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DE\OBRAS E SERVIÇOS\GOIANIA\COMPLEXO\2022\CENTRO DE MEMÓRIA_PARTE 2\Licitação- PA 1624-22\Orçamento\"/>
    </mc:Choice>
  </mc:AlternateContent>
  <xr:revisionPtr revIDLastSave="0" documentId="8_{4D943A83-A4CF-4D92-867F-AD91A11330E4}" xr6:coauthVersionLast="47" xr6:coauthVersionMax="47" xr10:uidLastSave="{00000000-0000-0000-0000-000000000000}"/>
  <bookViews>
    <workbookView xWindow="-120" yWindow="-120" windowWidth="29040" windowHeight="15840" firstSheet="3" activeTab="3" xr2:uid="{00000000-000D-0000-FFFF-FFFF00000000}"/>
  </bookViews>
  <sheets>
    <sheet name="Sintetico_sub" sheetId="6" state="hidden" r:id="rId1"/>
    <sheet name="nomes" sheetId="3" state="hidden" r:id="rId2"/>
    <sheet name="insumos" sheetId="10" state="hidden" r:id="rId3"/>
    <sheet name="Capa" sheetId="16" r:id="rId4"/>
    <sheet name="Sintetico" sheetId="2" r:id="rId5"/>
    <sheet name="Analitico" sheetId="8" r:id="rId6"/>
    <sheet name="Cronograma" sheetId="13" r:id="rId7"/>
    <sheet name="Pesquisas" sheetId="11" r:id="rId8"/>
    <sheet name="BDI" sheetId="15" r:id="rId9"/>
    <sheet name="Encargos_Sociais" sheetId="14" r:id="rId10"/>
  </sheets>
  <definedNames>
    <definedName name="_xlnm._FilterDatabase" localSheetId="5" hidden="1">Analitico!$A$4:$G$342</definedName>
    <definedName name="_xlnm._FilterDatabase" localSheetId="6" hidden="1">Cronograma!$A$5:$F$20</definedName>
    <definedName name="_xlnm._FilterDatabase" localSheetId="7" hidden="1">Pesquisas!#REF!</definedName>
    <definedName name="_xlnm._FilterDatabase" localSheetId="4" hidden="1">Sintetico!$A$4:$L$51</definedName>
    <definedName name="Analitico">Analitico!$A$4:$G$342</definedName>
    <definedName name="_xlnm.Print_Area" localSheetId="5">Analitico!$A$1:$G$342</definedName>
    <definedName name="_xlnm.Print_Area" localSheetId="8">BDI!$A$1:$D$43</definedName>
    <definedName name="_xlnm.Print_Area" localSheetId="3">Capa!$A$1:$M$29</definedName>
    <definedName name="_xlnm.Print_Area" localSheetId="6">Cronograma!$A$1:$F$25</definedName>
    <definedName name="_xlnm.Print_Area" localSheetId="9">Encargos_Sociais!$B$2:$K$45</definedName>
    <definedName name="_xlnm.Print_Area" localSheetId="7">Pesquisas!$A$1:$G$95</definedName>
    <definedName name="_xlnm.Print_Area" localSheetId="4">Sintetico!$A$1:$I$65</definedName>
    <definedName name="BDI_MAT">BDI!$C$26</definedName>
    <definedName name="BDI_MO">BDI!$D$26</definedName>
    <definedName name="Insumos">insumos!$A$7:$E$5222</definedName>
    <definedName name="Pesquisas">Pesquisas!$A$4:$G$94</definedName>
    <definedName name="Sintetico">Sintetico!$A$4:$L$51</definedName>
    <definedName name="_xlnm.Print_Titles" localSheetId="7">Pesquisas!#REF!</definedName>
    <definedName name="Total">Sintetico!$H$51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3" i="8" l="1"/>
  <c r="G17" i="8"/>
  <c r="G16" i="8"/>
  <c r="G15" i="8"/>
  <c r="G14" i="8"/>
  <c r="F13" i="8"/>
  <c r="F14" i="8"/>
  <c r="F15" i="8"/>
  <c r="F16" i="8"/>
  <c r="F17" i="8"/>
  <c r="G7" i="8"/>
  <c r="G8" i="8"/>
  <c r="G9" i="8"/>
  <c r="G10" i="8"/>
  <c r="G11" i="8"/>
  <c r="F11" i="8"/>
  <c r="F10" i="8"/>
  <c r="F9" i="8"/>
  <c r="F8" i="8"/>
  <c r="F7" i="8"/>
  <c r="K1" i="8"/>
  <c r="J1" i="8"/>
  <c r="E45" i="2" l="1"/>
  <c r="E44" i="2"/>
  <c r="E42" i="2"/>
  <c r="E41" i="2"/>
  <c r="E39" i="2"/>
  <c r="E38" i="2"/>
  <c r="E36" i="2"/>
  <c r="E35" i="2"/>
  <c r="E34" i="2"/>
  <c r="E33" i="2"/>
  <c r="E32" i="2"/>
  <c r="E31" i="2"/>
  <c r="E30" i="2"/>
  <c r="E29" i="2"/>
  <c r="E28" i="2"/>
  <c r="E27" i="2"/>
  <c r="E26" i="2"/>
  <c r="E25" i="2"/>
  <c r="E24" i="2"/>
  <c r="E23" i="2"/>
  <c r="E21" i="2"/>
  <c r="E19" i="2"/>
  <c r="E18" i="2"/>
  <c r="E17" i="2"/>
  <c r="E16" i="2"/>
  <c r="E15" i="2"/>
  <c r="E13" i="2"/>
  <c r="E12" i="2"/>
  <c r="E11" i="2"/>
  <c r="E9" i="2"/>
  <c r="E8" i="2"/>
  <c r="E7" i="2"/>
  <c r="E6" i="2"/>
  <c r="D45" i="2"/>
  <c r="C45" i="2"/>
  <c r="D44" i="2"/>
  <c r="C44" i="2"/>
  <c r="D42" i="2"/>
  <c r="C42" i="2"/>
  <c r="D41" i="2"/>
  <c r="C41" i="2"/>
  <c r="D39" i="2"/>
  <c r="C39" i="2"/>
  <c r="D38" i="2"/>
  <c r="C38"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1" i="2"/>
  <c r="C21" i="2"/>
  <c r="D19" i="2"/>
  <c r="C19" i="2"/>
  <c r="D18" i="2"/>
  <c r="C18" i="2"/>
  <c r="D17" i="2"/>
  <c r="C17" i="2"/>
  <c r="D16" i="2"/>
  <c r="C16" i="2"/>
  <c r="D15" i="2"/>
  <c r="C15" i="2"/>
  <c r="D13" i="2"/>
  <c r="C13" i="2"/>
  <c r="D12" i="2"/>
  <c r="C12" i="2"/>
  <c r="D11" i="2"/>
  <c r="C11" i="2"/>
  <c r="D9" i="2"/>
  <c r="C9" i="2"/>
  <c r="D8" i="2"/>
  <c r="C8" i="2"/>
  <c r="D7" i="2"/>
  <c r="C7" i="2"/>
  <c r="D6" i="2"/>
  <c r="C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G48" i="8"/>
  <c r="F48" i="8"/>
  <c r="F47" i="8" s="1"/>
  <c r="I48" i="2"/>
  <c r="H48" i="2"/>
  <c r="D92" i="11"/>
  <c r="D91" i="11"/>
  <c r="E90" i="11"/>
  <c r="F90" i="11" s="1"/>
  <c r="G87" i="11" s="1"/>
  <c r="F321" i="8" s="1"/>
  <c r="D90" i="11"/>
  <c r="D83" i="11"/>
  <c r="E83" i="11" s="1"/>
  <c r="F83" i="11" s="1"/>
  <c r="G80" i="11" s="1"/>
  <c r="F290" i="8" s="1"/>
  <c r="C25" i="15" l="1"/>
  <c r="D22" i="15"/>
  <c r="E22" i="15" s="1"/>
  <c r="D21" i="15"/>
  <c r="E19" i="15"/>
  <c r="D19" i="15"/>
  <c r="C19" i="15"/>
  <c r="E17" i="15"/>
  <c r="C17" i="15"/>
  <c r="D16" i="15"/>
  <c r="D17" i="15" s="1"/>
  <c r="E15" i="15"/>
  <c r="C15" i="15"/>
  <c r="D14" i="15"/>
  <c r="D13" i="15"/>
  <c r="D12" i="15"/>
  <c r="N11" i="15"/>
  <c r="D11" i="15"/>
  <c r="D25" i="15" l="1"/>
  <c r="E20" i="15"/>
  <c r="D15" i="15"/>
  <c r="D20" i="15" s="1"/>
  <c r="C20" i="15"/>
  <c r="C26" i="15" s="1"/>
  <c r="E21" i="15"/>
  <c r="E25" i="15" s="1"/>
  <c r="D26" i="15" l="1"/>
  <c r="E26" i="15"/>
  <c r="E16" i="11"/>
  <c r="F16" i="11" s="1"/>
  <c r="G13" i="11" s="1"/>
  <c r="E8" i="11"/>
  <c r="F8" i="11" s="1"/>
  <c r="G5" i="11" s="1"/>
  <c r="G321" i="8" l="1"/>
  <c r="G290" i="8"/>
  <c r="G280" i="8"/>
  <c r="G270" i="8"/>
  <c r="G260" i="8"/>
  <c r="G250" i="8"/>
  <c r="F250" i="8"/>
  <c r="G113" i="8"/>
  <c r="G102" i="8"/>
  <c r="G84" i="8"/>
  <c r="G83" i="8"/>
  <c r="G71" i="8"/>
  <c r="G21" i="8"/>
  <c r="G20" i="8" s="1"/>
  <c r="F21" i="8"/>
  <c r="F20" i="8" s="1"/>
  <c r="G19" i="8"/>
  <c r="G18" i="8" s="1"/>
  <c r="F19" i="8"/>
  <c r="F18" i="8" s="1"/>
  <c r="F24" i="8"/>
  <c r="G24" i="8"/>
  <c r="F25" i="8"/>
  <c r="G25" i="8"/>
  <c r="F26" i="8"/>
  <c r="G26" i="8"/>
  <c r="F27" i="8"/>
  <c r="G27" i="8"/>
  <c r="F28" i="8"/>
  <c r="G28" i="8"/>
  <c r="F29" i="8"/>
  <c r="G29" i="8"/>
  <c r="F30" i="8"/>
  <c r="G30" i="8"/>
  <c r="F31" i="8"/>
  <c r="G31" i="8"/>
  <c r="F32" i="8"/>
  <c r="G32" i="8"/>
  <c r="F33" i="8"/>
  <c r="G33" i="8"/>
  <c r="F34" i="8"/>
  <c r="G34" i="8"/>
  <c r="F35" i="8"/>
  <c r="G35" i="8"/>
  <c r="F37" i="8"/>
  <c r="G37" i="8"/>
  <c r="F38" i="8"/>
  <c r="G38" i="8"/>
  <c r="F39" i="8"/>
  <c r="G39" i="8"/>
  <c r="F40" i="8"/>
  <c r="G40" i="8"/>
  <c r="F41" i="8"/>
  <c r="G41" i="8"/>
  <c r="F42" i="8"/>
  <c r="G42" i="8"/>
  <c r="F43" i="8"/>
  <c r="G43" i="8"/>
  <c r="F44" i="8"/>
  <c r="G44" i="8"/>
  <c r="F45" i="8"/>
  <c r="G45" i="8"/>
  <c r="F46" i="8"/>
  <c r="G46" i="8"/>
  <c r="G47" i="8"/>
  <c r="F51" i="8"/>
  <c r="G51" i="8"/>
  <c r="F52" i="8"/>
  <c r="G52" i="8"/>
  <c r="F53" i="8"/>
  <c r="G53" i="8"/>
  <c r="F54" i="8"/>
  <c r="G54" i="8"/>
  <c r="F55" i="8"/>
  <c r="G55" i="8"/>
  <c r="F56" i="8"/>
  <c r="G56" i="8"/>
  <c r="F57" i="8"/>
  <c r="G57" i="8"/>
  <c r="F58" i="8"/>
  <c r="G58" i="8"/>
  <c r="F60" i="8"/>
  <c r="G60" i="8"/>
  <c r="F61" i="8"/>
  <c r="G61" i="8"/>
  <c r="F62" i="8"/>
  <c r="G62" i="8"/>
  <c r="F63" i="8"/>
  <c r="G63" i="8"/>
  <c r="F64" i="8"/>
  <c r="G64" i="8"/>
  <c r="F65" i="8"/>
  <c r="G65" i="8"/>
  <c r="F66" i="8"/>
  <c r="G66" i="8"/>
  <c r="F67" i="8"/>
  <c r="G67" i="8"/>
  <c r="F68" i="8"/>
  <c r="G68" i="8"/>
  <c r="F69" i="8"/>
  <c r="G69" i="8"/>
  <c r="F70" i="8"/>
  <c r="G70" i="8"/>
  <c r="F73" i="8"/>
  <c r="G73" i="8"/>
  <c r="F74" i="8"/>
  <c r="G74" i="8"/>
  <c r="F75" i="8"/>
  <c r="G75" i="8"/>
  <c r="F76" i="8"/>
  <c r="G76" i="8"/>
  <c r="F77" i="8"/>
  <c r="G77" i="8"/>
  <c r="F78" i="8"/>
  <c r="G78" i="8"/>
  <c r="F79" i="8"/>
  <c r="G79" i="8"/>
  <c r="F80" i="8"/>
  <c r="G80" i="8"/>
  <c r="F81" i="8"/>
  <c r="G81" i="8"/>
  <c r="F82" i="8"/>
  <c r="G82" i="8"/>
  <c r="F86" i="8"/>
  <c r="G86" i="8"/>
  <c r="F87" i="8"/>
  <c r="G87" i="8"/>
  <c r="F88" i="8"/>
  <c r="G88" i="8"/>
  <c r="F89" i="8"/>
  <c r="G89" i="8"/>
  <c r="F90" i="8"/>
  <c r="G90" i="8"/>
  <c r="F91" i="8"/>
  <c r="G91" i="8"/>
  <c r="F92" i="8"/>
  <c r="G92" i="8"/>
  <c r="F93" i="8"/>
  <c r="G93" i="8"/>
  <c r="F94" i="8"/>
  <c r="G94" i="8"/>
  <c r="F95" i="8"/>
  <c r="G95" i="8"/>
  <c r="F96" i="8"/>
  <c r="G96" i="8"/>
  <c r="F97" i="8"/>
  <c r="G97" i="8"/>
  <c r="F98" i="8"/>
  <c r="G98" i="8"/>
  <c r="F99" i="8"/>
  <c r="G99" i="8"/>
  <c r="F100" i="8"/>
  <c r="G100" i="8"/>
  <c r="F101" i="8"/>
  <c r="G101" i="8"/>
  <c r="F104" i="8"/>
  <c r="G104" i="8"/>
  <c r="F105" i="8"/>
  <c r="G105" i="8"/>
  <c r="F106" i="8"/>
  <c r="G106" i="8"/>
  <c r="F107" i="8"/>
  <c r="G107" i="8"/>
  <c r="F108" i="8"/>
  <c r="G108" i="8"/>
  <c r="F109" i="8"/>
  <c r="G109" i="8"/>
  <c r="F110" i="8"/>
  <c r="G110" i="8"/>
  <c r="F111" i="8"/>
  <c r="G111" i="8"/>
  <c r="F112" i="8"/>
  <c r="G112" i="8"/>
  <c r="F116" i="8"/>
  <c r="G116" i="8"/>
  <c r="F117" i="8"/>
  <c r="G117" i="8"/>
  <c r="F118" i="8"/>
  <c r="G118" i="8"/>
  <c r="F119" i="8"/>
  <c r="G119" i="8"/>
  <c r="F120" i="8"/>
  <c r="G120" i="8"/>
  <c r="F121" i="8"/>
  <c r="G121" i="8"/>
  <c r="F122" i="8"/>
  <c r="G122" i="8"/>
  <c r="F123" i="8"/>
  <c r="G123" i="8"/>
  <c r="F124" i="8"/>
  <c r="G124" i="8"/>
  <c r="F125" i="8"/>
  <c r="G125" i="8"/>
  <c r="F126" i="8"/>
  <c r="G126" i="8"/>
  <c r="F129" i="8"/>
  <c r="G129" i="8"/>
  <c r="F130" i="8"/>
  <c r="G130" i="8"/>
  <c r="F131" i="8"/>
  <c r="G131" i="8"/>
  <c r="F132" i="8"/>
  <c r="G132" i="8"/>
  <c r="F133" i="8"/>
  <c r="G133" i="8"/>
  <c r="F134" i="8"/>
  <c r="G134" i="8"/>
  <c r="F135" i="8"/>
  <c r="G135" i="8"/>
  <c r="F136" i="8"/>
  <c r="G136" i="8"/>
  <c r="F137" i="8"/>
  <c r="G137" i="8"/>
  <c r="F138" i="8"/>
  <c r="G138" i="8"/>
  <c r="F140" i="8"/>
  <c r="G140" i="8"/>
  <c r="F141" i="8"/>
  <c r="G141" i="8"/>
  <c r="F142" i="8"/>
  <c r="G142" i="8"/>
  <c r="F143" i="8"/>
  <c r="G143" i="8"/>
  <c r="F144" i="8"/>
  <c r="G144" i="8"/>
  <c r="F145" i="8"/>
  <c r="G145" i="8"/>
  <c r="F146" i="8"/>
  <c r="G146" i="8"/>
  <c r="F147" i="8"/>
  <c r="G147" i="8"/>
  <c r="F148" i="8"/>
  <c r="G148" i="8"/>
  <c r="F149" i="8"/>
  <c r="G149" i="8"/>
  <c r="F150" i="8"/>
  <c r="G150" i="8"/>
  <c r="F152" i="8"/>
  <c r="G152" i="8"/>
  <c r="F153" i="8"/>
  <c r="G153" i="8"/>
  <c r="F154" i="8"/>
  <c r="G154" i="8"/>
  <c r="F155" i="8"/>
  <c r="G155" i="8"/>
  <c r="F156" i="8"/>
  <c r="G156" i="8"/>
  <c r="F157" i="8"/>
  <c r="G157" i="8"/>
  <c r="F158" i="8"/>
  <c r="G158" i="8"/>
  <c r="F159" i="8"/>
  <c r="G159" i="8"/>
  <c r="F160" i="8"/>
  <c r="G160" i="8"/>
  <c r="F162" i="8"/>
  <c r="G162" i="8"/>
  <c r="F163" i="8"/>
  <c r="G163" i="8"/>
  <c r="F164" i="8"/>
  <c r="G164" i="8"/>
  <c r="F165" i="8"/>
  <c r="G165" i="8"/>
  <c r="F166" i="8"/>
  <c r="G166" i="8"/>
  <c r="F167" i="8"/>
  <c r="G167" i="8"/>
  <c r="F168" i="8"/>
  <c r="G168" i="8"/>
  <c r="F169" i="8"/>
  <c r="G169" i="8"/>
  <c r="F170" i="8"/>
  <c r="G170" i="8"/>
  <c r="F171" i="8"/>
  <c r="G171" i="8"/>
  <c r="F172" i="8"/>
  <c r="G172" i="8"/>
  <c r="F174" i="8"/>
  <c r="G174" i="8"/>
  <c r="F175" i="8"/>
  <c r="G175" i="8"/>
  <c r="F176" i="8"/>
  <c r="G176" i="8"/>
  <c r="F177" i="8"/>
  <c r="G177" i="8"/>
  <c r="F178" i="8"/>
  <c r="G178" i="8"/>
  <c r="F179" i="8"/>
  <c r="G179" i="8"/>
  <c r="F180" i="8"/>
  <c r="G180" i="8"/>
  <c r="F181" i="8"/>
  <c r="G181" i="8"/>
  <c r="F182" i="8"/>
  <c r="G182" i="8"/>
  <c r="F183" i="8"/>
  <c r="G183" i="8"/>
  <c r="F185" i="8"/>
  <c r="G185" i="8"/>
  <c r="F186" i="8"/>
  <c r="G186" i="8"/>
  <c r="F187" i="8"/>
  <c r="G187" i="8"/>
  <c r="F188" i="8"/>
  <c r="G188" i="8"/>
  <c r="F189" i="8"/>
  <c r="G189" i="8"/>
  <c r="F190" i="8"/>
  <c r="G190" i="8"/>
  <c r="F191" i="8"/>
  <c r="G191" i="8"/>
  <c r="F192" i="8"/>
  <c r="G192" i="8"/>
  <c r="F193" i="8"/>
  <c r="G193" i="8"/>
  <c r="F194" i="8"/>
  <c r="G194" i="8"/>
  <c r="F195" i="8"/>
  <c r="G195" i="8"/>
  <c r="F196" i="8"/>
  <c r="G196" i="8"/>
  <c r="F197" i="8"/>
  <c r="G197" i="8"/>
  <c r="F198" i="8"/>
  <c r="G198" i="8"/>
  <c r="F199" i="8"/>
  <c r="G199" i="8"/>
  <c r="F201" i="8"/>
  <c r="G201" i="8"/>
  <c r="F202" i="8"/>
  <c r="G202" i="8"/>
  <c r="F203" i="8"/>
  <c r="G203" i="8"/>
  <c r="F204" i="8"/>
  <c r="G204" i="8"/>
  <c r="F205" i="8"/>
  <c r="G205" i="8"/>
  <c r="F206" i="8"/>
  <c r="G206" i="8"/>
  <c r="F207" i="8"/>
  <c r="G207" i="8"/>
  <c r="F208" i="8"/>
  <c r="G208" i="8"/>
  <c r="F209" i="8"/>
  <c r="G209" i="8"/>
  <c r="F210" i="8"/>
  <c r="G210" i="8"/>
  <c r="F212" i="8"/>
  <c r="G212" i="8"/>
  <c r="F213" i="8"/>
  <c r="G213" i="8"/>
  <c r="F214" i="8"/>
  <c r="G214" i="8"/>
  <c r="F215" i="8"/>
  <c r="G215" i="8"/>
  <c r="F216" i="8"/>
  <c r="G216" i="8"/>
  <c r="F217" i="8"/>
  <c r="G217" i="8"/>
  <c r="F218" i="8"/>
  <c r="G218" i="8"/>
  <c r="F219" i="8"/>
  <c r="G219" i="8"/>
  <c r="F220" i="8"/>
  <c r="G220" i="8"/>
  <c r="F222" i="8"/>
  <c r="G222" i="8"/>
  <c r="F223" i="8"/>
  <c r="G223" i="8"/>
  <c r="F224" i="8"/>
  <c r="G224" i="8"/>
  <c r="F225" i="8"/>
  <c r="G225" i="8"/>
  <c r="F226" i="8"/>
  <c r="G226" i="8"/>
  <c r="F227" i="8"/>
  <c r="G227" i="8"/>
  <c r="F228" i="8"/>
  <c r="G228" i="8"/>
  <c r="F229" i="8"/>
  <c r="G229" i="8"/>
  <c r="F230" i="8"/>
  <c r="G230" i="8"/>
  <c r="F232" i="8"/>
  <c r="G232" i="8"/>
  <c r="F233" i="8"/>
  <c r="G233" i="8"/>
  <c r="F234" i="8"/>
  <c r="G234" i="8"/>
  <c r="F235" i="8"/>
  <c r="G235" i="8"/>
  <c r="F236" i="8"/>
  <c r="G236" i="8"/>
  <c r="F237" i="8"/>
  <c r="G237" i="8"/>
  <c r="F238" i="8"/>
  <c r="G238" i="8"/>
  <c r="F239" i="8"/>
  <c r="G239" i="8"/>
  <c r="F240" i="8"/>
  <c r="G240" i="8"/>
  <c r="F242" i="8"/>
  <c r="G242" i="8"/>
  <c r="F243" i="8"/>
  <c r="G243" i="8"/>
  <c r="F244" i="8"/>
  <c r="G244" i="8"/>
  <c r="F245" i="8"/>
  <c r="G245" i="8"/>
  <c r="F246" i="8"/>
  <c r="G246" i="8"/>
  <c r="F247" i="8"/>
  <c r="G247" i="8"/>
  <c r="F248" i="8"/>
  <c r="G248" i="8"/>
  <c r="F249" i="8"/>
  <c r="G249" i="8"/>
  <c r="F252" i="8"/>
  <c r="G252" i="8"/>
  <c r="F253" i="8"/>
  <c r="G253" i="8"/>
  <c r="F254" i="8"/>
  <c r="G254" i="8"/>
  <c r="F255" i="8"/>
  <c r="G255" i="8"/>
  <c r="F256" i="8"/>
  <c r="G256" i="8"/>
  <c r="F257" i="8"/>
  <c r="G257" i="8"/>
  <c r="F258" i="8"/>
  <c r="G258" i="8"/>
  <c r="F259" i="8"/>
  <c r="G259" i="8"/>
  <c r="F262" i="8"/>
  <c r="G262" i="8"/>
  <c r="F263" i="8"/>
  <c r="G263" i="8"/>
  <c r="F264" i="8"/>
  <c r="G264" i="8"/>
  <c r="F265" i="8"/>
  <c r="G265" i="8"/>
  <c r="F266" i="8"/>
  <c r="G266" i="8"/>
  <c r="F267" i="8"/>
  <c r="G267" i="8"/>
  <c r="F268" i="8"/>
  <c r="G268" i="8"/>
  <c r="F269" i="8"/>
  <c r="G269" i="8"/>
  <c r="F272" i="8"/>
  <c r="G272" i="8"/>
  <c r="F273" i="8"/>
  <c r="G273" i="8"/>
  <c r="F274" i="8"/>
  <c r="G274" i="8"/>
  <c r="F275" i="8"/>
  <c r="G275" i="8"/>
  <c r="F276" i="8"/>
  <c r="G276" i="8"/>
  <c r="F277" i="8"/>
  <c r="G277" i="8"/>
  <c r="F278" i="8"/>
  <c r="G278" i="8"/>
  <c r="F279" i="8"/>
  <c r="G279" i="8"/>
  <c r="F283" i="8"/>
  <c r="G283" i="8"/>
  <c r="F284" i="8"/>
  <c r="G284" i="8"/>
  <c r="F285" i="8"/>
  <c r="G285" i="8"/>
  <c r="F286" i="8"/>
  <c r="G286" i="8"/>
  <c r="F287" i="8"/>
  <c r="G287" i="8"/>
  <c r="F288" i="8"/>
  <c r="G288" i="8"/>
  <c r="F289" i="8"/>
  <c r="G289" i="8"/>
  <c r="F292" i="8"/>
  <c r="G292" i="8"/>
  <c r="F293" i="8"/>
  <c r="G293" i="8"/>
  <c r="F294" i="8"/>
  <c r="G294" i="8"/>
  <c r="F295" i="8"/>
  <c r="G295" i="8"/>
  <c r="F296" i="8"/>
  <c r="G296" i="8"/>
  <c r="F297" i="8"/>
  <c r="G297" i="8"/>
  <c r="F298" i="8"/>
  <c r="G298" i="8"/>
  <c r="F299" i="8"/>
  <c r="G299" i="8"/>
  <c r="F302" i="8"/>
  <c r="G302" i="8"/>
  <c r="F303" i="8"/>
  <c r="G303" i="8"/>
  <c r="F304" i="8"/>
  <c r="G304" i="8"/>
  <c r="F305" i="8"/>
  <c r="G305" i="8"/>
  <c r="F306" i="8"/>
  <c r="G306" i="8"/>
  <c r="F307" i="8"/>
  <c r="G307" i="8"/>
  <c r="F308" i="8"/>
  <c r="G308" i="8"/>
  <c r="F309" i="8"/>
  <c r="G309" i="8"/>
  <c r="F310" i="8"/>
  <c r="G310" i="8"/>
  <c r="F311" i="8"/>
  <c r="G311" i="8"/>
  <c r="F312" i="8"/>
  <c r="G312" i="8"/>
  <c r="F314" i="8"/>
  <c r="G314" i="8"/>
  <c r="F315" i="8"/>
  <c r="G315" i="8"/>
  <c r="F316" i="8"/>
  <c r="G316" i="8"/>
  <c r="F317" i="8"/>
  <c r="G317" i="8"/>
  <c r="F318" i="8"/>
  <c r="G318" i="8"/>
  <c r="F319" i="8"/>
  <c r="G319" i="8"/>
  <c r="F320" i="8"/>
  <c r="G320" i="8"/>
  <c r="G342" i="8"/>
  <c r="F342" i="8"/>
  <c r="G341" i="8"/>
  <c r="F341" i="8"/>
  <c r="G340" i="8"/>
  <c r="F340" i="8"/>
  <c r="G339" i="8"/>
  <c r="F339" i="8"/>
  <c r="G338" i="8"/>
  <c r="F338" i="8"/>
  <c r="G337" i="8"/>
  <c r="F337" i="8"/>
  <c r="G336" i="8"/>
  <c r="F336" i="8"/>
  <c r="G335" i="8"/>
  <c r="F335" i="8"/>
  <c r="G334" i="8"/>
  <c r="F334" i="8"/>
  <c r="G332" i="8"/>
  <c r="F332" i="8"/>
  <c r="G331" i="8"/>
  <c r="F331" i="8"/>
  <c r="G330" i="8"/>
  <c r="F330" i="8"/>
  <c r="G329" i="8"/>
  <c r="F329" i="8"/>
  <c r="G328" i="8"/>
  <c r="F328" i="8"/>
  <c r="G327" i="8"/>
  <c r="F327" i="8"/>
  <c r="G326" i="8"/>
  <c r="F326" i="8"/>
  <c r="G325" i="8"/>
  <c r="F325" i="8"/>
  <c r="G324" i="8"/>
  <c r="F324" i="8"/>
  <c r="E25" i="11"/>
  <c r="F25" i="11" s="1"/>
  <c r="G22" i="11" s="1"/>
  <c r="F102" i="8" s="1"/>
  <c r="E32" i="11"/>
  <c r="F32" i="11" s="1"/>
  <c r="G29" i="11" s="1"/>
  <c r="F84" i="8" s="1"/>
  <c r="E39" i="11"/>
  <c r="F39" i="11" s="1"/>
  <c r="G36" i="11" s="1"/>
  <c r="F71" i="8" s="1"/>
  <c r="D48" i="11"/>
  <c r="E46" i="11" s="1"/>
  <c r="F46" i="11" s="1"/>
  <c r="G43" i="11" s="1"/>
  <c r="F113" i="8" s="1"/>
  <c r="E53" i="11"/>
  <c r="F53" i="11" s="1"/>
  <c r="G50" i="11" s="1"/>
  <c r="E60" i="11"/>
  <c r="F60" i="11" s="1"/>
  <c r="G57" i="11" s="1"/>
  <c r="F270" i="8" s="1"/>
  <c r="E67" i="11"/>
  <c r="F67" i="11" s="1"/>
  <c r="G64" i="11" s="1"/>
  <c r="F260" i="8" s="1"/>
  <c r="E74" i="11"/>
  <c r="F74" i="11" s="1"/>
  <c r="G71" i="11" s="1"/>
  <c r="F280" i="8" s="1"/>
  <c r="G13" i="2" l="1"/>
  <c r="F8" i="2"/>
  <c r="G8" i="2"/>
  <c r="F13" i="2"/>
  <c r="F9" i="2"/>
  <c r="G9" i="2"/>
  <c r="F83" i="8"/>
  <c r="G333" i="8"/>
  <c r="G251" i="8"/>
  <c r="G231" i="8"/>
  <c r="G173" i="8"/>
  <c r="G151" i="8"/>
  <c r="G128" i="8"/>
  <c r="G103" i="8"/>
  <c r="G72" i="8"/>
  <c r="G50" i="8"/>
  <c r="G23" i="8"/>
  <c r="F282" i="8"/>
  <c r="G313" i="8"/>
  <c r="G261" i="8"/>
  <c r="G211" i="8"/>
  <c r="F291" i="8"/>
  <c r="F271" i="8"/>
  <c r="F59" i="8"/>
  <c r="F36" i="8"/>
  <c r="F313" i="8"/>
  <c r="F301" i="8"/>
  <c r="F261" i="8"/>
  <c r="G301" i="8"/>
  <c r="G282" i="8"/>
  <c r="F251" i="8"/>
  <c r="F231" i="8"/>
  <c r="F211" i="8"/>
  <c r="F184" i="8"/>
  <c r="F151" i="8"/>
  <c r="F128" i="8"/>
  <c r="F103" i="8"/>
  <c r="F72" i="8"/>
  <c r="G291" i="8"/>
  <c r="G271" i="8"/>
  <c r="G241" i="8"/>
  <c r="G221" i="8"/>
  <c r="G200" i="8"/>
  <c r="G184" i="8"/>
  <c r="G161" i="8"/>
  <c r="G139" i="8"/>
  <c r="G115" i="8"/>
  <c r="G85" i="8"/>
  <c r="G59" i="8"/>
  <c r="G36" i="8"/>
  <c r="F241" i="8"/>
  <c r="F221" i="8"/>
  <c r="F200" i="8"/>
  <c r="F173" i="8"/>
  <c r="F161" i="8"/>
  <c r="F139" i="8"/>
  <c r="F115" i="8"/>
  <c r="F85" i="8"/>
  <c r="F50" i="8"/>
  <c r="F23" i="8"/>
  <c r="F6" i="8"/>
  <c r="G6" i="8"/>
  <c r="F333" i="8"/>
  <c r="F323" i="8"/>
  <c r="G323" i="8"/>
  <c r="F12" i="8"/>
  <c r="G12" i="8"/>
  <c r="F45" i="2" l="1"/>
  <c r="G21" i="2"/>
  <c r="F7" i="2"/>
  <c r="F44" i="2"/>
  <c r="F11" i="2"/>
  <c r="F24" i="2"/>
  <c r="F31" i="2"/>
  <c r="G18" i="2"/>
  <c r="G28" i="2"/>
  <c r="G36" i="2"/>
  <c r="F19" i="2"/>
  <c r="F30" i="2"/>
  <c r="G38" i="2"/>
  <c r="F42" i="2"/>
  <c r="F39" i="2"/>
  <c r="F38" i="2"/>
  <c r="G19" i="2"/>
  <c r="G32" i="2"/>
  <c r="G7" i="2"/>
  <c r="F33" i="2"/>
  <c r="F23" i="2"/>
  <c r="F32" i="2"/>
  <c r="G41" i="2"/>
  <c r="F12" i="2"/>
  <c r="G30" i="2"/>
  <c r="G11" i="2"/>
  <c r="G23" i="2"/>
  <c r="G34" i="2"/>
  <c r="F26" i="2"/>
  <c r="G29" i="2"/>
  <c r="F18" i="2"/>
  <c r="F27" i="2"/>
  <c r="G12" i="2"/>
  <c r="G24" i="2"/>
  <c r="G31" i="2"/>
  <c r="F25" i="2"/>
  <c r="F34" i="2"/>
  <c r="F35" i="2"/>
  <c r="F16" i="2"/>
  <c r="G35" i="2"/>
  <c r="G15" i="2"/>
  <c r="G25" i="2"/>
  <c r="G45" i="2"/>
  <c r="F15" i="2"/>
  <c r="G39" i="2"/>
  <c r="G6" i="2"/>
  <c r="G44" i="2"/>
  <c r="F6" i="2"/>
  <c r="F21" i="2"/>
  <c r="F29" i="2"/>
  <c r="G16" i="2"/>
  <c r="G26" i="2"/>
  <c r="G33" i="2"/>
  <c r="F17" i="2"/>
  <c r="F28" i="2"/>
  <c r="F41" i="2"/>
  <c r="F36" i="2"/>
  <c r="H36" i="2" s="1"/>
  <c r="G42" i="2"/>
  <c r="G17" i="2"/>
  <c r="G27" i="2"/>
  <c r="J35" i="6"/>
  <c r="L35" i="6" s="1"/>
  <c r="I35" i="6"/>
  <c r="K35" i="6" s="1"/>
  <c r="J34" i="6"/>
  <c r="L34" i="6" s="1"/>
  <c r="I34" i="6"/>
  <c r="K34" i="6" s="1"/>
  <c r="J33" i="6"/>
  <c r="L33" i="6" s="1"/>
  <c r="I33" i="6"/>
  <c r="K33" i="6" s="1"/>
  <c r="J32" i="6"/>
  <c r="L32" i="6" s="1"/>
  <c r="I32" i="6"/>
  <c r="K32" i="6" s="1"/>
  <c r="J31" i="6"/>
  <c r="L31" i="6" s="1"/>
  <c r="I31" i="6"/>
  <c r="K31" i="6" s="1"/>
  <c r="J30" i="6"/>
  <c r="L30" i="6" s="1"/>
  <c r="I30" i="6"/>
  <c r="K30" i="6" s="1"/>
  <c r="J29" i="6"/>
  <c r="L29" i="6" s="1"/>
  <c r="I29" i="6"/>
  <c r="K29" i="6" s="1"/>
  <c r="J28" i="6"/>
  <c r="L28" i="6" s="1"/>
  <c r="I28" i="6"/>
  <c r="K28" i="6" s="1"/>
  <c r="J27" i="6"/>
  <c r="L27" i="6" s="1"/>
  <c r="I27" i="6"/>
  <c r="K27" i="6" s="1"/>
  <c r="J26" i="6"/>
  <c r="L26" i="6" s="1"/>
  <c r="I26" i="6"/>
  <c r="K26" i="6" s="1"/>
  <c r="J25" i="6"/>
  <c r="L25" i="6" s="1"/>
  <c r="I25" i="6"/>
  <c r="K25" i="6" s="1"/>
  <c r="J24" i="6"/>
  <c r="L24" i="6" s="1"/>
  <c r="I24" i="6"/>
  <c r="K24" i="6" s="1"/>
  <c r="J23" i="6"/>
  <c r="L23" i="6" s="1"/>
  <c r="I23" i="6"/>
  <c r="K23" i="6" s="1"/>
  <c r="J22" i="6"/>
  <c r="L22" i="6" s="1"/>
  <c r="I22" i="6"/>
  <c r="K22" i="6" s="1"/>
  <c r="J21" i="6"/>
  <c r="L21" i="6" s="1"/>
  <c r="I21" i="6"/>
  <c r="K21" i="6" s="1"/>
  <c r="J20" i="6"/>
  <c r="L20" i="6" s="1"/>
  <c r="I20" i="6"/>
  <c r="K20" i="6" s="1"/>
  <c r="J19" i="6"/>
  <c r="L19" i="6" s="1"/>
  <c r="I19" i="6"/>
  <c r="K19" i="6" s="1"/>
  <c r="J18" i="6"/>
  <c r="L18" i="6" s="1"/>
  <c r="I18" i="6"/>
  <c r="K18" i="6" s="1"/>
  <c r="J17" i="6"/>
  <c r="L17" i="6" s="1"/>
  <c r="I17" i="6"/>
  <c r="K17" i="6" s="1"/>
  <c r="J16" i="6"/>
  <c r="L16" i="6" s="1"/>
  <c r="I16" i="6"/>
  <c r="K16" i="6" s="1"/>
  <c r="J15" i="6"/>
  <c r="L15" i="6" s="1"/>
  <c r="I15" i="6"/>
  <c r="K15" i="6" s="1"/>
  <c r="J14" i="6"/>
  <c r="L14" i="6" s="1"/>
  <c r="I14" i="6"/>
  <c r="K14" i="6" s="1"/>
  <c r="J13" i="6"/>
  <c r="L13" i="6" s="1"/>
  <c r="I13" i="6"/>
  <c r="K13" i="6" s="1"/>
  <c r="J12" i="6"/>
  <c r="L12" i="6" s="1"/>
  <c r="I12" i="6"/>
  <c r="K12" i="6" s="1"/>
  <c r="J11" i="6"/>
  <c r="L11" i="6" s="1"/>
  <c r="I11" i="6"/>
  <c r="K11" i="6" s="1"/>
  <c r="J10" i="6"/>
  <c r="L10" i="6" s="1"/>
  <c r="I10" i="6"/>
  <c r="K10" i="6" s="1"/>
  <c r="J9" i="6"/>
  <c r="L9" i="6" s="1"/>
  <c r="I9" i="6"/>
  <c r="K9" i="6" s="1"/>
  <c r="J8" i="6"/>
  <c r="L8" i="6" s="1"/>
  <c r="I8" i="6"/>
  <c r="K8" i="6" s="1"/>
  <c r="J7" i="6"/>
  <c r="L7" i="6" s="1"/>
  <c r="I7" i="6"/>
  <c r="K7" i="6" s="1"/>
  <c r="J6" i="6"/>
  <c r="L6" i="6" s="1"/>
  <c r="I6" i="6"/>
  <c r="K6" i="6" s="1"/>
  <c r="J5" i="6"/>
  <c r="L5" i="6" s="1"/>
  <c r="I5" i="6"/>
  <c r="K5" i="6" s="1"/>
  <c r="J4" i="6"/>
  <c r="L4" i="6" s="1"/>
  <c r="I4" i="6"/>
  <c r="K4" i="6" s="1"/>
  <c r="J3" i="6"/>
  <c r="L3" i="6" s="1"/>
  <c r="I3" i="6"/>
  <c r="K3" i="6" s="1"/>
  <c r="J2" i="6"/>
  <c r="L2" i="6" s="1"/>
  <c r="I2" i="6"/>
  <c r="K2" i="6" s="1"/>
  <c r="B3" i="3"/>
  <c r="B2" i="3"/>
  <c r="M30" i="6" l="1"/>
  <c r="M31" i="6"/>
  <c r="M20" i="6"/>
  <c r="M3" i="6"/>
  <c r="M14" i="6"/>
  <c r="M10" i="6"/>
  <c r="M21" i="6"/>
  <c r="M28" i="6"/>
  <c r="M7" i="6"/>
  <c r="M17" i="6"/>
  <c r="M32" i="6"/>
  <c r="M2" i="6"/>
  <c r="M16" i="6"/>
  <c r="M24" i="6"/>
  <c r="M34" i="6"/>
  <c r="M11" i="6"/>
  <c r="M8" i="6"/>
  <c r="M33" i="6"/>
  <c r="M25" i="6"/>
  <c r="M13" i="6"/>
  <c r="M9" i="6"/>
  <c r="M15" i="6"/>
  <c r="M19" i="6"/>
  <c r="M23" i="6"/>
  <c r="M27" i="6"/>
  <c r="M12" i="6"/>
  <c r="M18" i="6"/>
  <c r="M22" i="6"/>
  <c r="M26" i="6"/>
  <c r="M29" i="6"/>
  <c r="M4" i="6"/>
  <c r="M5" i="6"/>
  <c r="M6" i="6"/>
  <c r="M35" i="6"/>
  <c r="I44" i="2"/>
  <c r="I42" i="2"/>
  <c r="K42" i="2" s="1"/>
  <c r="I41" i="2"/>
  <c r="I39" i="2"/>
  <c r="K39" i="2" s="1"/>
  <c r="I38" i="2"/>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3" i="2"/>
  <c r="I21" i="2"/>
  <c r="I19" i="2"/>
  <c r="K19" i="2" s="1"/>
  <c r="I18" i="2"/>
  <c r="K18" i="2" s="1"/>
  <c r="I17" i="2"/>
  <c r="K17" i="2" s="1"/>
  <c r="I16" i="2"/>
  <c r="K16" i="2" s="1"/>
  <c r="I15" i="2"/>
  <c r="I13" i="2"/>
  <c r="K13" i="2" s="1"/>
  <c r="I12" i="2"/>
  <c r="K12" i="2" s="1"/>
  <c r="I11" i="2"/>
  <c r="I9" i="2"/>
  <c r="K9" i="2" s="1"/>
  <c r="I8" i="2"/>
  <c r="K8" i="2" s="1"/>
  <c r="I7" i="2"/>
  <c r="K7" i="2" s="1"/>
  <c r="I6" i="2"/>
  <c r="I45" i="2"/>
  <c r="K45" i="2" s="1"/>
  <c r="H45" i="2"/>
  <c r="J45" i="2" s="1"/>
  <c r="H44" i="2"/>
  <c r="H42" i="2"/>
  <c r="J42" i="2" s="1"/>
  <c r="H41" i="2"/>
  <c r="H39" i="2"/>
  <c r="J39" i="2" s="1"/>
  <c r="H38" i="2"/>
  <c r="J36" i="2"/>
  <c r="H35" i="2"/>
  <c r="J35" i="2" s="1"/>
  <c r="H34" i="2"/>
  <c r="J34" i="2" s="1"/>
  <c r="H33" i="2"/>
  <c r="J33" i="2" s="1"/>
  <c r="H32" i="2"/>
  <c r="J32" i="2" s="1"/>
  <c r="H31" i="2"/>
  <c r="J31" i="2" s="1"/>
  <c r="H30" i="2"/>
  <c r="J30" i="2" s="1"/>
  <c r="H29" i="2"/>
  <c r="J29" i="2" s="1"/>
  <c r="H28" i="2"/>
  <c r="J28" i="2" s="1"/>
  <c r="H27" i="2"/>
  <c r="J27" i="2" s="1"/>
  <c r="H26" i="2"/>
  <c r="J26" i="2" s="1"/>
  <c r="H25" i="2"/>
  <c r="J25" i="2" s="1"/>
  <c r="H24" i="2"/>
  <c r="J24" i="2" s="1"/>
  <c r="H23" i="2"/>
  <c r="H21" i="2"/>
  <c r="H19" i="2"/>
  <c r="J19" i="2" s="1"/>
  <c r="H18" i="2"/>
  <c r="J18" i="2" s="1"/>
  <c r="H17" i="2"/>
  <c r="J17" i="2" s="1"/>
  <c r="H16" i="2"/>
  <c r="J16" i="2" s="1"/>
  <c r="H15" i="2"/>
  <c r="H13" i="2"/>
  <c r="J13" i="2" s="1"/>
  <c r="H12" i="2"/>
  <c r="J12" i="2" s="1"/>
  <c r="H11" i="2"/>
  <c r="H9" i="2"/>
  <c r="J9" i="2" s="1"/>
  <c r="H8" i="2"/>
  <c r="J8" i="2" s="1"/>
  <c r="H7" i="2"/>
  <c r="J7" i="2" s="1"/>
  <c r="H6" i="2"/>
  <c r="J21" i="2" l="1"/>
  <c r="J20" i="2" s="1"/>
  <c r="H20" i="2"/>
  <c r="J44" i="2"/>
  <c r="J43" i="2" s="1"/>
  <c r="H43" i="2"/>
  <c r="K23" i="2"/>
  <c r="K22" i="2" s="1"/>
  <c r="I22" i="2"/>
  <c r="K41" i="2"/>
  <c r="K40" i="2" s="1"/>
  <c r="I40" i="2"/>
  <c r="J23" i="2"/>
  <c r="J22" i="2" s="1"/>
  <c r="H22" i="2"/>
  <c r="K15" i="2"/>
  <c r="K14" i="2" s="1"/>
  <c r="I14" i="2"/>
  <c r="K38" i="2"/>
  <c r="K37" i="2" s="1"/>
  <c r="I37" i="2"/>
  <c r="H5" i="2"/>
  <c r="J11" i="2"/>
  <c r="J10" i="2" s="1"/>
  <c r="H10" i="2"/>
  <c r="J41" i="2"/>
  <c r="J40" i="2" s="1"/>
  <c r="H40" i="2"/>
  <c r="J15" i="2"/>
  <c r="J14" i="2" s="1"/>
  <c r="H14" i="2"/>
  <c r="J38" i="2"/>
  <c r="J37" i="2" s="1"/>
  <c r="H37" i="2"/>
  <c r="I5" i="2"/>
  <c r="K11" i="2"/>
  <c r="K10" i="2" s="1"/>
  <c r="I10" i="2"/>
  <c r="K21" i="2"/>
  <c r="K20" i="2" s="1"/>
  <c r="I20" i="2"/>
  <c r="K44" i="2"/>
  <c r="K43" i="2" s="1"/>
  <c r="I43" i="2"/>
  <c r="J6" i="2"/>
  <c r="L16" i="2"/>
  <c r="L26" i="2"/>
  <c r="L30" i="2"/>
  <c r="L34" i="2"/>
  <c r="L39" i="2"/>
  <c r="K6" i="2"/>
  <c r="L8" i="2"/>
  <c r="L13" i="2"/>
  <c r="L18" i="2"/>
  <c r="L24" i="2"/>
  <c r="L28" i="2"/>
  <c r="L32" i="2"/>
  <c r="L36" i="2"/>
  <c r="L7" i="2"/>
  <c r="L12" i="2"/>
  <c r="L17" i="2"/>
  <c r="L27" i="2"/>
  <c r="L31" i="2"/>
  <c r="L35" i="2"/>
  <c r="L45" i="2"/>
  <c r="L9" i="2"/>
  <c r="L19" i="2"/>
  <c r="L25" i="2"/>
  <c r="L29" i="2"/>
  <c r="L33" i="2"/>
  <c r="L42" i="2"/>
  <c r="L23" i="2" l="1"/>
  <c r="L38" i="2"/>
  <c r="L37" i="2" s="1"/>
  <c r="C16" i="13" s="1"/>
  <c r="L41" i="2"/>
  <c r="L40" i="2" s="1"/>
  <c r="C18" i="13" s="1"/>
  <c r="L15" i="2"/>
  <c r="L14" i="2" s="1"/>
  <c r="C10" i="13" s="1"/>
  <c r="H46" i="2"/>
  <c r="H49" i="2" s="1"/>
  <c r="H50" i="2" s="1"/>
  <c r="I46" i="2"/>
  <c r="I49" i="2" s="1"/>
  <c r="I50" i="2" s="1"/>
  <c r="L21" i="2"/>
  <c r="L20" i="2" s="1"/>
  <c r="C12" i="13" s="1"/>
  <c r="K5" i="2"/>
  <c r="K46" i="2" s="1"/>
  <c r="L11" i="2"/>
  <c r="L10" i="2" s="1"/>
  <c r="C8" i="13" s="1"/>
  <c r="L22" i="2"/>
  <c r="C14" i="13" s="1"/>
  <c r="L44" i="2"/>
  <c r="L43" i="2" s="1"/>
  <c r="C20" i="13" s="1"/>
  <c r="J5" i="2"/>
  <c r="J46" i="2" s="1"/>
  <c r="L6" i="2"/>
  <c r="E21" i="13" l="1"/>
  <c r="F21" i="13"/>
  <c r="F19" i="13"/>
  <c r="E19" i="13"/>
  <c r="F17" i="13"/>
  <c r="E17" i="13"/>
  <c r="E15" i="13"/>
  <c r="F15" i="13"/>
  <c r="F13" i="13"/>
  <c r="E13" i="13"/>
  <c r="F11" i="13"/>
  <c r="E11" i="13"/>
  <c r="E9" i="13"/>
  <c r="F9" i="13"/>
  <c r="H47" i="2"/>
  <c r="H51" i="2"/>
  <c r="D16" i="13" s="1"/>
  <c r="L5" i="2"/>
  <c r="D8" i="13" l="1"/>
  <c r="D10" i="13"/>
  <c r="D14" i="13"/>
  <c r="D18" i="13"/>
  <c r="D12" i="13"/>
  <c r="D20" i="13"/>
  <c r="L46" i="2"/>
  <c r="C6" i="13"/>
  <c r="F7" i="13" l="1"/>
  <c r="F23" i="13" s="1"/>
  <c r="F22" i="13" s="1"/>
  <c r="D6" i="13"/>
  <c r="E7" i="13"/>
  <c r="E23" i="13" s="1"/>
  <c r="E22" i="13" s="1"/>
  <c r="E24" i="13" s="1"/>
  <c r="E25" i="13" s="1"/>
  <c r="F24" i="13" l="1"/>
  <c r="F25" i="13" s="1"/>
</calcChain>
</file>

<file path=xl/sharedStrings.xml><?xml version="1.0" encoding="utf-8"?>
<sst xmlns="http://schemas.openxmlformats.org/spreadsheetml/2006/main" count="17381" uniqueCount="5646">
  <si>
    <t>DESCRIÇÃO</t>
  </si>
  <si>
    <t>CLASS</t>
  </si>
  <si>
    <t>UNIDADE</t>
  </si>
  <si>
    <t>QUANT.</t>
  </si>
  <si>
    <t>PREÇO MAT. (UNIT.)(R$)</t>
  </si>
  <si>
    <t>PREÇO M.O. (UNIT.)(R$)</t>
  </si>
  <si>
    <t>01.00</t>
  </si>
  <si>
    <t>ADMINISTRAÇÃO LOCAL</t>
  </si>
  <si>
    <t>100320U</t>
  </si>
  <si>
    <t>ENGENHEIRO CIVIL PLENO COM ENCARGOS COMPLEMENTARES</t>
  </si>
  <si>
    <t>SER.CG</t>
  </si>
  <si>
    <t>MÊS</t>
  </si>
  <si>
    <t>94295U</t>
  </si>
  <si>
    <t>MESTRE DE OBRAS COM ENCARGOS COMPLEMENTARES</t>
  </si>
  <si>
    <t>T.DIARIO</t>
  </si>
  <si>
    <t>DIÁRIO DE OBRAS ou LIVRO DE ORDEM - EM TAMANHO OFICIO - 33X3 - PREENCHIMENTO OBRIGATÓRIO PELA CONTRATADA</t>
  </si>
  <si>
    <t>UN</t>
  </si>
  <si>
    <t>T.TAXAS</t>
  </si>
  <si>
    <t>ANOTAÇÃO/REGISTRO DE RESPONSABILIDADE TÉCNICA (ART OU RRT)</t>
  </si>
  <si>
    <t>02.00</t>
  </si>
  <si>
    <t>CARGA E TRANSPORTE DE ENTULHOS</t>
  </si>
  <si>
    <t>72897U</t>
  </si>
  <si>
    <t>CARGA MANUAL DE ENTULHO EM CAMINHAO BASCULANTE 6 M3</t>
  </si>
  <si>
    <t>M3</t>
  </si>
  <si>
    <t>72900U</t>
  </si>
  <si>
    <t>TRANSPORTE DE ENTULHO COM CAMINHAO BASCULANTE 6 M3, RODOVIA PAVIMENTADA, DMT 0,5 A 1,0 KM</t>
  </si>
  <si>
    <t>T.FRETE</t>
  </si>
  <si>
    <t>TRANSPORTE RODOVIARIO DE CARGA LOTAÇÃO 2 EIXOS CARGA GERAL</t>
  </si>
  <si>
    <t>MAT.</t>
  </si>
  <si>
    <t>KM</t>
  </si>
  <si>
    <t>EXPOSITORES E DEMAIS MOBILIARIOS</t>
  </si>
  <si>
    <t>T. TRILHO DE CORRER</t>
  </si>
  <si>
    <t>TRILHO PARA PORTAS DE CORRER</t>
  </si>
  <si>
    <t>M</t>
  </si>
  <si>
    <t>T.EXPOSITOR EM ACRILICO</t>
  </si>
  <si>
    <t>FORNECIMENTO E INSTALAÇÃO DE ACRILICO CRISTAL VIRGEM 4MM</t>
  </si>
  <si>
    <t>M2</t>
  </si>
  <si>
    <t>T.MOBILIÁRIO ESPECIAL</t>
  </si>
  <si>
    <t>MDF COM REVESTIMENTO MELAMÍNICO DE FÁBRICA, ESPESSURA 18MM, COM ACABAMENTO TEXTURIZADO NAS DUAS FACES EM IMITAÇÃO DE MADEIRA PADRÃO TABACO. REFERÊNCIA: MARCA ARAUCO, MDF MELAMINA, LINHA BALMY, PADRÃO TABACO, TEXTURA PORO OU EQUIVALENTE TÉCNICO.</t>
  </si>
  <si>
    <t>T.TABLADO</t>
  </si>
  <si>
    <t>TABLADO EM ESTRUTURA DE MADEIRA REVESTIDO COM MDF COR TABACO</t>
  </si>
  <si>
    <t>T.VELUDO</t>
  </si>
  <si>
    <t>VELUDO ITALIANO COR MARFIM PARA FUNDO EXPOSITOR</t>
  </si>
  <si>
    <t>05.00</t>
  </si>
  <si>
    <t>PINTURA</t>
  </si>
  <si>
    <t>88489U</t>
  </si>
  <si>
    <t>APLICAÇÃO MANUAL DE PINTURA COM TINTA LÁTEX ACRÍLICA EM PAREDES, DUAS DEMÃOS. AF_06/2014</t>
  </si>
  <si>
    <t>06.00</t>
  </si>
  <si>
    <t>INSTALAÇÕES ELÉTRICAS</t>
  </si>
  <si>
    <t>91926U</t>
  </si>
  <si>
    <t>CABO DE COBRE FLEXÍVEL ISOLADO, 2,5 MM², ANTI-CHAMA 450/750 V, PARA CIRCUITOS TERMINAIS - FORNECIMENTO E INSTALAÇÃO. AF_12/2015</t>
  </si>
  <si>
    <t>91953U</t>
  </si>
  <si>
    <t>INTERRUPTOR SIMPLES (1 MÓDULO), 10A/250V, INCLUINDO SUPORTE E PLACA - FORNECIMENTO E INSTALAÇÃO. AF_12/2015</t>
  </si>
  <si>
    <t>91994U</t>
  </si>
  <si>
    <t>TOMADA MÉDIA DE EMBUTIR (1 MÓDULO), 2P+T 10 A, SEM SUPORTE E SEM PLACA - FORNECIMENTO E INSTALAÇÃO. AF_12/2015</t>
  </si>
  <si>
    <t>92004U</t>
  </si>
  <si>
    <t>TOMADA MÉDIA DE EMBUTIR (2 MÓDULOS), 2P+T 10 A, INCLUINDO SUPORTE E PLACA - FORNECIMENTO E INSTALAÇÃO. AF_12/2015</t>
  </si>
  <si>
    <t>93655U</t>
  </si>
  <si>
    <t>DISJUNTOR MONOPOLAR TIPO DIN, CORRENTE NOMINAL DE 20A - FORNECIMENTO E INSTALAÇÃO. AF_04/2016</t>
  </si>
  <si>
    <t>95749U</t>
  </si>
  <si>
    <t>ELETRODUTO DE AÇO GALVANIZADO, CLASSE LEVE, DN 20 MM (3/4??), APARENTE, INSTALADO EM PAREDE - FORNECIMENTO E INSTALAÇÃO. AF_11/2016_P</t>
  </si>
  <si>
    <t>95779U</t>
  </si>
  <si>
    <t>CONDULETE DE ALUMÍNIO, TIPO E, PARA ELETRODUTO DE AÇO GALVANIZADO DN 20 MM (3/4), APARENTE - FORNECIMENTO E INSTALAÇÃO. AF_11/2016_P</t>
  </si>
  <si>
    <t>97668U</t>
  </si>
  <si>
    <t>ELETRODUTO FLEXÍVEL CORRUGADO, PEAD, DN 63 (2") - FORNECIMENTO E INSTALAÇÃO. AF_04/2016</t>
  </si>
  <si>
    <t>T.39599</t>
  </si>
  <si>
    <t>CABO DE PAR TRANÇADO UTP, 4 PARES, CAT. 6, FORNECIMENTO E INSTALAÇÃO</t>
  </si>
  <si>
    <t>T.39603</t>
  </si>
  <si>
    <t>CONECTOR RJ-45 CAT. 6, FORNECIMENTO E INSTALAÇÃO</t>
  </si>
  <si>
    <t>T.AGETOP70561</t>
  </si>
  <si>
    <t>CABO ISOLADO PP 3 X 2,5MM² FORNECIMENTO E INSTALAÇÃO</t>
  </si>
  <si>
    <t>T.FITA LED</t>
  </si>
  <si>
    <t>FITA LED 4,8W/m – 2700 K – 12V – IP20 – COM DRIVE REMOTO E AUTO ADESIVA</t>
  </si>
  <si>
    <t>T.INTERRUPTOR SIMPLES (1 MÓDULO)</t>
  </si>
  <si>
    <t>INTERRUPTOR SIMPLES (1 MÓDULO) COM 1 TOMADA DE EMBUTIR 2P+T 10 A, INCLUINDO SUPORTE E PLACA – FORNECIMENTO E INSTALAÇÃO – COR PRETA</t>
  </si>
  <si>
    <t>T.TOTEM TOMADA</t>
  </si>
  <si>
    <t>TOTEM TOMADA ELETRICA, FORNECIMENTO E INSTALAÇÃO</t>
  </si>
  <si>
    <t>07.00</t>
  </si>
  <si>
    <t>EQUIPAMENTOS E SINALIZAÇÃO DE PREVENÇÃO E COMBATE A INCÊNDIO</t>
  </si>
  <si>
    <t>T.FITA.EXTINTORES</t>
  </si>
  <si>
    <t>DEMARCAÇÃO DE SOLO PARA SINALIZAÇÃO DE EXTINTORES DE INCÊNDIO, COR VERMELHA OU AMARELA</t>
  </si>
  <si>
    <t>T.INCE.1512050</t>
  </si>
  <si>
    <t>PLACA DE SINALIZAÇÃO DE SEGURANÇA CONTRA INCÊNDIO, FOTOLUMINESCENTE, QUADRADA, *20X20 CM, EM PVC *2* MM ANTI-CHAMAS (SIMBOLOS, CORES E PICTOGRAMAS CONFORME NBR 13434) - FORNECIMENTO E INSTALAÇÃO</t>
  </si>
  <si>
    <t>08.00</t>
  </si>
  <si>
    <t>ACESSIBILIDADE E COMUNICAÇÃO VISUAL</t>
  </si>
  <si>
    <t>T.LETREIRO</t>
  </si>
  <si>
    <t>LETRA ACO INOX PARA FACHADA</t>
  </si>
  <si>
    <t>T.PLACA.BRAILE</t>
  </si>
  <si>
    <t>PLACA PARA IDENTIFICACAO DE AMBIENTES EM ACRILICO COM RELEVO EM BRAILE</t>
  </si>
  <si>
    <t>T.TATIL.POLIESTER</t>
  </si>
  <si>
    <t>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t>
  </si>
  <si>
    <t>SERVIÇOS FINAIS</t>
  </si>
  <si>
    <t>99814U</t>
  </si>
  <si>
    <t>LIMPEZA DE SUPERFÍCIE COM JATO DE ALTA PRESSÃO. AF_04/2019</t>
  </si>
  <si>
    <t>T.PLACA.INAUG.</t>
  </si>
  <si>
    <t>PLACA DE INAUGURAÇÃO AÇO ESCOVADO - 40X60 CM</t>
  </si>
  <si>
    <t>CÓDIGO</t>
  </si>
  <si>
    <t>03.00</t>
  </si>
  <si>
    <t>Custo MAT. (UNIT.)</t>
  </si>
  <si>
    <t>Custo M.O. (UNIT.)</t>
  </si>
  <si>
    <t>Custo MAT. (TOT.)</t>
  </si>
  <si>
    <t>Custo M.O. (TOT.)</t>
  </si>
  <si>
    <t>Preço MAT. (TOT.)</t>
  </si>
  <si>
    <t>Preço M.O. (TOT.)</t>
  </si>
  <si>
    <t>Preço Final</t>
  </si>
  <si>
    <t>BDI_MAT</t>
  </si>
  <si>
    <t>BDI_MO</t>
  </si>
  <si>
    <t>Total Geral Sem BDI</t>
  </si>
  <si>
    <t>Percentuais de BDI</t>
  </si>
  <si>
    <t>Valor do BDI</t>
  </si>
  <si>
    <t>Totais com BDI</t>
  </si>
  <si>
    <t>Preco Final</t>
  </si>
  <si>
    <t>UNID.</t>
  </si>
  <si>
    <t>Categoria</t>
  </si>
  <si>
    <t>1.0 ADMINISTRAÇÃO LOCAL</t>
  </si>
  <si>
    <t>2.0 CARGA E TRANSPORTE DE ENTULHOS</t>
  </si>
  <si>
    <t>3.0 EXPOSITORES E DEMAIS MOBILIARIOS</t>
  </si>
  <si>
    <t>4.0 PINTURA</t>
  </si>
  <si>
    <t>5.0 INSTALAÇÕES ELÉTRICAS</t>
  </si>
  <si>
    <t>6.0 EQUIPAMENTOS E SINALIZAÇÃO DE PREVENÇÃO E COMBATE A INCÊNDIO</t>
  </si>
  <si>
    <t>7.0 ACESSIBILIDADE E COMUNICAÇÃO VISUAL</t>
  </si>
  <si>
    <t>8.0 SERVIÇOS FINAIS</t>
  </si>
  <si>
    <t>Totais:</t>
  </si>
  <si>
    <t>QUANT./COEF.</t>
  </si>
  <si>
    <t>04.00</t>
  </si>
  <si>
    <t>EXAMES - MENSALISTA (ENCARGOS COMPLEMENTARES) (COLETADO CAIXA)</t>
  </si>
  <si>
    <t>SEGURO - MENSALISTA (ENCARGOS COMPLEMENTARES) (COLETADO CAIXA)</t>
  </si>
  <si>
    <t>ENGENHEIRO CIVIL PLENO (MENSALISTA)</t>
  </si>
  <si>
    <t>M.O.</t>
  </si>
  <si>
    <t>FERRAMENTAS - FAMILIA ENGENHEIRO CIVIL - MENSALISTA (ENCARGOS COMPLEMENTARES - COLETADO CAIXA)</t>
  </si>
  <si>
    <t>EPI - FAMILIA ENGENHEIRO CIVIL - MENSALISTA (ENCARGOS COMPLEMENTARES - COLETADO CAIXA)</t>
  </si>
  <si>
    <t>MESTRE DE OBRAS (MENSALISTA)</t>
  </si>
  <si>
    <t>FERRAMENTAS - FAMILIA ENCARREGADO GERAL - MENSALISTA (ENCARGOS COMPLEMENTARES - COLETADO CAIXA)</t>
  </si>
  <si>
    <t>EPI - FAMILIA ENCARREGADO GERAL - MENSALISTA (ENCARGOS COMPLEMENTARES - COLETADO CAIXA)</t>
  </si>
  <si>
    <t>LIVRO DIÁRIO DE OBRAS / LIVRO DE ORDEM TAMANHO OFÍCIO 33 X 3 VIAS, CARBONADO</t>
  </si>
  <si>
    <t>ANOTAÇÃO/REGISTRO DE RESPONSABILIDADE TÉCNICA (ART OU RRT) - REF. CREA SERVIÇOS ACIMA DE 15.000,00</t>
  </si>
  <si>
    <t>MOTORISTA DE CAMINHAO BASCULANTE</t>
  </si>
  <si>
    <t>H</t>
  </si>
  <si>
    <t>ALIMENTACAO - HORISTA (ENCARGOS COMPLEMENTARES) (COLETADO CAIXA)</t>
  </si>
  <si>
    <t>TRANSPORTE - HORISTA (ENCARGOS COMPLEMENTARES) (COLETADO CAIXA)</t>
  </si>
  <si>
    <t>EXAMES - HORISTA (ENCARGOS COMPLEMENTARES) (COLETADO CAIXA)</t>
  </si>
  <si>
    <t>SEGURO - HORISTA (ENCARGOS COMPLEMENTARES) (COLETADO CAIXA)</t>
  </si>
  <si>
    <t>CACAMBA METALICA BASCULANTE COM CAPACIDADE DE 6 M3 (INCLUI MONTAGEM, NAO INCLUI CAMINHAO)</t>
  </si>
  <si>
    <t>CAMINHAO TOCO, PESO BRUTO TOTAL 16000 KG, CARGA UTIL MAXIMA 13071 KG, DISTANCIA ENTRE EIXOS 4,80 M, POTENCIA 230 CV (INCLUI CABINE E CHASSI, NAO INCLUI CARROCERIA)</t>
  </si>
  <si>
    <t>FERRAMENTAS - FAMILIA OPERADOR ESCAVADEIRA - HORISTA (ENCARGOS COMPLEMENTARES - COLETADO CAIXA)</t>
  </si>
  <si>
    <t>FERRAMENTAS - FAMILIA SERVENTE - HORISTA (ENCARGOS COMPLEMENTARES - COLETADO CAIXA)</t>
  </si>
  <si>
    <t>EPI - FAMILIA OPERADOR ESCAVADEIRA - HORISTA (ENCARGOS COMPLEMENTARES - COLETADO CAIXA)</t>
  </si>
  <si>
    <t>EPI - FAMILIA SERVENTE - HORISTA (ENCARGOS COMPLEMENTARES - COLETADO CAIXA)</t>
  </si>
  <si>
    <t>SERVENTE</t>
  </si>
  <si>
    <t>OLEO DIESEL COMBUSTIVEL COMUM</t>
  </si>
  <si>
    <t>L</t>
  </si>
  <si>
    <t>CARPINTEIRO DE ESQUADRIAS</t>
  </si>
  <si>
    <t>FERRAMENTAS - FAMILIA CARPINTEIRO DE FORMAS - HORISTA (ENCARGOS COMPLEMENTARES - COLETADO CAIXA)</t>
  </si>
  <si>
    <t>EPI - FAMILIA CARPINTEIRO DE FORMAS - HORISTA (ENCARGOS COMPLEMENTARES - COLETADO CAIXA)</t>
  </si>
  <si>
    <t>TRILHO PANTOGRAFICO RETO, EM ALUMINIO, TIPO U, COM DIMENSOES DE *38 X 38* MM PARA PORTA DE CORRER</t>
  </si>
  <si>
    <t>VIDRACEIRO</t>
  </si>
  <si>
    <t>AJUDANTE ESPECIALIZADO</t>
  </si>
  <si>
    <t>SILICONE ACETICO USO GERAL INCOLOR 280 G</t>
  </si>
  <si>
    <t>FERRAMENTAS - FAMILIA PEDREIRO - HORISTA (ENCARGOS COMPLEMENTARES - COLETADO CAIXA)</t>
  </si>
  <si>
    <t>EPI - FAMILIA PEDREIRO - HORISTA (ENCARGOS COMPLEMENTARES - COLETADO CAIXA)</t>
  </si>
  <si>
    <t>CHAPA DE ACRILICO CRISTAL VIRGEM 4MM</t>
  </si>
  <si>
    <t>SOLVENTE PARA COLA (PARA LAMINADO MELAMINICO) A BASE DE RESINA SINTETICA</t>
  </si>
  <si>
    <t>COLA A BASE DE RESINA SINTETICA PARA CHAPA DE LAMINADO MELAMINICO</t>
  </si>
  <si>
    <t>KG</t>
  </si>
  <si>
    <t>AJUDANTE DE CARPINTEIRO</t>
  </si>
  <si>
    <t>PESQUISA.001</t>
  </si>
  <si>
    <t>MDF ARAUCO TABACO 18MM</t>
  </si>
  <si>
    <t>PESQUISA.002</t>
  </si>
  <si>
    <t>FITA DE BORDO TABACO 0,45MM</t>
  </si>
  <si>
    <t>CARPINTEIRO DE FORMAS</t>
  </si>
  <si>
    <t>SERRA CIRCULAR DE BANCADA COM MOTOR ELETRICO, POTENCIA DE *1600* W, PARA DISCO DE DIAMETRO DE 10" (250 MM)</t>
  </si>
  <si>
    <t>ENERGIA ELETRICA ATE 2000 KWH INDUSTRIAL, SEM DEMANDA</t>
  </si>
  <si>
    <t>KW/H</t>
  </si>
  <si>
    <t>OPERADOR DE MAQUINAS E EQUIPAMENTOS</t>
  </si>
  <si>
    <t>PECA DE MADEIRA NATIVA/REGIONAL 2,5 X 7,0 CM (SARRAFO-P/FORMA)</t>
  </si>
  <si>
    <t>PREGO DE ACO POLIDO COM CABECA 17 X 21 (2 X 11)</t>
  </si>
  <si>
    <t>TABUA MADEIRA 2A QUALIDADE 2,5 X 30,0CM (1 X 12") NAO APARELHADA</t>
  </si>
  <si>
    <t>ROLO DE ESPUMA POLIESTER 23 CM (SEM CABO)</t>
  </si>
  <si>
    <t>PESQUISA.004</t>
  </si>
  <si>
    <t>VELUDO ITALIANO COR MARFIM CORTTEX OU SIMILAR</t>
  </si>
  <si>
    <t>FERRAMENTAS - FAMILIA PINTOR - HORISTA (ENCARGOS COMPLEMENTARES - COLETADO CAIXA)</t>
  </si>
  <si>
    <t>EPI - FAMILIA PINTOR - HORISTA (ENCARGOS COMPLEMENTARES - COLETADO CAIXA)</t>
  </si>
  <si>
    <t>PINTOR</t>
  </si>
  <si>
    <t>TINTA ACRILICA PREMIUM, COR BRANCO FOSCO</t>
  </si>
  <si>
    <t>CABO DE COBRE, FLEXIVEL, CLASSE 4 OU 5, ISOLACAO EM PVC/A, ANTICHAMA BWF-B, 1 CONDUTOR, 450/750 V, SECAO NOMINAL 2,5 MM2</t>
  </si>
  <si>
    <t>FITA ISOLANTE ADESIVA ANTICHAMA, USO ATE 750 V, EM ROLO DE 19 MM X 5 M</t>
  </si>
  <si>
    <t>ELETRICISTA</t>
  </si>
  <si>
    <t>AJUDANTE DE ELETRICISTA</t>
  </si>
  <si>
    <t>FERRAMENTAS - FAMILIA ELETRICISTA - HORISTA (ENCARGOS COMPLEMENTARES - COLETADO CAIXA)</t>
  </si>
  <si>
    <t>EPI - FAMILIA ELETRICISTA - HORISTA (ENCARGOS COMPLEMENTARES - COLETADO CAIXA)</t>
  </si>
  <si>
    <t>ESPELHO / PLACA DE 3 POSTOS 4" X 2", PARA INSTALACAO DE TOMADAS E INTERRUPTORES</t>
  </si>
  <si>
    <t>SUPORTE DE FIXACAO PARA ESPELHO / PLACA 4" X 2", PARA 3 MODULOS, PARA INSTALACAO DE TOMADAS E INTERRUPTORES (SOMENTE SUPORTE)</t>
  </si>
  <si>
    <t>INTERRUPTOR SIMPLES 10A, 250V (APENAS MODULO)</t>
  </si>
  <si>
    <t>TOMADA 2P+T 10A, 250V (APENAS MODULO)</t>
  </si>
  <si>
    <t>TERMINAL A COMPRESSAO EM COBRE ESTANHADO PARA CABO 4 MM2, 1 FURO E 1 COMPRESSAO, PARA PARAFUSO DE FIXACAO M5</t>
  </si>
  <si>
    <t>DISJUNTOR TIPO DIN/IEC, MONOPOLAR DE 6 ATE 32A</t>
  </si>
  <si>
    <t>!EM PROCESSO DESATIVACAO! ELETRODUTO EM ACO GALVANIZADO ELETROLITICO, LEVE, DIAMETRO 3/4", PAREDE DE 0,90 MM</t>
  </si>
  <si>
    <t>AUXILIAR DE ENCANADOR OU BOMBEIRO HIDRAULICO</t>
  </si>
  <si>
    <t>LUVA PARA ELETRODUTO, EM ACO GALVANIZADO ELETROLITICO, DIAMETRO DE 20 MM (3/4")</t>
  </si>
  <si>
    <t>ENCANADOR OU BOMBEIRO HIDRAULICO</t>
  </si>
  <si>
    <t>ABRACADEIRA EM ACO PARA AMARRACAO DE ELETRODUTOS, TIPO D, COM 1/2" E PARAFUSO DE FIXACAO</t>
  </si>
  <si>
    <t>FERRAMENTAS - FAMILIA ENCANADOR - HORISTA (ENCARGOS COMPLEMENTARES - COLETADO CAIXA)</t>
  </si>
  <si>
    <t>EPI - FAMILIA ENCANADOR - HORISTA (ENCARGOS COMPLEMENTARES - COLETADO CAIXA)</t>
  </si>
  <si>
    <t>BUCHA DE NYLON SEM ABA S6, COM PARAFUSO DE 4,20 X 40 MM EM ACO ZINCADO COM ROSCA SOBERBA, CABECA CHATA E FENDA PHILLIPS</t>
  </si>
  <si>
    <t>CONDULETE DE ALUMINIO TIPO E, PARA ELETRODUTO ROSCAVEL DE 3/4", COM TAMPA CEGA</t>
  </si>
  <si>
    <t>ELETRODUTO/DUTO PEAD FLEXIVEL PAREDE SIMPLES, CORRUGACAO HELICOIDAL, COR PRETA, SEM ROSCA, DE 2", PARA CABEAMENTO SUBTERRANEO (NBR 15715)</t>
  </si>
  <si>
    <t>CABO DE PAR TRANCADO UTP, 4 PARES, CATEGORIA 6</t>
  </si>
  <si>
    <t>CONECTOR MACHO RJ - 45, CATEGORIA 6</t>
  </si>
  <si>
    <t>CABO ISOLADO PP 3 X 2,5 MM2</t>
  </si>
  <si>
    <t>INTERRUPTOR SIMPLES (1 MÓDULO) COM 1 TOMADA DE EMBUTIR 2P+T 10 A</t>
  </si>
  <si>
    <t>TOTEM TOMADA ELETRICA</t>
  </si>
  <si>
    <t>FITA ADESIVA, ROLO 30 m x 5 cm PARA DEMARCAÇÃO DE SOLO, UTILIZADA COMO SINALIZAÇÃO DE EXTINTORES DE INCÊNDIO, COR AMARELA</t>
  </si>
  <si>
    <t>PLACA DE SINALIZACAO DE SEGURANCA CONTRA INCENDIO, FOTOLUMINESCENTE, QUADRADA, *20 X 20* CM, EM PVC *2* MM ANTI-CHAMAS (SIMBOLOS, CORES E PICTOGRAMAS CONFORME NBR 13434)</t>
  </si>
  <si>
    <t>LETRA ACO INOX (AISI 304), CHAPA NUM. 22, RECORTADO, H= 20 CM (SEM RELEVO)</t>
  </si>
  <si>
    <t>PEDREIRO</t>
  </si>
  <si>
    <t>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t>
  </si>
  <si>
    <t>LAVADORA DE ALTA PRESSAO (LAVA-JATO) PARA AGUA FRIA, PRESSAO DE OPERACAO ENTRE 1400 E 1900 LIB/POL2, VAZAO MAXIMA ENTRE 400 E 700 L/H</t>
  </si>
  <si>
    <t>PLACA DE INAUGURACAO METALICA, *40* CM X *60* CM</t>
  </si>
  <si>
    <t xml:space="preserve">        PRECOS DE INSUMOS - BANCO NACIONAL</t>
  </si>
  <si>
    <t/>
  </si>
  <si>
    <t>MES DE COLETA: 12/2021</t>
  </si>
  <si>
    <t>LOCALIDADE: 4260 - GOIANIA</t>
  </si>
  <si>
    <t>ENCARGOS SOCIAIS DESONERADOS (%) HORISTA  85,92  MENSALISTA  49,08</t>
  </si>
  <si>
    <t xml:space="preserve">CODIGO  </t>
  </si>
  <si>
    <t>DESCRICAO DO INSUMO</t>
  </si>
  <si>
    <t>UNIDADE DE MEDIDA</t>
  </si>
  <si>
    <t>ORIGEM DO PRECO</t>
  </si>
  <si>
    <t>PRECO MEDIANO R$</t>
  </si>
  <si>
    <t xml:space="preserve">!EM PROCESSO DE DESATIVACAO! DOBRADICA EM ACO/FERRO, 3" X 2 1/2", E= 1,2 A 1,8 MM, SEM ANEL,  CROMADO OU ZINCADO, TAMPA BOLA, COM PARAFUSOS                                                                                                                                                                                                                                                                                                                                                               </t>
  </si>
  <si>
    <t xml:space="preserve">UN    </t>
  </si>
  <si>
    <t xml:space="preserve">C </t>
  </si>
  <si>
    <t xml:space="preserve">!EM PROCESSO DE DESATIVACAO! HASTE DE ATERRAMENTO EM ACO COM 3,00 M DE COMPRIMENTO E DN = 3/4", REVESTIDA COM BAIXA CAMADA DE COBRE, SEM CONECTOR                                                                                                                                                                                                                                                                                                                                                         </t>
  </si>
  <si>
    <t>CR</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</si>
  <si>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</si>
  <si>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</si>
  <si>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</si>
  <si>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M2    </t>
  </si>
  <si>
    <t>AS</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</si>
  <si>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</si>
  <si>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</si>
  <si>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DESATIVACAO!JANELA DE CORRER, ACO, BATENTE/REQUADRO DE 6 A 14 CM,  COM DIVISAO HORIZ , PINT ANTICORROSIVA, SEM VIDRO, BANDEIRA COM BASCULA, 4 FLS, 120  X 150 CM (A X L)                                                                                                                                                                                                                                                                                                                  </t>
  </si>
  <si>
    <t xml:space="preserve">!EM PROCESSO DESATIVACAO! ELETRODUTO EM ACO GALVANIZADO ELETROLITICO, LEVE, DIAMETRO 1", PAREDE DE 0,90 MM                                                                                                                                                                                                                                                                                                                                                                                                </t>
  </si>
  <si>
    <t xml:space="preserve">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</si>
  <si>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</si>
  <si>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</si>
  <si>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</si>
  <si>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</si>
  <si>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</si>
  <si>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</si>
  <si>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</si>
  <si>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</si>
  <si>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</si>
  <si>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</si>
  <si>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</si>
  <si>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</si>
  <si>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</si>
  <si>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</si>
  <si>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</si>
  <si>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</si>
  <si>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</si>
  <si>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</si>
  <si>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</si>
  <si>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</si>
  <si>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</si>
  <si>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</si>
  <si>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</si>
  <si>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</si>
  <si>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</si>
  <si>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</si>
  <si>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</si>
  <si>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</si>
  <si>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</si>
  <si>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</si>
  <si>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</si>
  <si>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</si>
  <si>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</si>
  <si>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</si>
  <si>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</si>
  <si>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</si>
  <si>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</si>
  <si>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</si>
  <si>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</si>
  <si>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</si>
  <si>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</si>
  <si>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</si>
  <si>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</si>
  <si>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</si>
  <si>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</si>
  <si>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</si>
  <si>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</si>
  <si>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</si>
  <si>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</si>
  <si>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</si>
  <si>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</si>
  <si>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</si>
  <si>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</si>
  <si>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</si>
  <si>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</si>
  <si>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</si>
  <si>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</si>
  <si>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</si>
  <si>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</si>
  <si>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</si>
  <si>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</si>
  <si>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</si>
  <si>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</si>
  <si>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</si>
  <si>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</si>
  <si>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</si>
  <si>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</si>
  <si>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</si>
  <si>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</si>
  <si>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</si>
  <si>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</si>
  <si>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</si>
  <si>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</si>
  <si>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</si>
  <si>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</si>
  <si>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</si>
  <si>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</si>
  <si>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</si>
  <si>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</si>
  <si>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</si>
  <si>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</si>
  <si>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</si>
  <si>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</si>
  <si>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</si>
  <si>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</si>
  <si>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</si>
  <si>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</si>
  <si>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</si>
  <si>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</si>
  <si>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</si>
  <si>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</si>
  <si>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</si>
  <si>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</si>
  <si>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</si>
  <si>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</si>
  <si>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</si>
  <si>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</si>
  <si>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</si>
  <si>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</si>
  <si>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</si>
  <si>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</si>
  <si>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</si>
  <si>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</si>
  <si>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</si>
  <si>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</si>
  <si>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</si>
  <si>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</si>
  <si>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</si>
  <si>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</si>
  <si>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</si>
  <si>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</si>
  <si>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</si>
  <si>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</si>
  <si>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</si>
  <si>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</si>
  <si>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</si>
  <si>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</si>
  <si>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</si>
  <si>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</si>
  <si>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</si>
  <si>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</si>
  <si>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</si>
  <si>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</si>
  <si>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</si>
  <si>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</si>
  <si>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</si>
  <si>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</si>
  <si>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</si>
  <si>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</si>
  <si>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</si>
  <si>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</si>
  <si>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</si>
  <si>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</si>
  <si>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</si>
  <si>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</si>
  <si>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</si>
  <si>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</si>
  <si>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</si>
  <si>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</si>
  <si>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</si>
  <si>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</si>
  <si>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</si>
  <si>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</si>
  <si>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</si>
  <si>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</si>
  <si>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</si>
  <si>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</si>
  <si>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</si>
  <si>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</si>
  <si>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</si>
  <si>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</si>
  <si>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</si>
  <si>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</si>
  <si>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</si>
  <si>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</si>
  <si>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</si>
  <si>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</si>
  <si>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</si>
  <si>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</si>
  <si>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</si>
  <si>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</si>
  <si>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</si>
  <si>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</si>
  <si>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t>
  </si>
  <si>
    <t xml:space="preserve">H     </t>
  </si>
  <si>
    <t xml:space="preserve">AJUDANTE DE ARMADOR (MENSALISTA)                                                                                                                                                                                                                                                                                                                                                                                                                                                                          </t>
  </si>
  <si>
    <t xml:space="preserve">MES   </t>
  </si>
  <si>
    <t xml:space="preserve">AJUDANTE DE ELETRICISTA                                                                                                                                                                                                                                                                                                                                                                                                                                                                                   </t>
  </si>
  <si>
    <t xml:space="preserve">AJUDANTE DE ELETRICISTA (MENSALISTA)                                                                                                                                                                                                                                                                                                                                                                                                                                                                      </t>
  </si>
  <si>
    <t xml:space="preserve">AJUDANTE DE ESTRUTURAS METALICAS (MENSALISTA)                                                                                                                                                                                                                                                                                                                                                                                                                                                             </t>
  </si>
  <si>
    <t xml:space="preserve">AJUDANTE DE ESTRUTURAS METALICAS HORISTA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</si>
  <si>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</si>
  <si>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</si>
  <si>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</si>
  <si>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</si>
  <si>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</si>
  <si>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</si>
  <si>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</si>
  <si>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</si>
  <si>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</si>
  <si>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</si>
  <si>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</si>
  <si>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</si>
  <si>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</si>
  <si>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</si>
  <si>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</si>
  <si>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</si>
  <si>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</si>
  <si>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</si>
  <si>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</si>
  <si>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</si>
  <si>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</si>
  <si>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</si>
  <si>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</si>
  <si>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</si>
  <si>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</si>
  <si>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</si>
  <si>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</si>
  <si>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</si>
  <si>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</si>
  <si>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</si>
  <si>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</si>
  <si>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</si>
  <si>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</si>
  <si>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</si>
  <si>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</si>
  <si>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</si>
  <si>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</si>
  <si>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</si>
  <si>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</si>
  <si>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</si>
  <si>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</si>
  <si>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</si>
  <si>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</si>
  <si>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</si>
  <si>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</si>
  <si>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</si>
  <si>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</si>
  <si>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</si>
  <si>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</si>
  <si>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</si>
  <si>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</si>
  <si>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</si>
  <si>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</si>
  <si>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</si>
  <si>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</si>
  <si>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</si>
  <si>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</si>
  <si>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</si>
  <si>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</si>
  <si>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</si>
  <si>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</si>
  <si>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</si>
  <si>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</si>
  <si>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</si>
  <si>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</si>
  <si>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</si>
  <si>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</si>
  <si>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</si>
  <si>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</si>
  <si>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</si>
  <si>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</si>
  <si>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</si>
  <si>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</si>
  <si>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</si>
  <si>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</si>
  <si>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</si>
  <si>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</si>
  <si>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</si>
  <si>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</si>
  <si>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</si>
  <si>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</si>
  <si>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</si>
  <si>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</si>
  <si>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</si>
  <si>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</si>
  <si>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</si>
  <si>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</si>
  <si>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</si>
  <si>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</si>
  <si>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</si>
  <si>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</si>
  <si>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</si>
  <si>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</si>
  <si>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</si>
  <si>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</si>
  <si>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</si>
  <si>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</si>
  <si>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</si>
  <si>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</si>
  <si>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</si>
  <si>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</si>
  <si>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</si>
  <si>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</si>
  <si>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</si>
  <si>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</si>
  <si>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</si>
  <si>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</si>
  <si>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</si>
  <si>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</si>
  <si>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</si>
  <si>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</si>
  <si>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</si>
  <si>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</si>
  <si>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</si>
  <si>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</si>
  <si>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</si>
  <si>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</si>
  <si>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</si>
  <si>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</si>
  <si>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</si>
  <si>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</si>
  <si>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</si>
  <si>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</si>
  <si>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</si>
  <si>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</si>
  <si>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</si>
  <si>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</si>
  <si>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</si>
  <si>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</si>
  <si>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</si>
  <si>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</si>
  <si>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</si>
  <si>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</si>
  <si>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</si>
  <si>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</si>
  <si>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</si>
  <si>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</si>
  <si>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</si>
  <si>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</si>
  <si>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</si>
  <si>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</si>
  <si>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</si>
  <si>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</si>
  <si>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</si>
  <si>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</si>
  <si>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</si>
  <si>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</si>
  <si>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</si>
  <si>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</si>
  <si>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</si>
  <si>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</si>
  <si>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</si>
  <si>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</si>
  <si>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</si>
  <si>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</si>
  <si>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</si>
  <si>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</si>
  <si>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</si>
  <si>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</si>
  <si>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</si>
  <si>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</si>
  <si>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</si>
  <si>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</si>
  <si>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</si>
  <si>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</si>
  <si>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</si>
  <si>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</si>
  <si>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</si>
  <si>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</si>
  <si>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</si>
  <si>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</si>
  <si>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</si>
  <si>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</si>
  <si>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</si>
  <si>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</si>
  <si>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</si>
  <si>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</si>
  <si>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</si>
  <si>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</si>
  <si>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</si>
  <si>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</si>
  <si>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</si>
  <si>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</si>
  <si>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</si>
  <si>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</si>
  <si>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</si>
  <si>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</si>
  <si>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</si>
  <si>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</si>
  <si>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</si>
  <si>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</si>
  <si>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</si>
  <si>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</si>
  <si>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</si>
  <si>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</si>
  <si>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</si>
  <si>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</si>
  <si>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</si>
  <si>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</si>
  <si>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</si>
  <si>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</si>
  <si>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</si>
  <si>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</si>
  <si>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</si>
  <si>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</si>
  <si>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</si>
  <si>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</si>
  <si>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</si>
  <si>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</si>
  <si>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</si>
  <si>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</si>
  <si>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</si>
  <si>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</si>
  <si>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</si>
  <si>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</si>
  <si>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</si>
  <si>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</si>
  <si>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</si>
  <si>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</si>
  <si>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</si>
  <si>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</si>
  <si>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</si>
  <si>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</si>
  <si>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</si>
  <si>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</si>
  <si>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</si>
  <si>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</si>
  <si>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</si>
  <si>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</si>
  <si>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</si>
  <si>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</si>
  <si>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</si>
  <si>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</si>
  <si>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</si>
  <si>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</si>
  <si>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</si>
  <si>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</si>
  <si>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</si>
  <si>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</si>
  <si>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</si>
  <si>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</si>
  <si>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</si>
  <si>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</si>
  <si>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</si>
  <si>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</si>
  <si>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</si>
  <si>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</si>
  <si>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</si>
  <si>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</si>
  <si>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</si>
  <si>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</si>
  <si>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</si>
  <si>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</si>
  <si>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</si>
  <si>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</si>
  <si>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</si>
  <si>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</si>
  <si>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</si>
  <si>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</si>
  <si>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</si>
  <si>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</si>
  <si>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</si>
  <si>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</si>
  <si>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</si>
  <si>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</si>
  <si>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</si>
  <si>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</si>
  <si>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</si>
  <si>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</si>
  <si>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</si>
  <si>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</si>
  <si>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</si>
  <si>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</si>
  <si>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</si>
  <si>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</si>
  <si>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</si>
  <si>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</si>
  <si>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</si>
  <si>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</si>
  <si>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</si>
  <si>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</si>
  <si>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</si>
  <si>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</si>
  <si>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</si>
  <si>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</si>
  <si>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</si>
  <si>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</si>
  <si>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</si>
  <si>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</si>
  <si>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</si>
  <si>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</si>
  <si>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</si>
  <si>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</si>
  <si>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</si>
  <si>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</si>
  <si>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</si>
  <si>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</si>
  <si>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</si>
  <si>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</si>
  <si>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</si>
  <si>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</si>
  <si>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</si>
  <si>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</si>
  <si>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</si>
  <si>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</si>
  <si>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</si>
  <si>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</si>
  <si>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</si>
  <si>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</si>
  <si>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</si>
  <si>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</si>
  <si>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</si>
  <si>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</si>
  <si>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</si>
  <si>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</si>
  <si>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</si>
  <si>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</si>
  <si>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</si>
  <si>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</si>
  <si>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</si>
  <si>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</si>
  <si>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</si>
  <si>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</si>
  <si>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</si>
  <si>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</si>
  <si>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</si>
  <si>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</si>
  <si>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</si>
  <si>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</si>
  <si>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19 CM (L X A X C)                                                                                                                                                                                                                                                                                                                                                                                               </t>
  </si>
  <si>
    <t xml:space="preserve">MIL   </t>
  </si>
  <si>
    <t xml:space="preserve">BLOCO CERAMICO / TIJOLO VAZADO PARA ALVENARIA DE VEDACAO, 8 FUROS NA HORIZONTAL,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</si>
  <si>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</si>
  <si>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</si>
  <si>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</si>
  <si>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</si>
  <si>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</si>
  <si>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</si>
  <si>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</si>
  <si>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</si>
  <si>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</si>
  <si>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</si>
  <si>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</si>
  <si>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</si>
  <si>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</si>
  <si>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</si>
  <si>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</si>
  <si>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</si>
  <si>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</si>
  <si>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</si>
  <si>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</si>
  <si>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</si>
  <si>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</si>
  <si>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</si>
  <si>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</si>
  <si>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</si>
  <si>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</si>
  <si>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</si>
  <si>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</si>
  <si>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</si>
  <si>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</si>
  <si>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</si>
  <si>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</si>
  <si>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</si>
  <si>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</si>
  <si>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</si>
  <si>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</si>
  <si>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</si>
  <si>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</si>
  <si>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</si>
  <si>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</si>
  <si>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</si>
  <si>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</si>
  <si>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</si>
  <si>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</si>
  <si>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</si>
  <si>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</si>
  <si>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</si>
  <si>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</si>
  <si>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</si>
  <si>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</si>
  <si>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</si>
  <si>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</si>
  <si>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</si>
  <si>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</si>
  <si>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</si>
  <si>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</si>
  <si>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</si>
  <si>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</si>
  <si>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</si>
  <si>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</si>
  <si>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</si>
  <si>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</si>
  <si>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</si>
  <si>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</si>
  <si>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</si>
  <si>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</si>
  <si>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</si>
  <si>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</si>
  <si>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</si>
  <si>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</si>
  <si>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</si>
  <si>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</si>
  <si>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</si>
  <si>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</si>
  <si>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</si>
  <si>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</si>
  <si>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</si>
  <si>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</si>
  <si>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</si>
  <si>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</si>
  <si>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</si>
  <si>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</si>
  <si>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</si>
  <si>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</si>
  <si>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</si>
  <si>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</si>
  <si>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</si>
  <si>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</si>
  <si>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</si>
  <si>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</si>
  <si>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</si>
  <si>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</si>
  <si>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</si>
  <si>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</si>
  <si>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</si>
  <si>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</si>
  <si>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</si>
  <si>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</si>
  <si>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</si>
  <si>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</si>
  <si>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</si>
  <si>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</si>
  <si>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</si>
  <si>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</si>
  <si>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</si>
  <si>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</si>
  <si>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</si>
  <si>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</si>
  <si>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</si>
  <si>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</si>
  <si>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</si>
  <si>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</si>
  <si>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</si>
  <si>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</si>
  <si>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</si>
  <si>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</si>
  <si>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</si>
  <si>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</si>
  <si>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</si>
  <si>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</si>
  <si>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</si>
  <si>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</si>
  <si>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</si>
  <si>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</si>
  <si>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</si>
  <si>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</si>
  <si>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</si>
  <si>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</si>
  <si>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</si>
  <si>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</si>
  <si>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</si>
  <si>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</si>
  <si>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</si>
  <si>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</si>
  <si>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</si>
  <si>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</si>
  <si>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</si>
  <si>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</si>
  <si>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</si>
  <si>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</si>
  <si>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</si>
  <si>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</si>
  <si>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</si>
  <si>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</si>
  <si>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</si>
  <si>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</si>
  <si>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</si>
  <si>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</si>
  <si>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</si>
  <si>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</si>
  <si>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</si>
  <si>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</si>
  <si>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</si>
  <si>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</si>
  <si>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</si>
  <si>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</si>
  <si>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</si>
  <si>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</si>
  <si>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</si>
  <si>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</si>
  <si>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</si>
  <si>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</si>
  <si>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</si>
  <si>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</si>
  <si>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</si>
  <si>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</si>
  <si>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</si>
  <si>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</si>
  <si>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</si>
  <si>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</si>
  <si>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</si>
  <si>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</si>
  <si>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</si>
  <si>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</si>
  <si>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</si>
  <si>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</si>
  <si>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</si>
  <si>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</si>
  <si>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</si>
  <si>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</si>
  <si>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</si>
  <si>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</si>
  <si>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</si>
  <si>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</si>
  <si>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</si>
  <si>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</si>
  <si>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</si>
  <si>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</si>
  <si>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</si>
  <si>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</si>
  <si>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</si>
  <si>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</si>
  <si>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</si>
  <si>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</si>
  <si>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</si>
  <si>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</si>
  <si>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</si>
  <si>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</si>
  <si>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</si>
  <si>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</si>
  <si>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</si>
  <si>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</si>
  <si>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</si>
  <si>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</si>
  <si>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</si>
  <si>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</si>
  <si>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</si>
  <si>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</si>
  <si>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</si>
  <si>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</si>
  <si>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</si>
  <si>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</si>
  <si>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</si>
  <si>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</si>
  <si>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</si>
  <si>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</si>
  <si>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</si>
  <si>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</si>
  <si>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</si>
  <si>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</si>
  <si>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</si>
  <si>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</si>
  <si>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</si>
  <si>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</si>
  <si>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</si>
  <si>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</si>
  <si>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</si>
  <si>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</si>
  <si>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</si>
  <si>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</si>
  <si>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</si>
  <si>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</si>
  <si>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</si>
  <si>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</si>
  <si>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</si>
  <si>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</si>
  <si>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</si>
  <si>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</si>
  <si>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</si>
  <si>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</si>
  <si>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</si>
  <si>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</si>
  <si>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</si>
  <si>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</si>
  <si>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</si>
  <si>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</si>
  <si>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</si>
  <si>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</si>
  <si>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</si>
  <si>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</si>
  <si>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</si>
  <si>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</si>
  <si>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</si>
  <si>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</si>
  <si>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</si>
  <si>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</si>
  <si>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</si>
  <si>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</si>
  <si>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</si>
  <si>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</si>
  <si>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</si>
  <si>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</si>
  <si>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</si>
  <si>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</si>
  <si>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</si>
  <si>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</si>
  <si>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</si>
  <si>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</si>
  <si>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</si>
  <si>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</si>
  <si>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</si>
  <si>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</si>
  <si>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</si>
  <si>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</si>
  <si>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</si>
  <si>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</si>
  <si>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</si>
  <si>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</si>
  <si>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</si>
  <si>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</si>
  <si>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</si>
  <si>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</si>
  <si>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</si>
  <si>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</si>
  <si>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</si>
  <si>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</si>
  <si>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</si>
  <si>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</si>
  <si>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</si>
  <si>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</si>
  <si>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</si>
  <si>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</si>
  <si>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</si>
  <si>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</si>
  <si>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</si>
  <si>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</si>
  <si>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</si>
  <si>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</si>
  <si>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</si>
  <si>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</si>
  <si>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</si>
  <si>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</si>
  <si>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</si>
  <si>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</si>
  <si>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</si>
  <si>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</si>
  <si>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</si>
  <si>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</si>
  <si>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</si>
  <si>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</si>
  <si>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</si>
  <si>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</si>
  <si>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</si>
  <si>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</si>
  <si>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</si>
  <si>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</si>
  <si>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</si>
  <si>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</si>
  <si>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</si>
  <si>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</si>
  <si>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</si>
  <si>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</si>
  <si>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</si>
  <si>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</si>
  <si>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</si>
  <si>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</si>
  <si>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</si>
  <si>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</si>
  <si>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</si>
  <si>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</si>
  <si>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</si>
  <si>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</si>
  <si>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</si>
  <si>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</si>
  <si>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</si>
  <si>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</si>
  <si>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</si>
  <si>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</si>
  <si>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</si>
  <si>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</si>
  <si>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</si>
  <si>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</si>
  <si>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</si>
  <si>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</si>
  <si>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</si>
  <si>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</si>
  <si>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</si>
  <si>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</si>
  <si>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</si>
  <si>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</si>
  <si>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</si>
  <si>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</si>
  <si>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</si>
  <si>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</si>
  <si>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</si>
  <si>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</si>
  <si>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</si>
  <si>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</si>
  <si>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</si>
  <si>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</si>
  <si>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</si>
  <si>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</si>
  <si>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</si>
  <si>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</si>
  <si>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</si>
  <si>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</si>
  <si>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</si>
  <si>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</si>
  <si>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</si>
  <si>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</si>
  <si>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</si>
  <si>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</si>
  <si>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</si>
  <si>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</si>
  <si>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</si>
  <si>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</si>
  <si>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</si>
  <si>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</si>
  <si>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</si>
  <si>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</si>
  <si>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</si>
  <si>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</si>
  <si>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</si>
  <si>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</si>
  <si>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</si>
  <si>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</si>
  <si>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</si>
  <si>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</si>
  <si>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</si>
  <si>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</si>
  <si>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</si>
  <si>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</si>
  <si>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</si>
  <si>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</si>
  <si>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</si>
  <si>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</si>
  <si>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</si>
  <si>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</si>
  <si>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</si>
  <si>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</si>
  <si>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</si>
  <si>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</si>
  <si>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</si>
  <si>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</si>
  <si>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</si>
  <si>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</si>
  <si>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</si>
  <si>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</si>
  <si>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</si>
  <si>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</si>
  <si>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</si>
  <si>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</si>
  <si>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</si>
  <si>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</si>
  <si>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</si>
  <si>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</si>
  <si>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</si>
  <si>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</si>
  <si>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</si>
  <si>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</si>
  <si>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</si>
  <si>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</si>
  <si>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</si>
  <si>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</si>
  <si>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</si>
  <si>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</si>
  <si>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</si>
  <si>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</si>
  <si>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</si>
  <si>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</si>
  <si>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</si>
  <si>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</si>
  <si>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</si>
  <si>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</si>
  <si>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</si>
  <si>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</si>
  <si>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</si>
  <si>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</si>
  <si>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</si>
  <si>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</si>
  <si>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</si>
  <si>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</si>
  <si>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</si>
  <si>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</si>
  <si>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</si>
  <si>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</si>
  <si>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</si>
  <si>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</si>
  <si>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</si>
  <si>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</si>
  <si>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</si>
  <si>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</si>
  <si>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</si>
  <si>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</si>
  <si>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</si>
  <si>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</si>
  <si>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</si>
  <si>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</si>
  <si>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</si>
  <si>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</si>
  <si>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</si>
  <si>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</si>
  <si>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</si>
  <si>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</si>
  <si>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</si>
  <si>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</si>
  <si>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</si>
  <si>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</si>
  <si>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</si>
  <si>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</si>
  <si>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</si>
  <si>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</si>
  <si>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</si>
  <si>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</si>
  <si>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</si>
  <si>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</si>
  <si>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</si>
  <si>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</si>
  <si>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</si>
  <si>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</si>
  <si>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</si>
  <si>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</si>
  <si>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</si>
  <si>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</si>
  <si>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</si>
  <si>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</si>
  <si>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</si>
  <si>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</si>
  <si>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</si>
  <si>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</si>
  <si>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</si>
  <si>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</si>
  <si>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</si>
  <si>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</si>
  <si>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</si>
  <si>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</si>
  <si>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</si>
  <si>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</si>
  <si>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</si>
  <si>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</si>
  <si>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</si>
  <si>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</si>
  <si>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</si>
  <si>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</si>
  <si>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</si>
  <si>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</si>
  <si>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</si>
  <si>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</si>
  <si>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</si>
  <si>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</si>
  <si>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</si>
  <si>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</si>
  <si>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</si>
  <si>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</si>
  <si>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</si>
  <si>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</si>
  <si>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</si>
  <si>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</si>
  <si>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</si>
  <si>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</si>
  <si>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</si>
  <si>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</si>
  <si>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</si>
  <si>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</si>
  <si>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</si>
  <si>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</si>
  <si>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</si>
  <si>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</si>
  <si>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</si>
  <si>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</si>
  <si>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</si>
  <si>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</si>
  <si>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</si>
  <si>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</si>
  <si>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</si>
  <si>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</si>
  <si>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</si>
  <si>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</si>
  <si>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</si>
  <si>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</si>
  <si>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</si>
  <si>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</si>
  <si>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</si>
  <si>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</si>
  <si>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</si>
  <si>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</si>
  <si>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</si>
  <si>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</si>
  <si>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</si>
  <si>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</si>
  <si>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</si>
  <si>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</si>
  <si>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</si>
  <si>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</si>
  <si>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</si>
  <si>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</si>
  <si>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</si>
  <si>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</si>
  <si>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</si>
  <si>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</si>
  <si>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</si>
  <si>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</si>
  <si>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</si>
  <si>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</si>
  <si>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</si>
  <si>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</si>
  <si>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</si>
  <si>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</si>
  <si>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</si>
  <si>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</si>
  <si>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</si>
  <si>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</si>
  <si>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</si>
  <si>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</si>
  <si>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</si>
  <si>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</si>
  <si>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</si>
  <si>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</si>
  <si>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</si>
  <si>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</si>
  <si>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</si>
  <si>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</si>
  <si>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</si>
  <si>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</si>
  <si>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</si>
  <si>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</si>
  <si>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</si>
  <si>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</si>
  <si>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</si>
  <si>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</si>
  <si>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</si>
  <si>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</si>
  <si>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</si>
  <si>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</si>
  <si>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</si>
  <si>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</si>
  <si>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</si>
  <si>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</si>
  <si>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</si>
  <si>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</si>
  <si>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</si>
  <si>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</si>
  <si>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</si>
  <si>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</si>
  <si>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</si>
  <si>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</si>
  <si>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</si>
  <si>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</si>
  <si>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</si>
  <si>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</si>
  <si>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</si>
  <si>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</si>
  <si>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</si>
  <si>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</si>
  <si>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</si>
  <si>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</si>
  <si>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</si>
  <si>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</si>
  <si>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</si>
  <si>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</si>
  <si>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</si>
  <si>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</si>
  <si>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</si>
  <si>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</si>
  <si>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</si>
  <si>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</si>
  <si>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</si>
  <si>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</si>
  <si>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</si>
  <si>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</si>
  <si>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</si>
  <si>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</si>
  <si>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</si>
  <si>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</si>
  <si>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</si>
  <si>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</si>
  <si>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</si>
  <si>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</si>
  <si>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</si>
  <si>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</si>
  <si>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</si>
  <si>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</si>
  <si>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</si>
  <si>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</si>
  <si>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</si>
  <si>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</si>
  <si>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</si>
  <si>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</si>
  <si>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</si>
  <si>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</si>
  <si>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</si>
  <si>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</si>
  <si>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</si>
  <si>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</si>
  <si>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</si>
  <si>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</si>
  <si>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</si>
  <si>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</si>
  <si>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</si>
  <si>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</si>
  <si>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</si>
  <si>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</si>
  <si>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</si>
  <si>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</si>
  <si>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</si>
  <si>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</si>
  <si>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</si>
  <si>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</si>
  <si>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</si>
  <si>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</si>
  <si>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</si>
  <si>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</si>
  <si>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</si>
  <si>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</si>
  <si>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</si>
  <si>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</si>
  <si>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</si>
  <si>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</si>
  <si>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</si>
  <si>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</si>
  <si>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</si>
  <si>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</si>
  <si>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</si>
  <si>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</si>
  <si>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</si>
  <si>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</si>
  <si>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</si>
  <si>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</si>
  <si>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</si>
  <si>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</si>
  <si>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</si>
  <si>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</si>
  <si>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</si>
  <si>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</si>
  <si>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</si>
  <si>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</si>
  <si>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</si>
  <si>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</si>
  <si>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</si>
  <si>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</si>
  <si>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</si>
  <si>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</si>
  <si>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</si>
  <si>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</si>
  <si>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</si>
  <si>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</si>
  <si>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</si>
  <si>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</si>
  <si>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</si>
  <si>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</si>
  <si>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</si>
  <si>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</si>
  <si>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</si>
  <si>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</si>
  <si>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</si>
  <si>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</si>
  <si>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</si>
  <si>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</si>
  <si>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</si>
  <si>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</si>
  <si>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</si>
  <si>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</si>
  <si>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</si>
  <si>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</si>
  <si>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</si>
  <si>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</si>
  <si>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</si>
  <si>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</si>
  <si>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</si>
  <si>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</si>
  <si>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</si>
  <si>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</si>
  <si>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</si>
  <si>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</si>
  <si>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</si>
  <si>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</si>
  <si>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</si>
  <si>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</si>
  <si>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</si>
  <si>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</si>
  <si>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</si>
  <si>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</si>
  <si>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</si>
  <si>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</si>
  <si>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</si>
  <si>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</si>
  <si>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</si>
  <si>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</si>
  <si>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</si>
  <si>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</si>
  <si>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</si>
  <si>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</si>
  <si>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</si>
  <si>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</si>
  <si>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</si>
  <si>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</si>
  <si>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</si>
  <si>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</si>
  <si>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</si>
  <si>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</si>
  <si>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</si>
  <si>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</si>
  <si>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</si>
  <si>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</si>
  <si>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</si>
  <si>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</si>
  <si>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</si>
  <si>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</si>
  <si>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</si>
  <si>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</si>
  <si>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</si>
  <si>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</si>
  <si>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</si>
  <si>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</si>
  <si>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</si>
  <si>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</si>
  <si>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</si>
  <si>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</si>
  <si>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</si>
  <si>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</si>
  <si>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</si>
  <si>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</si>
  <si>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</si>
  <si>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</si>
  <si>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</si>
  <si>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</si>
  <si>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</si>
  <si>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</si>
  <si>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</si>
  <si>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</si>
  <si>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</si>
  <si>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</si>
  <si>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</si>
  <si>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</si>
  <si>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</si>
  <si>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</si>
  <si>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</si>
  <si>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</si>
  <si>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</si>
  <si>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</si>
  <si>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</si>
  <si>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</si>
  <si>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</si>
  <si>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</si>
  <si>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</si>
  <si>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</si>
  <si>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</si>
  <si>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</si>
  <si>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</si>
  <si>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</si>
  <si>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</si>
  <si>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</si>
  <si>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</si>
  <si>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</si>
  <si>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</si>
  <si>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</si>
  <si>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</si>
  <si>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</si>
  <si>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</si>
  <si>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</si>
  <si>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</si>
  <si>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</si>
  <si>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</si>
  <si>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</si>
  <si>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</si>
  <si>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</si>
  <si>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</si>
  <si>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</si>
  <si>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</si>
  <si>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</si>
  <si>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</si>
  <si>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</si>
  <si>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</si>
  <si>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</si>
  <si>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</si>
  <si>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</si>
  <si>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</si>
  <si>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</si>
  <si>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</si>
  <si>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</si>
  <si>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</si>
  <si>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</si>
  <si>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</si>
  <si>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</si>
  <si>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</si>
  <si>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</si>
  <si>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</si>
  <si>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</si>
  <si>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</si>
  <si>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</si>
  <si>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</si>
  <si>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</si>
  <si>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</si>
  <si>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</si>
  <si>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</si>
  <si>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</si>
  <si>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</si>
  <si>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</si>
  <si>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</si>
  <si>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</si>
  <si>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</si>
  <si>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</si>
  <si>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</si>
  <si>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</si>
  <si>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</si>
  <si>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</si>
  <si>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</si>
  <si>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</si>
  <si>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</si>
  <si>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</si>
  <si>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</si>
  <si>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</si>
  <si>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</si>
  <si>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</si>
  <si>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</si>
  <si>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</si>
  <si>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</si>
  <si>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</si>
  <si>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</si>
  <si>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</si>
  <si>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</si>
  <si>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</si>
  <si>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</si>
  <si>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</si>
  <si>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</si>
  <si>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</si>
  <si>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</si>
  <si>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</si>
  <si>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</si>
  <si>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</si>
  <si>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</si>
  <si>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</si>
  <si>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</si>
  <si>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</si>
  <si>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</si>
  <si>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</si>
  <si>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</si>
  <si>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</si>
  <si>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</si>
  <si>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</si>
  <si>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</si>
  <si>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</si>
  <si>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</si>
  <si>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</si>
  <si>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</si>
  <si>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</si>
  <si>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</si>
  <si>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</si>
  <si>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</si>
  <si>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</si>
  <si>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</si>
  <si>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</si>
  <si>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</si>
  <si>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</si>
  <si>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</si>
  <si>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</si>
  <si>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</si>
  <si>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</si>
  <si>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</si>
  <si>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</si>
  <si>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</si>
  <si>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</si>
  <si>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</si>
  <si>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</si>
  <si>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</si>
  <si>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</si>
  <si>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</si>
  <si>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</si>
  <si>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</si>
  <si>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</si>
  <si>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</si>
  <si>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</si>
  <si>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</si>
  <si>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</si>
  <si>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</si>
  <si>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</si>
  <si>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</si>
  <si>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</si>
  <si>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</si>
  <si>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</si>
  <si>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</si>
  <si>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</si>
  <si>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</si>
  <si>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</si>
  <si>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</si>
  <si>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</si>
  <si>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</si>
  <si>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</si>
  <si>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</si>
  <si>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</si>
  <si>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</si>
  <si>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</si>
  <si>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</si>
  <si>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</si>
  <si>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</si>
  <si>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</si>
  <si>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</si>
  <si>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</si>
  <si>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</si>
  <si>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</si>
  <si>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</si>
  <si>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</si>
  <si>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</si>
  <si>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</si>
  <si>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</si>
  <si>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</si>
  <si>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</si>
  <si>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</si>
  <si>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</si>
  <si>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</si>
  <si>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</si>
  <si>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</si>
  <si>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</si>
  <si>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</si>
  <si>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</si>
  <si>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</si>
  <si>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</si>
  <si>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</si>
  <si>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</si>
  <si>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</si>
  <si>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</si>
  <si>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</si>
  <si>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</si>
  <si>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</si>
  <si>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</si>
  <si>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</si>
  <si>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</si>
  <si>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</si>
  <si>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</si>
  <si>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</si>
  <si>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</si>
  <si>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</si>
  <si>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</si>
  <si>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</si>
  <si>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</si>
  <si>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</si>
  <si>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</si>
  <si>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</si>
  <si>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</si>
  <si>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</si>
  <si>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</si>
  <si>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</si>
  <si>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</si>
  <si>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</si>
  <si>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</si>
  <si>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</si>
  <si>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</si>
  <si>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</si>
  <si>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</si>
  <si>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</si>
  <si>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</si>
  <si>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</si>
  <si>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</si>
  <si>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</si>
  <si>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</si>
  <si>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</si>
  <si>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</si>
  <si>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</si>
  <si>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</si>
  <si>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</si>
  <si>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</si>
  <si>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</si>
  <si>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</si>
  <si>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</si>
  <si>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</si>
  <si>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</si>
  <si>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</si>
  <si>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</si>
  <si>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</si>
  <si>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</si>
  <si>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</si>
  <si>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</si>
  <si>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</si>
  <si>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</si>
  <si>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</si>
  <si>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</si>
  <si>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</si>
  <si>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</si>
  <si>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</si>
  <si>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</si>
  <si>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</si>
  <si>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</si>
  <si>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</si>
  <si>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</si>
  <si>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</si>
  <si>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</si>
  <si>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</si>
  <si>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</si>
  <si>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</si>
  <si>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</si>
  <si>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</si>
  <si>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</si>
  <si>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</si>
  <si>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</si>
  <si>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</si>
  <si>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</si>
  <si>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</si>
  <si>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</si>
  <si>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</si>
  <si>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</si>
  <si>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</si>
  <si>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</si>
  <si>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</si>
  <si>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</si>
  <si>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</si>
  <si>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</si>
  <si>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</si>
  <si>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</si>
  <si>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</si>
  <si>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</si>
  <si>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</si>
  <si>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</si>
  <si>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</si>
  <si>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</si>
  <si>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</si>
  <si>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</si>
  <si>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</si>
  <si>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</si>
  <si>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</si>
  <si>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</si>
  <si>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</si>
  <si>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</si>
  <si>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</si>
  <si>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</si>
  <si>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</si>
  <si>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</si>
  <si>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</si>
  <si>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</si>
  <si>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</si>
  <si>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</si>
  <si>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</si>
  <si>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</si>
  <si>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</si>
  <si>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</si>
  <si>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</si>
  <si>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</si>
  <si>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</si>
  <si>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</si>
  <si>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</si>
  <si>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</si>
  <si>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</si>
  <si>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</si>
  <si>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</si>
  <si>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</si>
  <si>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</si>
  <si>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</si>
  <si>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</si>
  <si>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</si>
  <si>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</si>
  <si>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</si>
  <si>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</si>
  <si>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</si>
  <si>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</si>
  <si>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</si>
  <si>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</si>
  <si>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</si>
  <si>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</si>
  <si>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</si>
  <si>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</si>
  <si>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</si>
  <si>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</si>
  <si>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</si>
  <si>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</si>
  <si>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</si>
  <si>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</si>
  <si>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</si>
  <si>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</si>
  <si>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</si>
  <si>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</si>
  <si>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</si>
  <si>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</si>
  <si>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</si>
  <si>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</si>
  <si>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</si>
  <si>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</si>
  <si>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</si>
  <si>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</si>
  <si>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</si>
  <si>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</si>
  <si>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</si>
  <si>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</si>
  <si>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</si>
  <si>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</si>
  <si>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</si>
  <si>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</si>
  <si>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</si>
  <si>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</si>
  <si>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</si>
  <si>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</si>
  <si>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</si>
  <si>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</si>
  <si>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</si>
  <si>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</si>
  <si>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</si>
  <si>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</si>
  <si>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</si>
  <si>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</si>
  <si>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</si>
  <si>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</si>
  <si>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</si>
  <si>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</si>
  <si>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</si>
  <si>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</si>
  <si>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</si>
  <si>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</si>
  <si>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</si>
  <si>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</si>
  <si>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</si>
  <si>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</si>
  <si>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</si>
  <si>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</si>
  <si>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</si>
  <si>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</si>
  <si>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</si>
  <si>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</si>
  <si>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</si>
  <si>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</si>
  <si>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</si>
  <si>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</si>
  <si>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</si>
  <si>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</si>
  <si>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</si>
  <si>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</si>
  <si>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</si>
  <si>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</si>
  <si>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</si>
  <si>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</si>
  <si>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</si>
  <si>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</si>
  <si>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</si>
  <si>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</si>
  <si>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</si>
  <si>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</si>
  <si>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</si>
  <si>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</si>
  <si>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</si>
  <si>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</si>
  <si>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</si>
  <si>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</si>
  <si>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</si>
  <si>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</si>
  <si>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</si>
  <si>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</si>
  <si>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</si>
  <si>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</si>
  <si>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</si>
  <si>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</si>
  <si>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</si>
  <si>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</si>
  <si>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</si>
  <si>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</si>
  <si>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</si>
  <si>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</si>
  <si>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</si>
  <si>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</si>
  <si>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</si>
  <si>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</si>
  <si>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</si>
  <si>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</si>
  <si>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</si>
  <si>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</si>
  <si>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</si>
  <si>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</si>
  <si>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</si>
  <si>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</si>
  <si>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</si>
  <si>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</si>
  <si>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</si>
  <si>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</si>
  <si>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</si>
  <si>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</si>
  <si>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</si>
  <si>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</si>
  <si>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</si>
  <si>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</si>
  <si>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</si>
  <si>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</si>
  <si>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</si>
  <si>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</si>
  <si>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</si>
  <si>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</si>
  <si>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</si>
  <si>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</si>
  <si>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</si>
  <si>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</si>
  <si>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</si>
  <si>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</si>
  <si>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</si>
  <si>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</si>
  <si>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</si>
  <si>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</si>
  <si>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</si>
  <si>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</si>
  <si>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</si>
  <si>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</si>
  <si>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</si>
  <si>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</si>
  <si>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</si>
  <si>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</si>
  <si>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</si>
  <si>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</si>
  <si>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</si>
  <si>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</si>
  <si>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</si>
  <si>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</si>
  <si>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</si>
  <si>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</si>
  <si>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</si>
  <si>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</si>
  <si>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</si>
  <si>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</si>
  <si>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</si>
  <si>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</si>
  <si>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</si>
  <si>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</si>
  <si>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</si>
  <si>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</si>
  <si>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</si>
  <si>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</si>
  <si>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</si>
  <si>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</si>
  <si>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</si>
  <si>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</si>
  <si>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</si>
  <si>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</si>
  <si>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</si>
  <si>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</si>
  <si>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</si>
  <si>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</si>
  <si>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</si>
  <si>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</si>
  <si>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</si>
  <si>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</si>
  <si>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</si>
  <si>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</si>
  <si>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</si>
  <si>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</si>
  <si>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</si>
  <si>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</si>
  <si>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</si>
  <si>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</si>
  <si>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</si>
  <si>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</si>
  <si>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</si>
  <si>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</si>
  <si>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</si>
  <si>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</si>
  <si>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</si>
  <si>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</si>
  <si>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</si>
  <si>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</si>
  <si>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</si>
  <si>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</si>
  <si>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</si>
  <si>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</si>
  <si>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</si>
  <si>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</si>
  <si>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</si>
  <si>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</si>
  <si>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</si>
  <si>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</si>
  <si>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</si>
  <si>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</si>
  <si>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</si>
  <si>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</si>
  <si>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</si>
  <si>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</si>
  <si>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</si>
  <si>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</si>
  <si>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</si>
  <si>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</si>
  <si>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</si>
  <si>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</si>
  <si>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</si>
  <si>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</si>
  <si>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</si>
  <si>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</si>
  <si>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</si>
  <si>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</si>
  <si>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</si>
  <si>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</si>
  <si>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</si>
  <si>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</si>
  <si>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</si>
  <si>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</si>
  <si>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</si>
  <si>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</si>
  <si>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</si>
  <si>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</si>
  <si>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</si>
  <si>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</si>
  <si>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</si>
  <si>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</si>
  <si>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</si>
  <si>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</si>
  <si>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</si>
  <si>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</si>
  <si>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</si>
  <si>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</si>
  <si>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</si>
  <si>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</si>
  <si>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</si>
  <si>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</si>
  <si>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</si>
  <si>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</si>
  <si>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</si>
  <si>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</si>
  <si>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</si>
  <si>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</si>
  <si>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</si>
  <si>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</si>
  <si>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</si>
  <si>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</si>
  <si>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</si>
  <si>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</si>
  <si>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</si>
  <si>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</si>
  <si>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</si>
  <si>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</si>
  <si>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</si>
  <si>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</si>
  <si>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</si>
  <si>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</si>
  <si>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</si>
  <si>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</si>
  <si>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</si>
  <si>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</si>
  <si>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</si>
  <si>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</si>
  <si>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</si>
  <si>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</si>
  <si>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</si>
  <si>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</si>
  <si>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</si>
  <si>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</si>
  <si>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</si>
  <si>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</si>
  <si>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</si>
  <si>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</si>
  <si>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</si>
  <si>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</si>
  <si>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</si>
  <si>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</si>
  <si>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</si>
  <si>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</si>
  <si>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</si>
  <si>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</si>
  <si>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</si>
  <si>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</si>
  <si>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</si>
  <si>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</si>
  <si>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</si>
  <si>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</si>
  <si>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</si>
  <si>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</si>
  <si>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</si>
  <si>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</si>
  <si>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</si>
  <si>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</si>
  <si>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</si>
  <si>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</si>
  <si>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</si>
  <si>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</si>
  <si>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</si>
  <si>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</si>
  <si>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</si>
  <si>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</si>
  <si>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</si>
  <si>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</si>
  <si>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</si>
  <si>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</si>
  <si>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</si>
  <si>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</si>
  <si>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</si>
  <si>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</si>
  <si>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</si>
  <si>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</si>
  <si>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</si>
  <si>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</si>
  <si>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</si>
  <si>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</si>
  <si>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</si>
  <si>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</si>
  <si>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</si>
  <si>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</si>
  <si>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</si>
  <si>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</si>
  <si>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</si>
  <si>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</si>
  <si>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</si>
  <si>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</si>
  <si>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</si>
  <si>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</si>
  <si>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</si>
  <si>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</si>
  <si>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</si>
  <si>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</si>
  <si>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</si>
  <si>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</si>
  <si>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</si>
  <si>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</si>
  <si>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</si>
  <si>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</si>
  <si>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</si>
  <si>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</si>
  <si>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</si>
  <si>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</si>
  <si>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</si>
  <si>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</si>
  <si>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</si>
  <si>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</si>
  <si>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</si>
  <si>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</si>
  <si>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</si>
  <si>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</si>
  <si>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</si>
  <si>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</si>
  <si>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</si>
  <si>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</si>
  <si>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</si>
  <si>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</si>
  <si>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</si>
  <si>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</si>
  <si>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</si>
  <si>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</si>
  <si>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</si>
  <si>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</si>
  <si>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</si>
  <si>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</si>
  <si>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</si>
  <si>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</si>
  <si>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</si>
  <si>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</si>
  <si>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</si>
  <si>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</si>
  <si>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</si>
  <si>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</si>
  <si>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</si>
  <si>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</si>
  <si>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</si>
  <si>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</si>
  <si>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</si>
  <si>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</si>
  <si>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</si>
  <si>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</si>
  <si>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</si>
  <si>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</si>
  <si>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</si>
  <si>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</si>
  <si>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</si>
  <si>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</si>
  <si>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</si>
  <si>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</si>
  <si>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</si>
  <si>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</si>
  <si>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</si>
  <si>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</si>
  <si>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</si>
  <si>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</si>
  <si>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</si>
  <si>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</si>
  <si>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</si>
  <si>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</si>
  <si>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</si>
  <si>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</si>
  <si>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</si>
  <si>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</si>
  <si>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</si>
  <si>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</si>
  <si>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</si>
  <si>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</si>
  <si>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</si>
  <si>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</si>
  <si>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</si>
  <si>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</si>
  <si>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</si>
  <si>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</si>
  <si>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</si>
  <si>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</si>
  <si>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</si>
  <si>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</si>
  <si>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</si>
  <si>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</si>
  <si>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</si>
  <si>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</si>
  <si>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</si>
  <si>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</si>
  <si>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</si>
  <si>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</si>
  <si>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</si>
  <si>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</si>
  <si>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</si>
  <si>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</si>
  <si>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</si>
  <si>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</si>
  <si>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</si>
  <si>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</si>
  <si>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</si>
  <si>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</si>
  <si>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</si>
  <si>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</si>
  <si>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</si>
  <si>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</si>
  <si>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</si>
  <si>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</si>
  <si>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</si>
  <si>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</si>
  <si>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</si>
  <si>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</si>
  <si>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</si>
  <si>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</si>
  <si>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</si>
  <si>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</si>
  <si>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</si>
  <si>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</si>
  <si>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</si>
  <si>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</si>
  <si>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</si>
  <si>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</si>
  <si>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</si>
  <si>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</si>
  <si>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</si>
  <si>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</si>
  <si>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</si>
  <si>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</si>
  <si>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</si>
  <si>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</si>
  <si>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</si>
  <si>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</si>
  <si>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</si>
  <si>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</si>
  <si>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</si>
  <si>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</si>
  <si>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</si>
  <si>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</si>
  <si>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</si>
  <si>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</si>
  <si>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</si>
  <si>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</si>
  <si>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</si>
  <si>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</si>
  <si>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</si>
  <si>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</si>
  <si>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</si>
  <si>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</si>
  <si>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</si>
  <si>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</si>
  <si>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</si>
  <si>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</si>
  <si>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</si>
  <si>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</si>
  <si>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</si>
  <si>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</si>
  <si>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</si>
  <si>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</si>
  <si>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</si>
  <si>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</si>
  <si>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</si>
  <si>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</si>
  <si>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</si>
  <si>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</si>
  <si>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</si>
  <si>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</si>
  <si>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</si>
  <si>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</si>
  <si>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</si>
  <si>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</si>
  <si>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</si>
  <si>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</si>
  <si>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</si>
  <si>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</si>
  <si>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</si>
  <si>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</si>
  <si>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</si>
  <si>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</si>
  <si>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</si>
  <si>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</si>
  <si>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</si>
  <si>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</si>
  <si>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</si>
  <si>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</si>
  <si>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</si>
  <si>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</si>
  <si>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</si>
  <si>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</si>
  <si>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</si>
  <si>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</si>
  <si>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</si>
  <si>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</si>
  <si>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</si>
  <si>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</si>
  <si>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</si>
  <si>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</si>
  <si>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</si>
  <si>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</si>
  <si>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</si>
  <si>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</si>
  <si>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</si>
  <si>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</si>
  <si>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</si>
  <si>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</si>
  <si>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</si>
  <si>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</si>
  <si>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</si>
  <si>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</si>
  <si>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</si>
  <si>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</si>
  <si>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</si>
  <si>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</si>
  <si>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</si>
  <si>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</si>
  <si>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</si>
  <si>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</si>
  <si>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</si>
  <si>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</si>
  <si>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</si>
  <si>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</si>
  <si>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</si>
  <si>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</si>
  <si>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</si>
  <si>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</si>
  <si>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</si>
  <si>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</si>
  <si>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</si>
  <si>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</si>
  <si>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</si>
  <si>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</si>
  <si>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</si>
  <si>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</si>
  <si>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</si>
  <si>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</si>
  <si>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</si>
  <si>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</si>
  <si>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</si>
  <si>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</si>
  <si>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</si>
  <si>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</si>
  <si>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</si>
  <si>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</si>
  <si>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</si>
  <si>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</si>
  <si>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</si>
  <si>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</si>
  <si>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</si>
  <si>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</si>
  <si>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</si>
  <si>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</si>
  <si>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</si>
  <si>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</si>
  <si>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</si>
  <si>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</si>
  <si>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</si>
  <si>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</si>
  <si>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</si>
  <si>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</si>
  <si>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</si>
  <si>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</si>
  <si>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</si>
  <si>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</si>
  <si>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</si>
  <si>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</si>
  <si>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</si>
  <si>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</si>
  <si>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</si>
  <si>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</si>
  <si>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</si>
  <si>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</si>
  <si>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</si>
  <si>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</si>
  <si>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</si>
  <si>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</si>
  <si>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</si>
  <si>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</si>
  <si>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</si>
  <si>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</si>
  <si>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</si>
  <si>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</si>
  <si>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</si>
  <si>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</si>
  <si>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</si>
  <si>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</si>
  <si>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</si>
  <si>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</si>
  <si>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</si>
  <si>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</si>
  <si>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</si>
  <si>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</si>
  <si>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</si>
  <si>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</si>
  <si>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</si>
  <si>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</si>
  <si>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</si>
  <si>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</si>
  <si>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</si>
  <si>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</si>
  <si>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</si>
  <si>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</si>
  <si>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</si>
  <si>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</si>
  <si>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</si>
  <si>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</si>
  <si>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</si>
  <si>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</si>
  <si>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</si>
  <si>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</si>
  <si>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</si>
  <si>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</si>
  <si>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</si>
  <si>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</si>
  <si>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</si>
  <si>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</si>
  <si>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</si>
  <si>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</si>
  <si>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</si>
  <si>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</si>
  <si>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</si>
  <si>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</si>
  <si>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</si>
  <si>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</si>
  <si>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</si>
  <si>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</si>
  <si>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</si>
  <si>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</si>
  <si>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</si>
  <si>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</si>
  <si>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</si>
  <si>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</si>
  <si>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</si>
  <si>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</si>
  <si>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</si>
  <si>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</si>
  <si>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</si>
  <si>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</si>
  <si>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</si>
  <si>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</si>
  <si>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</si>
  <si>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</si>
  <si>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</si>
  <si>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</si>
  <si>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</si>
  <si>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</si>
  <si>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</si>
  <si>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</si>
  <si>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</si>
  <si>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</si>
  <si>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</si>
  <si>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</si>
  <si>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</si>
  <si>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</si>
  <si>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</si>
  <si>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</si>
  <si>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</si>
  <si>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</si>
  <si>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</si>
  <si>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</si>
  <si>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</si>
  <si>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</si>
  <si>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</si>
  <si>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</si>
  <si>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</si>
  <si>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</si>
  <si>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</si>
  <si>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</si>
  <si>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</si>
  <si>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</si>
  <si>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</si>
  <si>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</si>
  <si>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</si>
  <si>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</si>
  <si>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</si>
  <si>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</si>
  <si>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</si>
  <si>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</si>
  <si>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</si>
  <si>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</si>
  <si>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</si>
  <si>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</si>
  <si>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</si>
  <si>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</si>
  <si>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</si>
  <si>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</si>
  <si>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</si>
  <si>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</si>
  <si>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</si>
  <si>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</si>
  <si>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</si>
  <si>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</si>
  <si>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</si>
  <si>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</si>
  <si>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</si>
  <si>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</si>
  <si>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</si>
  <si>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</si>
  <si>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</si>
  <si>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</si>
  <si>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</si>
  <si>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</si>
  <si>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</si>
  <si>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</si>
  <si>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</si>
  <si>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</si>
  <si>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</si>
  <si>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</si>
  <si>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</si>
  <si>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</si>
  <si>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</si>
  <si>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</si>
  <si>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</si>
  <si>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</si>
  <si>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</si>
  <si>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</si>
  <si>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</si>
  <si>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</si>
  <si>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</si>
  <si>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</si>
  <si>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</si>
  <si>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</si>
  <si>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</si>
  <si>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</si>
  <si>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</si>
  <si>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</si>
  <si>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</si>
  <si>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</si>
  <si>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</si>
  <si>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</si>
  <si>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</si>
  <si>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</si>
  <si>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</si>
  <si>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</si>
  <si>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</si>
  <si>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</si>
  <si>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</si>
  <si>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</si>
  <si>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</si>
  <si>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</si>
  <si>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</si>
  <si>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</si>
  <si>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</si>
  <si>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</si>
  <si>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</si>
  <si>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</si>
  <si>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</si>
  <si>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</si>
  <si>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</si>
  <si>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</si>
  <si>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</si>
  <si>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</si>
  <si>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</si>
  <si>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</si>
  <si>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</si>
  <si>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</si>
  <si>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</si>
  <si>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</si>
  <si>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</si>
  <si>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</si>
  <si>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</si>
  <si>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</si>
  <si>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</si>
  <si>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</si>
  <si>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</si>
  <si>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</si>
  <si>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</si>
  <si>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</si>
  <si>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</si>
  <si>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</si>
  <si>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</si>
  <si>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</si>
  <si>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</si>
  <si>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</si>
  <si>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</si>
  <si>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</si>
  <si>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</si>
  <si>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</si>
  <si>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</si>
  <si>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</si>
  <si>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</si>
  <si>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</si>
  <si>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</si>
  <si>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</si>
  <si>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</si>
  <si>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</si>
  <si>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</si>
  <si>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</si>
  <si>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</si>
  <si>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</si>
  <si>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</si>
  <si>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</si>
  <si>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</si>
  <si>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</si>
  <si>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</si>
  <si>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</si>
  <si>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</si>
  <si>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</si>
  <si>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</si>
  <si>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</si>
  <si>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</si>
  <si>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</si>
  <si>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</si>
  <si>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</si>
  <si>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</si>
  <si>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</si>
  <si>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</si>
  <si>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</si>
  <si>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</si>
  <si>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</si>
  <si>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</si>
  <si>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</si>
  <si>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</si>
  <si>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</si>
  <si>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</si>
  <si>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</si>
  <si>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</si>
  <si>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</si>
  <si>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</si>
  <si>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</si>
  <si>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</si>
  <si>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</si>
  <si>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</si>
  <si>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</si>
  <si>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</si>
  <si>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</si>
  <si>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(MENSALISTA)                                                                                                                                                                                                                                                                                                                                                                                                                                                                                   </t>
  </si>
  <si>
    <t xml:space="preserve">JARDINEIRO HORISTA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</si>
  <si>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</si>
  <si>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</si>
  <si>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</si>
  <si>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</si>
  <si>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</si>
  <si>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</si>
  <si>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</si>
  <si>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</si>
  <si>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</si>
  <si>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</si>
  <si>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</si>
  <si>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</si>
  <si>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</si>
  <si>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</si>
  <si>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</si>
  <si>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</si>
  <si>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</si>
  <si>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</si>
  <si>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</si>
  <si>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</si>
  <si>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</si>
  <si>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</si>
  <si>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</si>
  <si>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</si>
  <si>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</si>
  <si>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</si>
  <si>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</si>
  <si>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</si>
  <si>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</si>
  <si>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</si>
  <si>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</si>
  <si>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</si>
  <si>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</si>
  <si>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</si>
  <si>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</si>
  <si>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</si>
  <si>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</si>
  <si>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</si>
  <si>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</si>
  <si>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</si>
  <si>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</si>
  <si>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</si>
  <si>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</si>
  <si>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</si>
  <si>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</si>
  <si>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</si>
  <si>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</si>
  <si>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</si>
  <si>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</si>
  <si>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</si>
  <si>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</si>
  <si>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</si>
  <si>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</si>
  <si>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</si>
  <si>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</si>
  <si>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</si>
  <si>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</si>
  <si>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</si>
  <si>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</si>
  <si>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</si>
  <si>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</si>
  <si>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</si>
  <si>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</si>
  <si>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</si>
  <si>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</si>
  <si>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</si>
  <si>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</si>
  <si>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</si>
  <si>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</si>
  <si>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</si>
  <si>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</si>
  <si>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</si>
  <si>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</si>
  <si>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</si>
  <si>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</si>
  <si>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</si>
  <si>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</si>
  <si>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</si>
  <si>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</si>
  <si>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</si>
  <si>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</si>
  <si>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</si>
  <si>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</si>
  <si>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</si>
  <si>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</si>
  <si>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</si>
  <si>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</si>
  <si>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</si>
  <si>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</si>
  <si>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</si>
  <si>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</si>
  <si>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</si>
  <si>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</si>
  <si>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</si>
  <si>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</si>
  <si>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</si>
  <si>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</si>
  <si>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</si>
  <si>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</si>
  <si>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</si>
  <si>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</si>
  <si>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</si>
  <si>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</si>
  <si>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</si>
  <si>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</si>
  <si>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</si>
  <si>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</si>
  <si>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</si>
  <si>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</si>
  <si>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</si>
  <si>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</si>
  <si>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</si>
  <si>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</si>
  <si>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</si>
  <si>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</si>
  <si>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</si>
  <si>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</si>
  <si>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</si>
  <si>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</si>
  <si>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</si>
  <si>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</si>
  <si>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</si>
  <si>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</si>
  <si>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</si>
  <si>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</si>
  <si>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</si>
  <si>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</si>
  <si>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</si>
  <si>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</si>
  <si>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</si>
  <si>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</si>
  <si>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</si>
  <si>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</si>
  <si>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</si>
  <si>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</si>
  <si>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</si>
  <si>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</si>
  <si>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</si>
  <si>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</si>
  <si>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</si>
  <si>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</si>
  <si>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</si>
  <si>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</si>
  <si>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</si>
  <si>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</si>
  <si>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</si>
  <si>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</si>
  <si>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</si>
  <si>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</si>
  <si>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</si>
  <si>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</si>
  <si>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</si>
  <si>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</si>
  <si>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</si>
  <si>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</si>
  <si>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</si>
  <si>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</si>
  <si>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</si>
  <si>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</si>
  <si>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</si>
  <si>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</si>
  <si>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</si>
  <si>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</si>
  <si>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</si>
  <si>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</si>
  <si>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</si>
  <si>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</si>
  <si>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</si>
  <si>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</si>
  <si>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</si>
  <si>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</si>
  <si>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</si>
  <si>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</si>
  <si>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</si>
  <si>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</si>
  <si>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</si>
  <si>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</si>
  <si>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</si>
  <si>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</si>
  <si>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</si>
  <si>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</si>
  <si>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</si>
  <si>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</si>
  <si>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</si>
  <si>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</si>
  <si>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</si>
  <si>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</si>
  <si>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</si>
  <si>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</si>
  <si>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</si>
  <si>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</si>
  <si>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</si>
  <si>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</si>
  <si>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</si>
  <si>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</si>
  <si>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</si>
  <si>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</si>
  <si>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</si>
  <si>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</si>
  <si>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</si>
  <si>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</si>
  <si>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</si>
  <si>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</si>
  <si>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</si>
  <si>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</si>
  <si>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</si>
  <si>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</si>
  <si>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</si>
  <si>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</si>
  <si>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</si>
  <si>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</si>
  <si>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</si>
  <si>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</si>
  <si>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</si>
  <si>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</si>
  <si>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</si>
  <si>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</si>
  <si>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</si>
  <si>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</si>
  <si>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</si>
  <si>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</si>
  <si>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</si>
  <si>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</si>
  <si>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</si>
  <si>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</si>
  <si>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</si>
  <si>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</si>
  <si>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</si>
  <si>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</si>
  <si>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</si>
  <si>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</si>
  <si>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</si>
  <si>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</si>
  <si>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</si>
  <si>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</si>
  <si>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</si>
  <si>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</si>
  <si>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</si>
  <si>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</si>
  <si>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</si>
  <si>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</si>
  <si>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</si>
  <si>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</si>
  <si>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</si>
  <si>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</si>
  <si>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</si>
  <si>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</si>
  <si>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</si>
  <si>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</si>
  <si>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</si>
  <si>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</si>
  <si>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</si>
  <si>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</si>
  <si>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</si>
  <si>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</si>
  <si>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</si>
  <si>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</si>
  <si>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</si>
  <si>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</si>
  <si>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</si>
  <si>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</si>
  <si>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</si>
  <si>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</si>
  <si>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</si>
  <si>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</si>
  <si>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</si>
  <si>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</si>
  <si>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</si>
  <si>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</si>
  <si>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</si>
  <si>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</si>
  <si>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</si>
  <si>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</si>
  <si>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</si>
  <si>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</si>
  <si>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</si>
  <si>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</si>
  <si>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</si>
  <si>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</si>
  <si>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</si>
  <si>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</si>
  <si>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</si>
  <si>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</si>
  <si>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</si>
  <si>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</si>
  <si>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</si>
  <si>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</si>
  <si>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</si>
  <si>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</si>
  <si>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</si>
  <si>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</si>
  <si>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</si>
  <si>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</si>
  <si>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</si>
  <si>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</si>
  <si>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</si>
  <si>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</si>
  <si>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</si>
  <si>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</si>
  <si>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</si>
  <si>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(INCLUSO SAPATAS FIXAS OU RODIZIOS)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</si>
  <si>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</si>
  <si>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</si>
  <si>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</si>
  <si>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</si>
  <si>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</si>
  <si>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</si>
  <si>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</si>
  <si>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</si>
  <si>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</si>
  <si>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</si>
  <si>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</si>
  <si>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</si>
  <si>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</si>
  <si>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</si>
  <si>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</si>
  <si>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</si>
  <si>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</si>
  <si>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</si>
  <si>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</si>
  <si>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</si>
  <si>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</si>
  <si>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</si>
  <si>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</si>
  <si>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</si>
  <si>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</si>
  <si>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</si>
  <si>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</si>
  <si>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</si>
  <si>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</si>
  <si>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</si>
  <si>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</si>
  <si>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</si>
  <si>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</si>
  <si>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</si>
  <si>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</si>
  <si>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</si>
  <si>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</si>
  <si>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</si>
  <si>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</si>
  <si>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</si>
  <si>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</si>
  <si>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</si>
  <si>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</si>
  <si>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</si>
  <si>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</si>
  <si>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</si>
  <si>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</si>
  <si>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</si>
  <si>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</si>
  <si>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</si>
  <si>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</si>
  <si>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</si>
  <si>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</si>
  <si>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</si>
  <si>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</si>
  <si>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</si>
  <si>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</si>
  <si>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</si>
  <si>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</si>
  <si>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</si>
  <si>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</si>
  <si>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</si>
  <si>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</si>
  <si>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</si>
  <si>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</si>
  <si>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</si>
  <si>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</si>
  <si>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</si>
  <si>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</si>
  <si>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</si>
  <si>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</si>
  <si>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</si>
  <si>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</si>
  <si>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</si>
  <si>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</si>
  <si>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</si>
  <si>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</si>
  <si>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</si>
  <si>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</si>
  <si>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</si>
  <si>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</si>
  <si>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</si>
  <si>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</si>
  <si>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</si>
  <si>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</si>
  <si>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</si>
  <si>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</si>
  <si>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</si>
  <si>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</si>
  <si>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</si>
  <si>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</si>
  <si>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</si>
  <si>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</si>
  <si>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</si>
  <si>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</si>
  <si>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</si>
  <si>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</si>
  <si>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</si>
  <si>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</si>
  <si>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</si>
  <si>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</si>
  <si>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</si>
  <si>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</si>
  <si>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</si>
  <si>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</si>
  <si>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</si>
  <si>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</si>
  <si>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</si>
  <si>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</si>
  <si>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</si>
  <si>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</si>
  <si>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</si>
  <si>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</si>
  <si>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</si>
  <si>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</si>
  <si>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</si>
  <si>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</si>
  <si>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</si>
  <si>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</si>
  <si>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</si>
  <si>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</si>
  <si>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</si>
  <si>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</si>
  <si>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</si>
  <si>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</si>
  <si>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</si>
  <si>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</si>
  <si>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</si>
  <si>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</si>
  <si>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</si>
  <si>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</si>
  <si>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</si>
  <si>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</si>
  <si>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</si>
  <si>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</si>
  <si>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</si>
  <si>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</si>
  <si>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</si>
  <si>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</si>
  <si>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</si>
  <si>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</si>
  <si>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</si>
  <si>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</si>
  <si>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</si>
  <si>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</si>
  <si>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</si>
  <si>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</si>
  <si>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</si>
  <si>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</si>
  <si>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</si>
  <si>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</si>
  <si>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</si>
  <si>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</si>
  <si>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</si>
  <si>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</si>
  <si>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</si>
  <si>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</si>
  <si>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</si>
  <si>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</si>
  <si>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</si>
  <si>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</si>
  <si>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</si>
  <si>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</si>
  <si>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</si>
  <si>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</si>
  <si>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</si>
  <si>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</si>
  <si>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</si>
  <si>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</si>
  <si>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</si>
  <si>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</si>
  <si>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</si>
  <si>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</si>
  <si>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</si>
  <si>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</si>
  <si>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</si>
  <si>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</si>
  <si>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</si>
  <si>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</si>
  <si>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</si>
  <si>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</si>
  <si>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</si>
  <si>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</si>
  <si>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</si>
  <si>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</si>
  <si>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</si>
  <si>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</si>
  <si>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</si>
  <si>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</si>
  <si>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</si>
  <si>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</si>
  <si>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</si>
  <si>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</si>
  <si>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</si>
  <si>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</si>
  <si>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</si>
  <si>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</si>
  <si>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</si>
  <si>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</si>
  <si>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</si>
  <si>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</si>
  <si>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</si>
  <si>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</si>
  <si>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</si>
  <si>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</si>
  <si>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</si>
  <si>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</si>
  <si>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</si>
  <si>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</si>
  <si>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</si>
  <si>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</si>
  <si>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</si>
  <si>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</si>
  <si>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</si>
  <si>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</si>
  <si>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</si>
  <si>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</si>
  <si>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</si>
  <si>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</si>
  <si>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</si>
  <si>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</si>
  <si>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</si>
  <si>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</si>
  <si>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</si>
  <si>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</si>
  <si>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</si>
  <si>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</si>
  <si>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</si>
  <si>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</si>
  <si>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</si>
  <si>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</si>
  <si>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</si>
  <si>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</si>
  <si>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</si>
  <si>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</si>
  <si>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</si>
  <si>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</si>
  <si>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</si>
  <si>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</si>
  <si>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</si>
  <si>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</si>
  <si>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</si>
  <si>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</si>
  <si>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</si>
  <si>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</si>
  <si>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</si>
  <si>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</si>
  <si>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</si>
  <si>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</si>
  <si>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</si>
  <si>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</si>
  <si>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</si>
  <si>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</si>
  <si>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</si>
  <si>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</si>
  <si>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</si>
  <si>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</si>
  <si>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</si>
  <si>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</si>
  <si>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</si>
  <si>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</si>
  <si>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</si>
  <si>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</si>
  <si>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</si>
  <si>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</si>
  <si>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</si>
  <si>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</si>
  <si>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</si>
  <si>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</si>
  <si>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</si>
  <si>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</si>
  <si>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</si>
  <si>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</si>
  <si>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</si>
  <si>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</si>
  <si>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</si>
  <si>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</si>
  <si>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</si>
  <si>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</si>
  <si>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</si>
  <si>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</si>
  <si>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</si>
  <si>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</si>
  <si>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</si>
  <si>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</si>
  <si>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</si>
  <si>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</si>
  <si>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</si>
  <si>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</si>
  <si>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</si>
  <si>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</si>
  <si>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</si>
  <si>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</si>
  <si>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</si>
  <si>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</si>
  <si>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</si>
  <si>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</si>
  <si>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</si>
  <si>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</si>
  <si>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</si>
  <si>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</si>
  <si>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</si>
  <si>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</si>
  <si>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</si>
  <si>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</si>
  <si>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</si>
  <si>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</si>
  <si>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</si>
  <si>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</si>
  <si>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</si>
  <si>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</si>
  <si>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</si>
  <si>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</si>
  <si>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</si>
  <si>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</si>
  <si>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</si>
  <si>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</si>
  <si>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</si>
  <si>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</si>
  <si>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</si>
  <si>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</si>
  <si>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</si>
  <si>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</si>
  <si>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</si>
  <si>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</si>
  <si>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</si>
  <si>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</si>
  <si>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</si>
  <si>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</si>
  <si>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</si>
  <si>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</si>
  <si>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</si>
  <si>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</si>
  <si>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</si>
  <si>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</si>
  <si>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</si>
  <si>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</si>
  <si>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</si>
  <si>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</si>
  <si>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</si>
  <si>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</si>
  <si>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</si>
  <si>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</si>
  <si>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</si>
  <si>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</si>
  <si>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</si>
  <si>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</si>
  <si>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</si>
  <si>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</si>
  <si>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</si>
  <si>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</si>
  <si>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</si>
  <si>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</si>
  <si>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</si>
  <si>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</si>
  <si>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</si>
  <si>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</si>
  <si>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</si>
  <si>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</si>
  <si>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</si>
  <si>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</si>
  <si>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</si>
  <si>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</si>
  <si>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</si>
  <si>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</si>
  <si>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</si>
  <si>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</si>
  <si>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</si>
  <si>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</si>
  <si>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</si>
  <si>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</si>
  <si>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</si>
  <si>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</si>
  <si>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</si>
  <si>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</si>
  <si>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</si>
  <si>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</si>
  <si>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</si>
  <si>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</si>
  <si>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</si>
  <si>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</si>
  <si>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</si>
  <si>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</si>
  <si>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</si>
  <si>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</si>
  <si>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</si>
  <si>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</si>
  <si>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</si>
  <si>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</si>
  <si>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</si>
  <si>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</si>
  <si>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</si>
  <si>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</si>
  <si>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</si>
  <si>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</si>
  <si>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</si>
  <si>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</si>
  <si>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</si>
  <si>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</si>
  <si>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</si>
  <si>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</si>
  <si>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</si>
  <si>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</si>
  <si>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</si>
  <si>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</si>
  <si>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</si>
  <si>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</si>
  <si>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</si>
  <si>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</si>
  <si>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</si>
  <si>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</si>
  <si>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</si>
  <si>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</si>
  <si>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</si>
  <si>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</si>
  <si>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</si>
  <si>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</si>
  <si>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</si>
  <si>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</si>
  <si>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</si>
  <si>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</si>
  <si>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</si>
  <si>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</si>
  <si>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</si>
  <si>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</si>
  <si>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</si>
  <si>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</si>
  <si>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</si>
  <si>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</si>
  <si>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</si>
  <si>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</si>
  <si>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</si>
  <si>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</si>
  <si>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</si>
  <si>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</si>
  <si>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</si>
  <si>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</si>
  <si>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</si>
  <si>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</si>
  <si>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</si>
  <si>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</si>
  <si>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</si>
  <si>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</si>
  <si>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</si>
  <si>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</si>
  <si>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</si>
  <si>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</si>
  <si>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</si>
  <si>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</si>
  <si>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</si>
  <si>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</si>
  <si>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</si>
  <si>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</si>
  <si>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1878)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</si>
  <si>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</si>
  <si>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</si>
  <si>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</si>
  <si>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</si>
  <si>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</si>
  <si>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</si>
  <si>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ACABAMENTO CROMADO                                                                                                                                                                                                                                                                                                                                                                                                                                      </t>
  </si>
  <si>
    <t xml:space="preserve">MISTURADOR, BASE PARA CHUVEIRO/BANHEIRA, 1/2 " OU 3/4 ", SOLDAVEL OU ROSCAVEL (NAO INCLUI ACABAMENTOS)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</si>
  <si>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</si>
  <si>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</si>
  <si>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</si>
  <si>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</si>
  <si>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</si>
  <si>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</si>
  <si>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(MENSALISTA)                                                                                                                                                                                                                                                                                                                                                                                                                                                             </t>
  </si>
  <si>
    <t xml:space="preserve">MONTADOR DE ESTRUTURAS METALICAS HORISTA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</si>
  <si>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</si>
  <si>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</si>
  <si>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</si>
  <si>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</si>
  <si>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</si>
  <si>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</si>
  <si>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</si>
  <si>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</si>
  <si>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</si>
  <si>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</si>
  <si>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</si>
  <si>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</si>
  <si>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</si>
  <si>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</si>
  <si>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</si>
  <si>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</si>
  <si>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</si>
  <si>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</si>
  <si>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</si>
  <si>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</si>
  <si>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</si>
  <si>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</si>
  <si>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</si>
  <si>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</si>
  <si>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</si>
  <si>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</si>
  <si>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</si>
  <si>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</si>
  <si>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</si>
  <si>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</si>
  <si>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</si>
  <si>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</si>
  <si>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</si>
  <si>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</si>
  <si>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</si>
  <si>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</si>
  <si>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</si>
  <si>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</si>
  <si>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</si>
  <si>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</si>
  <si>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</si>
  <si>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</si>
  <si>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</si>
  <si>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</si>
  <si>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</si>
  <si>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</si>
  <si>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</si>
  <si>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</si>
  <si>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</si>
  <si>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</si>
  <si>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</si>
  <si>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</si>
  <si>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</si>
  <si>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</si>
  <si>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</si>
  <si>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</si>
  <si>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</si>
  <si>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</si>
  <si>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</si>
  <si>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</si>
  <si>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</si>
  <si>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</si>
  <si>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</si>
  <si>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</si>
  <si>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</si>
  <si>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</si>
  <si>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</si>
  <si>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</si>
  <si>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</si>
  <si>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</si>
  <si>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</si>
  <si>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</si>
  <si>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</si>
  <si>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</si>
  <si>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</si>
  <si>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</si>
  <si>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</si>
  <si>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</si>
  <si>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</si>
  <si>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</si>
  <si>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</si>
  <si>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</si>
  <si>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</si>
  <si>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</si>
  <si>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</si>
  <si>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</si>
  <si>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</si>
  <si>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</si>
  <si>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</si>
  <si>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</si>
  <si>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</si>
  <si>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</si>
  <si>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</si>
  <si>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</si>
  <si>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</si>
  <si>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</si>
  <si>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</si>
  <si>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</si>
  <si>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</si>
  <si>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</si>
  <si>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</si>
  <si>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</si>
  <si>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</si>
  <si>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</si>
  <si>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</si>
  <si>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</si>
  <si>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</si>
  <si>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</si>
  <si>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</si>
  <si>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</si>
  <si>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</si>
  <si>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</si>
  <si>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</si>
  <si>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</si>
  <si>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</si>
  <si>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</si>
  <si>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</si>
  <si>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</si>
  <si>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</si>
  <si>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</si>
  <si>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</si>
  <si>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</si>
  <si>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</si>
  <si>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</si>
  <si>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</si>
  <si>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</si>
  <si>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</si>
  <si>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</si>
  <si>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</si>
  <si>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</si>
  <si>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</si>
  <si>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</si>
  <si>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</si>
  <si>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</si>
  <si>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</si>
  <si>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</si>
  <si>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</si>
  <si>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</si>
  <si>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</si>
  <si>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</si>
  <si>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</si>
  <si>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</si>
  <si>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</si>
  <si>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</si>
  <si>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</si>
  <si>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</si>
  <si>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</si>
  <si>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</si>
  <si>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</si>
  <si>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</si>
  <si>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</si>
  <si>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</si>
  <si>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</si>
  <si>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</si>
  <si>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</si>
  <si>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</si>
  <si>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</si>
  <si>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</si>
  <si>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</si>
  <si>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</si>
  <si>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</si>
  <si>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</si>
  <si>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</si>
  <si>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</si>
  <si>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</si>
  <si>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</si>
  <si>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</si>
  <si>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</si>
  <si>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</si>
  <si>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</si>
  <si>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</si>
  <si>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</si>
  <si>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</si>
  <si>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</si>
  <si>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</si>
  <si>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</si>
  <si>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</si>
  <si>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</si>
  <si>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</si>
  <si>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</si>
  <si>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</si>
  <si>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</si>
  <si>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</si>
  <si>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</si>
  <si>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</si>
  <si>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</si>
  <si>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</si>
  <si>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</si>
  <si>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</si>
  <si>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</si>
  <si>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</si>
  <si>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</si>
  <si>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</si>
  <si>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</si>
  <si>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</si>
  <si>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</si>
  <si>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</si>
  <si>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</si>
  <si>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</si>
  <si>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</si>
  <si>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</si>
  <si>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</si>
  <si>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</si>
  <si>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</si>
  <si>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</si>
  <si>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</si>
  <si>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</si>
  <si>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</si>
  <si>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</si>
  <si>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</si>
  <si>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</si>
  <si>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</si>
  <si>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</si>
  <si>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</si>
  <si>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</si>
  <si>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</si>
  <si>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</si>
  <si>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</si>
  <si>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</si>
  <si>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</si>
  <si>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</si>
  <si>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</si>
  <si>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</si>
  <si>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</si>
  <si>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</si>
  <si>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</si>
  <si>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</si>
  <si>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</si>
  <si>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</si>
  <si>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</si>
  <si>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</si>
  <si>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</si>
  <si>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</si>
  <si>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</si>
  <si>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</si>
  <si>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</si>
  <si>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</si>
  <si>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</si>
  <si>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</si>
  <si>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</si>
  <si>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</si>
  <si>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</si>
  <si>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</si>
  <si>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</si>
  <si>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</si>
  <si>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</si>
  <si>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</si>
  <si>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</si>
  <si>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</si>
  <si>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</si>
  <si>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</si>
  <si>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</si>
  <si>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</si>
  <si>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</si>
  <si>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</si>
  <si>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</si>
  <si>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</si>
  <si>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</si>
  <si>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</si>
  <si>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</si>
  <si>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</si>
  <si>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</si>
  <si>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</si>
  <si>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</si>
  <si>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</si>
  <si>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</si>
  <si>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</si>
  <si>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</si>
  <si>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</si>
  <si>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</si>
  <si>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</si>
  <si>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</si>
  <si>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</si>
  <si>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</si>
  <si>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</si>
  <si>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</si>
  <si>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</si>
  <si>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</si>
  <si>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</si>
  <si>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</si>
  <si>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</si>
  <si>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</si>
  <si>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</si>
  <si>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</si>
  <si>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</si>
  <si>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</si>
  <si>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</si>
  <si>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</si>
  <si>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</si>
  <si>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</si>
  <si>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</si>
  <si>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</si>
  <si>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</si>
  <si>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</si>
  <si>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</si>
  <si>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</si>
  <si>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</si>
  <si>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</si>
  <si>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</si>
  <si>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</si>
  <si>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</si>
  <si>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</si>
  <si>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</si>
  <si>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</si>
  <si>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</si>
  <si>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</si>
  <si>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</si>
  <si>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</si>
  <si>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</si>
  <si>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</si>
  <si>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</si>
  <si>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</si>
  <si>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</si>
  <si>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</si>
  <si>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</si>
  <si>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</si>
  <si>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</si>
  <si>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</si>
  <si>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</si>
  <si>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</si>
  <si>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</si>
  <si>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</si>
  <si>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</si>
  <si>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</si>
  <si>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</si>
  <si>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</si>
  <si>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</si>
  <si>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</si>
  <si>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</si>
  <si>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</si>
  <si>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</si>
  <si>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</si>
  <si>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</si>
  <si>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</si>
  <si>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</si>
  <si>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</si>
  <si>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</si>
  <si>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</si>
  <si>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</si>
  <si>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</si>
  <si>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</si>
  <si>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</si>
  <si>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</si>
  <si>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</si>
  <si>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</si>
  <si>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</si>
  <si>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</si>
  <si>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</si>
  <si>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</si>
  <si>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</si>
  <si>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</si>
  <si>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</si>
  <si>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</si>
  <si>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</si>
  <si>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</si>
  <si>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</si>
  <si>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</si>
  <si>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</si>
  <si>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</si>
  <si>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</si>
  <si>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</si>
  <si>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</si>
  <si>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</si>
  <si>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</si>
  <si>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</si>
  <si>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</si>
  <si>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</si>
  <si>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</si>
  <si>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</si>
  <si>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</si>
  <si>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</si>
  <si>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</si>
  <si>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</si>
  <si>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</si>
  <si>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</si>
  <si>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</si>
  <si>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</si>
  <si>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</si>
  <si>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</si>
  <si>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</si>
  <si>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</si>
  <si>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</si>
  <si>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</si>
  <si>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</si>
  <si>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</si>
  <si>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</si>
  <si>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</si>
  <si>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</si>
  <si>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</si>
  <si>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</si>
  <si>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</si>
  <si>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</si>
  <si>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</si>
  <si>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</si>
  <si>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</si>
  <si>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</si>
  <si>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</si>
  <si>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</si>
  <si>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</si>
  <si>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</si>
  <si>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</si>
  <si>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</si>
  <si>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</si>
  <si>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</si>
  <si>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</si>
  <si>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</si>
  <si>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</si>
  <si>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</si>
  <si>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</si>
  <si>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</si>
  <si>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</si>
  <si>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</si>
  <si>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</si>
  <si>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</si>
  <si>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</si>
  <si>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</si>
  <si>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</si>
  <si>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</si>
  <si>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</si>
  <si>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</si>
  <si>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</si>
  <si>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</si>
  <si>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</si>
  <si>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</si>
  <si>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</si>
  <si>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</si>
  <si>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</si>
  <si>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</si>
  <si>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</si>
  <si>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</si>
  <si>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</si>
  <si>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</si>
  <si>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</si>
  <si>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</si>
  <si>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</si>
  <si>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</si>
  <si>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</si>
  <si>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</si>
  <si>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</si>
  <si>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</si>
  <si>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</si>
  <si>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</si>
  <si>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</si>
  <si>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</si>
  <si>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</si>
  <si>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</si>
  <si>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</si>
  <si>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</si>
  <si>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</si>
  <si>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</si>
  <si>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</si>
  <si>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</si>
  <si>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</si>
  <si>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</si>
  <si>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</si>
  <si>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</si>
  <si>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</si>
  <si>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</si>
  <si>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</si>
  <si>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</si>
  <si>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</si>
  <si>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</si>
  <si>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</si>
  <si>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</si>
  <si>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</si>
  <si>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</si>
  <si>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</si>
  <si>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</si>
  <si>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</si>
  <si>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</si>
  <si>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</si>
  <si>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</si>
  <si>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</si>
  <si>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</si>
  <si>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</si>
  <si>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</si>
  <si>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</si>
  <si>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</si>
  <si>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</si>
  <si>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</si>
  <si>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</si>
  <si>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</si>
  <si>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</si>
  <si>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</si>
  <si>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</si>
  <si>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</si>
  <si>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</si>
  <si>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</si>
  <si>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</si>
  <si>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</si>
  <si>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</si>
  <si>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</si>
  <si>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</si>
  <si>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</si>
  <si>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</si>
  <si>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</si>
  <si>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</si>
  <si>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</si>
  <si>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</si>
  <si>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</si>
  <si>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</si>
  <si>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</si>
  <si>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</si>
  <si>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</si>
  <si>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</si>
  <si>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</si>
  <si>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</si>
  <si>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</si>
  <si>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</si>
  <si>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</si>
  <si>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</si>
  <si>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</si>
  <si>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</si>
  <si>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</si>
  <si>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</si>
  <si>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</si>
  <si>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</si>
  <si>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</si>
  <si>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</si>
  <si>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</si>
  <si>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</si>
  <si>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</si>
  <si>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</si>
  <si>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</si>
  <si>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</si>
  <si>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</si>
  <si>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</si>
  <si>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</si>
  <si>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</si>
  <si>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</si>
  <si>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</si>
  <si>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</si>
  <si>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</si>
  <si>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</si>
  <si>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</si>
  <si>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</si>
  <si>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</si>
  <si>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</si>
  <si>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</si>
  <si>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</si>
  <si>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</si>
  <si>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</si>
  <si>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</si>
  <si>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</si>
  <si>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</si>
  <si>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</si>
  <si>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</si>
  <si>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</si>
  <si>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</si>
  <si>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</si>
  <si>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</si>
  <si>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</si>
  <si>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</si>
  <si>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</si>
  <si>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</si>
  <si>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</si>
  <si>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</si>
  <si>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</si>
  <si>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</si>
  <si>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</si>
  <si>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</si>
  <si>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</si>
  <si>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</si>
  <si>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</si>
  <si>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</si>
  <si>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</si>
  <si>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</si>
  <si>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</si>
  <si>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</si>
  <si>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</si>
  <si>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</si>
  <si>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</si>
  <si>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</si>
  <si>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</si>
  <si>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</si>
  <si>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</si>
  <si>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</si>
  <si>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</si>
  <si>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</si>
  <si>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</si>
  <si>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</si>
  <si>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</si>
  <si>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</si>
  <si>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</si>
  <si>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</si>
  <si>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</si>
  <si>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</si>
  <si>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</si>
  <si>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</si>
  <si>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</si>
  <si>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</si>
  <si>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</si>
  <si>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</si>
  <si>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</si>
  <si>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</si>
  <si>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</si>
  <si>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</si>
  <si>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</si>
  <si>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</si>
  <si>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</si>
  <si>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</si>
  <si>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</si>
  <si>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</si>
  <si>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</si>
  <si>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</si>
  <si>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</si>
  <si>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</si>
  <si>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</si>
  <si>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</si>
  <si>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</si>
  <si>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</si>
  <si>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</si>
  <si>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</si>
  <si>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</si>
  <si>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</si>
  <si>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</si>
  <si>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</si>
  <si>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</si>
  <si>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</si>
  <si>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</si>
  <si>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</si>
  <si>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</si>
  <si>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</si>
  <si>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</si>
  <si>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</si>
  <si>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</si>
  <si>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</si>
  <si>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</si>
  <si>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</si>
  <si>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</si>
  <si>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</si>
  <si>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</si>
  <si>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</si>
  <si>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</si>
  <si>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</si>
  <si>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</si>
  <si>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</si>
  <si>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</si>
  <si>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</si>
  <si>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</si>
  <si>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</si>
  <si>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</si>
  <si>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</si>
  <si>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</si>
  <si>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</si>
  <si>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</si>
  <si>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</si>
  <si>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</si>
  <si>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</si>
  <si>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</si>
  <si>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</si>
  <si>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</si>
  <si>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</si>
  <si>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</si>
  <si>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</si>
  <si>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</si>
  <si>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</si>
  <si>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</si>
  <si>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</si>
  <si>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</si>
  <si>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</si>
  <si>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</si>
  <si>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</si>
  <si>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</si>
  <si>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</si>
  <si>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</si>
  <si>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</si>
  <si>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</si>
  <si>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</si>
  <si>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</si>
  <si>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</si>
  <si>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</si>
  <si>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</si>
  <si>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</si>
  <si>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</si>
  <si>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</si>
  <si>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</si>
  <si>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</si>
  <si>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</si>
  <si>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</si>
  <si>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</si>
  <si>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</si>
  <si>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</si>
  <si>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</si>
  <si>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</si>
  <si>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</si>
  <si>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</si>
  <si>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</si>
  <si>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</si>
  <si>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</si>
  <si>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</si>
  <si>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</si>
  <si>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</si>
  <si>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</si>
  <si>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</si>
  <si>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</si>
  <si>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</si>
  <si>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</si>
  <si>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</si>
  <si>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</si>
  <si>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</si>
  <si>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</si>
  <si>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</si>
  <si>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</si>
  <si>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</si>
  <si>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</si>
  <si>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</si>
  <si>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</si>
  <si>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</si>
  <si>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</si>
  <si>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</si>
  <si>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</si>
  <si>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</si>
  <si>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</si>
  <si>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</si>
  <si>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</si>
  <si>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</si>
  <si>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</si>
  <si>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</si>
  <si>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</si>
  <si>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</si>
  <si>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</si>
  <si>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</si>
  <si>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</si>
  <si>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</si>
  <si>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</si>
  <si>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</si>
  <si>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</si>
  <si>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</si>
  <si>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</si>
  <si>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</si>
  <si>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</si>
  <si>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</si>
  <si>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</si>
  <si>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</si>
  <si>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</si>
  <si>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</si>
  <si>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</si>
  <si>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</si>
  <si>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</si>
  <si>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</si>
  <si>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</si>
  <si>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</si>
  <si>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</si>
  <si>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</si>
  <si>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</si>
  <si>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</si>
  <si>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</si>
  <si>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</si>
  <si>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</si>
  <si>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</si>
  <si>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</si>
  <si>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</si>
  <si>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</si>
  <si>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</si>
  <si>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</si>
  <si>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</si>
  <si>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</si>
  <si>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</si>
  <si>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</si>
  <si>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</si>
  <si>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</si>
  <si>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</si>
  <si>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</si>
  <si>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</si>
  <si>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</si>
  <si>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</si>
  <si>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</si>
  <si>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</si>
  <si>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</si>
  <si>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</si>
  <si>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</si>
  <si>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</si>
  <si>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</si>
  <si>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</si>
  <si>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</si>
  <si>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</si>
  <si>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</si>
  <si>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</si>
  <si>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</si>
  <si>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</si>
  <si>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</si>
  <si>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</si>
  <si>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</si>
  <si>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</si>
  <si>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</si>
  <si>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</si>
  <si>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</si>
  <si>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</si>
  <si>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</si>
  <si>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</si>
  <si>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</si>
  <si>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</si>
  <si>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</si>
  <si>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</si>
  <si>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</si>
  <si>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</si>
  <si>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</si>
  <si>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</si>
  <si>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</si>
  <si>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</si>
  <si>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</si>
  <si>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</si>
  <si>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</si>
  <si>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</si>
  <si>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</si>
  <si>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</si>
  <si>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</si>
  <si>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</si>
  <si>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</si>
  <si>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</si>
  <si>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</si>
  <si>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</si>
  <si>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</si>
  <si>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</si>
  <si>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</si>
  <si>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</si>
  <si>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</si>
  <si>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</si>
  <si>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</si>
  <si>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</si>
  <si>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</si>
  <si>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</si>
  <si>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</si>
  <si>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</si>
  <si>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</si>
  <si>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</si>
  <si>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</si>
  <si>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</si>
  <si>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</si>
  <si>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</si>
  <si>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</si>
  <si>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</si>
  <si>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</si>
  <si>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</si>
  <si>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</si>
  <si>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</si>
  <si>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</si>
  <si>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</si>
  <si>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</si>
  <si>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</si>
  <si>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</si>
  <si>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</si>
  <si>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</si>
  <si>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</si>
  <si>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</si>
  <si>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</si>
  <si>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</si>
  <si>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</si>
  <si>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</si>
  <si>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</si>
  <si>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</si>
  <si>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</si>
  <si>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</si>
  <si>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</si>
  <si>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</si>
  <si>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</si>
  <si>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</si>
  <si>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</si>
  <si>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</si>
  <si>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</si>
  <si>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</si>
  <si>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</si>
  <si>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</si>
  <si>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</si>
  <si>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</si>
  <si>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</si>
  <si>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</si>
  <si>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</si>
  <si>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</si>
  <si>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</si>
  <si>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</si>
  <si>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</si>
  <si>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</si>
  <si>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</si>
  <si>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</si>
  <si>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</si>
  <si>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</si>
  <si>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</si>
  <si>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</si>
  <si>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</si>
  <si>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</si>
  <si>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</si>
  <si>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</si>
  <si>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</si>
  <si>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</si>
  <si>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</si>
  <si>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</si>
  <si>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</si>
  <si>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</si>
  <si>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</si>
  <si>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</si>
  <si>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</si>
  <si>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</si>
  <si>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</si>
  <si>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</si>
  <si>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</si>
  <si>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</si>
  <si>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</si>
  <si>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</si>
  <si>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</si>
  <si>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</si>
  <si>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</si>
  <si>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</si>
  <si>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</si>
  <si>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</si>
  <si>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</si>
  <si>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</si>
  <si>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</si>
  <si>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</si>
  <si>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</si>
  <si>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</si>
  <si>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</si>
  <si>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</si>
  <si>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</si>
  <si>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</si>
  <si>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</si>
  <si>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</si>
  <si>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</si>
  <si>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</si>
  <si>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</si>
  <si>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</si>
  <si>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</si>
  <si>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</si>
  <si>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</si>
  <si>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</si>
  <si>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</si>
  <si>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</si>
  <si>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</si>
  <si>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</si>
  <si>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</si>
  <si>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</si>
  <si>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</si>
  <si>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</si>
  <si>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</si>
  <si>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</si>
  <si>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</si>
  <si>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</si>
  <si>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</si>
  <si>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</si>
  <si>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</si>
  <si>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</si>
  <si>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</si>
  <si>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</si>
  <si>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</si>
  <si>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</si>
  <si>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</si>
  <si>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</si>
  <si>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</si>
  <si>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</si>
  <si>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</si>
  <si>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</si>
  <si>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</si>
  <si>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</si>
  <si>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</si>
  <si>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</si>
  <si>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</si>
  <si>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</si>
  <si>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</si>
  <si>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</si>
  <si>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</si>
  <si>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</si>
  <si>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</si>
  <si>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</si>
  <si>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</si>
  <si>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</si>
  <si>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</si>
  <si>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</si>
  <si>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</si>
  <si>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</si>
  <si>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</si>
  <si>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</si>
  <si>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</si>
  <si>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</si>
  <si>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</si>
  <si>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</si>
  <si>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</si>
  <si>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</si>
  <si>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</si>
  <si>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</si>
  <si>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</si>
  <si>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</si>
  <si>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</si>
  <si>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</si>
  <si>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</si>
  <si>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</si>
  <si>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</si>
  <si>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</si>
  <si>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</si>
  <si>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</si>
  <si>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</si>
  <si>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</si>
  <si>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</si>
  <si>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</si>
  <si>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</si>
  <si>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</si>
  <si>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</si>
  <si>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</si>
  <si>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</si>
  <si>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</si>
  <si>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</si>
  <si>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</si>
  <si>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</si>
  <si>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</si>
  <si>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</si>
  <si>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</si>
  <si>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</si>
  <si>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</si>
  <si>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</si>
  <si>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</si>
  <si>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</si>
  <si>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</si>
  <si>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</si>
  <si>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</si>
  <si>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</si>
  <si>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</si>
  <si>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</si>
  <si>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</si>
  <si>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</si>
  <si>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</si>
  <si>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</si>
  <si>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</si>
  <si>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</si>
  <si>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</si>
  <si>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</si>
  <si>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</si>
  <si>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</si>
  <si>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</si>
  <si>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</si>
  <si>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</si>
  <si>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</si>
  <si>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</si>
  <si>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</si>
  <si>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</si>
  <si>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</si>
  <si>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</si>
  <si>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</si>
  <si>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</si>
  <si>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</si>
  <si>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</si>
  <si>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</si>
  <si>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</si>
  <si>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</si>
  <si>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</si>
  <si>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</si>
  <si>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</si>
  <si>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</si>
  <si>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</si>
  <si>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</si>
  <si>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</si>
  <si>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</si>
  <si>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</si>
  <si>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</si>
  <si>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</si>
  <si>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</si>
  <si>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</si>
  <si>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</si>
  <si>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</si>
  <si>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</si>
  <si>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</si>
  <si>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</si>
  <si>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</si>
  <si>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</si>
  <si>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</si>
  <si>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</si>
  <si>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</si>
  <si>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</si>
  <si>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</si>
  <si>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</si>
  <si>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</si>
  <si>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</si>
  <si>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</si>
  <si>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</si>
  <si>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</si>
  <si>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</si>
  <si>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</si>
  <si>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</si>
  <si>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</si>
  <si>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</si>
  <si>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</si>
  <si>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</si>
  <si>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</si>
  <si>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</si>
  <si>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</si>
  <si>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</si>
  <si>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</si>
  <si>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</si>
  <si>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</si>
  <si>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</si>
  <si>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</si>
  <si>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</si>
  <si>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</si>
  <si>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</si>
  <si>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</si>
  <si>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</si>
  <si>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</si>
  <si>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</si>
  <si>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</si>
  <si>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</si>
  <si>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</si>
  <si>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</si>
  <si>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</si>
  <si>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</si>
  <si>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</si>
  <si>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</si>
  <si>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</si>
  <si>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</si>
  <si>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</si>
  <si>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</si>
  <si>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</si>
  <si>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</si>
  <si>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</si>
  <si>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</si>
  <si>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</si>
  <si>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</si>
  <si>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</si>
  <si>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</si>
  <si>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</si>
  <si>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</si>
  <si>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</si>
  <si>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</si>
  <si>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</si>
  <si>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</si>
  <si>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</si>
  <si>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</si>
  <si>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</si>
  <si>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</si>
  <si>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</si>
  <si>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</si>
  <si>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</si>
  <si>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</si>
  <si>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</si>
  <si>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</si>
  <si>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</si>
  <si>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</si>
  <si>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</si>
  <si>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</si>
  <si>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</si>
  <si>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</si>
  <si>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</si>
  <si>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</si>
  <si>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</si>
  <si>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</si>
  <si>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</si>
  <si>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</si>
  <si>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</si>
  <si>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</si>
  <si>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</si>
  <si>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</si>
  <si>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</si>
  <si>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</si>
  <si>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</si>
  <si>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</si>
  <si>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</si>
  <si>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</si>
  <si>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</si>
  <si>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</si>
  <si>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</si>
  <si>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</si>
  <si>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</si>
  <si>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</si>
  <si>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</si>
  <si>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</si>
  <si>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</si>
  <si>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</si>
  <si>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</si>
  <si>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</si>
  <si>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</si>
  <si>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</si>
  <si>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</si>
  <si>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</si>
  <si>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</si>
  <si>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</si>
  <si>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</si>
  <si>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</si>
  <si>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</si>
  <si>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</si>
  <si>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</si>
  <si>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</si>
  <si>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</si>
  <si>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</si>
  <si>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</si>
  <si>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</si>
  <si>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</si>
  <si>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</si>
  <si>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</si>
  <si>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</si>
  <si>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</si>
  <si>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</si>
  <si>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</si>
  <si>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</si>
  <si>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</si>
  <si>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</si>
  <si>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</si>
  <si>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</si>
  <si>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</si>
  <si>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</si>
  <si>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</si>
  <si>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</si>
  <si>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</si>
  <si>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</si>
  <si>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</si>
  <si>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</si>
  <si>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</si>
  <si>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</si>
  <si>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</si>
  <si>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</si>
  <si>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</si>
  <si>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</si>
  <si>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</si>
  <si>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</si>
  <si>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</si>
  <si>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</si>
  <si>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</si>
  <si>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</si>
  <si>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</si>
  <si>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</si>
  <si>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</si>
  <si>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</si>
  <si>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</si>
  <si>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</si>
  <si>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</si>
  <si>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</si>
  <si>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</si>
  <si>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</si>
  <si>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</si>
  <si>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</si>
  <si>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</si>
  <si>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</si>
  <si>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</si>
  <si>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</si>
  <si>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</si>
  <si>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</si>
  <si>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</si>
  <si>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</si>
  <si>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</si>
  <si>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</si>
  <si>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</si>
  <si>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</si>
  <si>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</si>
  <si>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</si>
  <si>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</si>
  <si>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</si>
  <si>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</si>
  <si>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</si>
  <si>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</si>
  <si>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</si>
  <si>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</si>
  <si>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</si>
  <si>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</si>
  <si>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</si>
  <si>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</si>
  <si>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</si>
  <si>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</si>
  <si>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</si>
  <si>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</si>
  <si>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</si>
  <si>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</si>
  <si>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</si>
  <si>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</si>
  <si>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</si>
  <si>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</si>
  <si>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</si>
  <si>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</si>
  <si>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</si>
  <si>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</si>
  <si>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</si>
  <si>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</si>
  <si>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</si>
  <si>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</si>
  <si>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</si>
  <si>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</si>
  <si>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</si>
  <si>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</si>
  <si>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</si>
  <si>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</si>
  <si>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</si>
  <si>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</si>
  <si>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</si>
  <si>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</si>
  <si>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</si>
  <si>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</si>
  <si>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</si>
  <si>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</si>
  <si>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</si>
  <si>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</si>
  <si>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</si>
  <si>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</si>
  <si>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</si>
  <si>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</si>
  <si>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</si>
  <si>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</si>
  <si>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</si>
  <si>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</si>
  <si>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</si>
  <si>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</si>
  <si>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</si>
  <si>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</si>
  <si>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</si>
  <si>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</si>
  <si>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</si>
  <si>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</si>
  <si>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</si>
  <si>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</si>
  <si>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</si>
  <si>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</si>
  <si>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</si>
  <si>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</si>
  <si>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</si>
  <si>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</si>
  <si>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</si>
  <si>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</si>
  <si>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</si>
  <si>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</si>
  <si>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</si>
  <si>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</si>
  <si>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</si>
  <si>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</si>
  <si>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</si>
  <si>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</si>
  <si>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</si>
  <si>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</si>
  <si>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</si>
  <si>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</si>
  <si>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</si>
  <si>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</si>
  <si>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</si>
  <si>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</si>
  <si>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</si>
  <si>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</si>
  <si>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</si>
  <si>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</si>
  <si>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</si>
  <si>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</si>
  <si>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</si>
  <si>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</si>
  <si>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</si>
  <si>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</si>
  <si>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</si>
  <si>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</si>
  <si>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</si>
  <si>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</si>
  <si>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</si>
  <si>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</si>
  <si>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</si>
  <si>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</si>
  <si>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</si>
  <si>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</si>
  <si>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</si>
  <si>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</si>
  <si>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</si>
  <si>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</si>
  <si>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</si>
  <si>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</si>
  <si>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</si>
  <si>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</si>
  <si>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</si>
  <si>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</si>
  <si>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</si>
  <si>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</si>
  <si>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</si>
  <si>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</si>
  <si>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</si>
  <si>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</si>
  <si>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</si>
  <si>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</si>
  <si>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</si>
  <si>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</si>
  <si>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</si>
  <si>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</si>
  <si>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</si>
  <si>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</si>
  <si>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</si>
  <si>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</si>
  <si>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</si>
  <si>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</si>
  <si>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</si>
  <si>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</si>
  <si>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</si>
  <si>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</si>
  <si>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</si>
  <si>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</si>
  <si>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</si>
  <si>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</si>
  <si>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</si>
  <si>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CANO CURTO, SEM BICO, SEM AREJADOR, DE PAREDE, PARA TANQUE E USO GERAL, 1/2 " OU 3/4 " (REF 1143)                                                                                                                                                                                                                                                                                                                                                                                        </t>
  </si>
  <si>
    <t xml:space="preserve">TORNEIRA CROMADA DE MESA PARA LAVATORIO, BICA ALTA, COM AREJADOR (REF 1195)                                                                                                                                                                                                                                                                                                                                                                                                                               </t>
  </si>
  <si>
    <t xml:space="preserve">TORNEIRA CROMADA DE MESA PARA LAVATORIO, COM SENSOR DE PRESENCA A PILHA, COM AREJADOR EMBUTIDO                                                                                                                                                                                                                                                                                                                                                                                                            </t>
  </si>
  <si>
    <t xml:space="preserve">TORNEIRA CROMADA DE MESA PARA LAVATORIO, MISTURADOR MONOCOMANDO, BICA BAIXA (REF 2875)                                                                                                                                                                                                                                                                                                                                                                                                                    </t>
  </si>
  <si>
    <t xml:space="preserve">TORNEIRA CROMADA DE MESA, PARA COZINHA, BICA MOVEL, COM AREJADOR, 1/2 " OU 3/4 " (REF 1167 / 1168)                                                                                                                                                                                                                                                                                                                                                                                                        </t>
  </si>
  <si>
    <t xml:space="preserve">TORNEIRA CROMADA DE MESA, PARA LAVATORIO, TEMPORIZADA PRESSAO FECHAMENTO AUTOMATICO, BICA BAIXA                                                                                                                                                                                                                                                                                                                                                                                                           </t>
  </si>
  <si>
    <t xml:space="preserve">TORNEIRA CROMADA DE PAREDE LONGA PARA LAVATORIO, COM AREJADOR, ACIONAMENTO ALAVANCA, 1/4 DE VOLTA (REF 1178)                                                                                                                                                                                                                                                                                                                                                                                              </t>
  </si>
  <si>
    <t xml:space="preserve">TORNEIRA CROMADA DE PAREDE, PARA COZINHA, BICA MOVEL, COM AREJADOR, 1/2 " OU 3/4 " (REF 1167 / 1168)                                                                                                                                                                                                                                                                                                                                                                                                      </t>
  </si>
  <si>
    <t xml:space="preserve">TORNEIRA CROMADA PARA JARDIM / TANQUE, COM BICO PLASTICO, CANO LONGO, DE PAREDE, PADRAO POPULAR / USO GERAL , 1/2 " OU 3/4 " (REF 1153 / 1130)                                                                                                                                                                                                                                                                                                                                                            </t>
  </si>
  <si>
    <t xml:space="preserve">TORNEIRA CROMADA PARA TANQUE / JARDIM, SEM BICO , CANO LONGO, DE PAREDE, PADRAO POPULAR / USO GERAL, 1/2 " OU 3/4 " (REF 1126)                                                                                                                                                                                                                                                                                                                                                                            </t>
  </si>
  <si>
    <t xml:space="preserve">TORNEIRA CROMADA, CANO CURTO, COM AREJADOR, SEM BICO PLASTICO, DE PAREDE, PARA USO GERAL,  1/2 " OU 3/4 " (REF 1152 / 1154)                                                                                                                                                                                                                                                                                                                                                                               </t>
  </si>
  <si>
    <t xml:space="preserve">TORNEIRA CROMADA, RETA, DE PAREDE, PARA COZINHA, COM AREJADOR, PADRAO POPULAR, 1/2 " OU 3/4 " (REF 1159 / 1160)                                                                                                                                                                                                                                                                                                                                                                                           </t>
  </si>
  <si>
    <t xml:space="preserve">TORNEIRA CROMADA, RETA, DE PAREDE, PARA COZINHA, SEM BICO, SEM AREJADOR, PADRAO POPULAR, 1/2 " OU 3/4 " (REF 1158)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</si>
  <si>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</si>
  <si>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</si>
  <si>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</si>
  <si>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</si>
  <si>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</si>
  <si>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</si>
  <si>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</si>
  <si>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</si>
  <si>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</si>
  <si>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</si>
  <si>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</si>
  <si>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CROMADA PARA LAVATORIO COM SENSOR DE APROXIMACAO ELETRICO, BIVOLT                                                                                                                                                                                                                                                                                                                                                                                                                        </t>
  </si>
  <si>
    <t xml:space="preserve">TORNEIRA DE MESA PARA LAVATORIO, FIXA,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</si>
  <si>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</si>
  <si>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</si>
  <si>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</si>
  <si>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</si>
  <si>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</si>
  <si>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</si>
  <si>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</si>
  <si>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</si>
  <si>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</si>
  <si>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</si>
  <si>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</si>
  <si>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</si>
  <si>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</si>
  <si>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</si>
  <si>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</si>
  <si>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</si>
  <si>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</si>
  <si>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</si>
  <si>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</si>
  <si>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</si>
  <si>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</si>
  <si>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</si>
  <si>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</si>
  <si>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</si>
  <si>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</si>
  <si>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</si>
  <si>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</si>
  <si>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</si>
  <si>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</si>
  <si>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</si>
  <si>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</si>
  <si>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</si>
  <si>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</si>
  <si>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</si>
  <si>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</si>
  <si>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</si>
  <si>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</si>
  <si>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</si>
  <si>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</si>
  <si>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</si>
  <si>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</si>
  <si>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</si>
  <si>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</si>
  <si>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</si>
  <si>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</si>
  <si>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</si>
  <si>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</si>
  <si>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</si>
  <si>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</si>
  <si>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</si>
  <si>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</si>
  <si>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</si>
  <si>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</si>
  <si>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</si>
  <si>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</si>
  <si>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</si>
  <si>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</si>
  <si>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</si>
  <si>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</si>
  <si>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</si>
  <si>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</si>
  <si>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</si>
  <si>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</si>
  <si>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</si>
  <si>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</si>
  <si>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</si>
  <si>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</si>
  <si>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</si>
  <si>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</si>
  <si>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</si>
  <si>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</si>
  <si>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</si>
  <si>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</si>
  <si>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</si>
  <si>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</si>
  <si>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</si>
  <si>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</si>
  <si>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</si>
  <si>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</si>
  <si>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</si>
  <si>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</si>
  <si>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</si>
  <si>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</si>
  <si>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</si>
  <si>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</si>
  <si>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</si>
  <si>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</si>
  <si>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</si>
  <si>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</si>
  <si>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</si>
  <si>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</si>
  <si>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</si>
  <si>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</si>
  <si>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</si>
  <si>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</si>
  <si>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</si>
  <si>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</si>
  <si>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</si>
  <si>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</si>
  <si>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</si>
  <si>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</si>
  <si>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</si>
  <si>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</si>
  <si>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</si>
  <si>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</si>
  <si>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</si>
  <si>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</si>
  <si>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</si>
  <si>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</si>
  <si>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</si>
  <si>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</si>
  <si>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</si>
  <si>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</si>
  <si>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</si>
  <si>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</si>
  <si>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</si>
  <si>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</si>
  <si>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</si>
  <si>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</si>
  <si>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</si>
  <si>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</si>
  <si>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</si>
  <si>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</si>
  <si>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</si>
  <si>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</si>
  <si>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</si>
  <si>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</si>
  <si>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</si>
  <si>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</si>
  <si>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</si>
  <si>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</si>
  <si>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</si>
  <si>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</si>
  <si>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</si>
  <si>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</si>
  <si>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</si>
  <si>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</si>
  <si>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</si>
  <si>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</si>
  <si>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</si>
  <si>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</si>
  <si>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</si>
  <si>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</si>
  <si>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</si>
  <si>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</si>
  <si>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</si>
  <si>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</si>
  <si>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</si>
  <si>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</si>
  <si>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</si>
  <si>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</si>
  <si>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</si>
  <si>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</si>
  <si>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</si>
  <si>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</si>
  <si>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</si>
  <si>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</si>
  <si>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</si>
  <si>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</si>
  <si>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</si>
  <si>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</si>
  <si>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</si>
  <si>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</si>
  <si>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</si>
  <si>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</si>
  <si>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</si>
  <si>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</si>
  <si>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</si>
  <si>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</si>
  <si>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</si>
  <si>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</si>
  <si>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</si>
  <si>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</si>
  <si>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</si>
  <si>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</si>
  <si>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</si>
  <si>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</si>
  <si>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</si>
  <si>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</si>
  <si>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</si>
  <si>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</si>
  <si>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</si>
  <si>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</si>
  <si>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</si>
  <si>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</si>
  <si>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</si>
  <si>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</si>
  <si>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</si>
  <si>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</si>
  <si>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</si>
  <si>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</si>
  <si>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</si>
  <si>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</si>
  <si>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</si>
  <si>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</si>
  <si>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</si>
  <si>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</si>
  <si>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</si>
  <si>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</si>
  <si>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</si>
  <si>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</si>
  <si>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</si>
  <si>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</si>
  <si>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</si>
  <si>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</si>
  <si>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</si>
  <si>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</si>
  <si>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</si>
  <si>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</si>
  <si>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</si>
  <si>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</si>
  <si>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</si>
  <si>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</si>
  <si>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</si>
  <si>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</si>
  <si>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</si>
  <si>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</si>
  <si>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</si>
  <si>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</si>
  <si>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</si>
  <si>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</si>
  <si>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</si>
  <si>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</si>
  <si>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</si>
  <si>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</si>
  <si>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</si>
  <si>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</si>
  <si>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</si>
  <si>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</si>
  <si>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</si>
  <si>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</si>
  <si>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</si>
  <si>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</si>
  <si>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</si>
  <si>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</si>
  <si>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</si>
  <si>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</si>
  <si>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</si>
  <si>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</si>
  <si>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</si>
  <si>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</si>
  <si>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</si>
  <si>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</si>
  <si>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</si>
  <si>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</si>
  <si>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</si>
  <si>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</si>
  <si>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</si>
  <si>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</si>
  <si>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</si>
  <si>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</si>
  <si>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</si>
  <si>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</si>
  <si>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</si>
  <si>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</si>
  <si>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</si>
  <si>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</si>
  <si>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</si>
  <si>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</si>
  <si>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</si>
  <si>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</si>
  <si>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</si>
  <si>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</si>
  <si>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</si>
  <si>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</si>
  <si>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</si>
  <si>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</si>
  <si>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</si>
  <si>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</si>
  <si>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</si>
  <si>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</si>
  <si>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</si>
  <si>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</si>
  <si>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</si>
  <si>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</si>
  <si>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</si>
  <si>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</si>
  <si>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</si>
  <si>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</si>
  <si>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</si>
  <si>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</si>
  <si>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</si>
  <si>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</si>
  <si>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</si>
  <si>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</si>
  <si>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</si>
  <si>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</si>
  <si>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</si>
  <si>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</si>
  <si>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</si>
  <si>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</si>
  <si>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</si>
  <si>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</si>
  <si>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</si>
  <si>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</si>
  <si>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</si>
  <si>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</si>
  <si>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</si>
  <si>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</si>
  <si>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</si>
  <si>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</si>
  <si>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</si>
  <si>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</si>
  <si>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</si>
  <si>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</si>
  <si>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</si>
  <si>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</si>
  <si>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</si>
  <si>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</si>
  <si>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</si>
  <si>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</si>
  <si>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</si>
  <si>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</si>
  <si>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</si>
  <si>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</si>
  <si>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</si>
  <si>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</si>
  <si>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</si>
  <si>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</si>
  <si>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</si>
  <si>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</si>
  <si>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</si>
  <si>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</si>
  <si>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</si>
  <si>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</si>
  <si>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</si>
  <si>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</si>
  <si>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</si>
  <si>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</si>
  <si>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</si>
  <si>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</si>
  <si>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</si>
  <si>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</si>
  <si>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</si>
  <si>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</si>
  <si>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</si>
  <si>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</si>
  <si>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</si>
  <si>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</si>
  <si>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</si>
  <si>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</si>
  <si>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</si>
  <si>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</si>
  <si>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</si>
  <si>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</si>
  <si>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</si>
  <si>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</si>
  <si>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</si>
  <si>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</si>
  <si>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</si>
  <si>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</si>
  <si>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</si>
  <si>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100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</si>
  <si>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</si>
  <si>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</si>
  <si>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</si>
  <si>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</si>
  <si>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</si>
  <si>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</si>
  <si>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</si>
  <si>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</si>
  <si>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</si>
  <si>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</si>
  <si>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</si>
  <si>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</si>
  <si>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</si>
  <si>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</si>
  <si>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</si>
  <si>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</si>
  <si>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</si>
  <si>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</si>
  <si>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</si>
  <si>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</si>
  <si>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</si>
  <si>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</si>
  <si>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</si>
  <si>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</si>
  <si>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</si>
  <si>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</si>
  <si>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</si>
  <si>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</si>
  <si>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</si>
  <si>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</si>
  <si>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</si>
  <si>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</si>
  <si>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</si>
  <si>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</si>
  <si>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</si>
  <si>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</si>
  <si>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</si>
  <si>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</si>
  <si>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</si>
  <si>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</si>
  <si>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</si>
  <si>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</si>
  <si>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</si>
  <si>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</si>
  <si>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</si>
  <si>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</si>
  <si>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</si>
  <si>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</si>
  <si>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</si>
  <si>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</si>
  <si>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</si>
  <si>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</si>
  <si>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</si>
  <si>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</si>
  <si>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</si>
  <si>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</si>
  <si>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</si>
  <si>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</si>
  <si>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</si>
  <si>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</si>
  <si>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</si>
  <si>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</si>
  <si>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</si>
  <si>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</si>
  <si>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</si>
  <si>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</si>
  <si>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</si>
  <si>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</si>
  <si>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</si>
  <si>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</si>
  <si>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</si>
  <si>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</si>
  <si>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</si>
  <si>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</si>
  <si>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</si>
  <si>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</si>
  <si>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</si>
  <si>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</si>
  <si>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</si>
  <si>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</si>
  <si>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</si>
  <si>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</si>
  <si>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</si>
  <si>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</si>
  <si>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</si>
  <si>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</si>
  <si>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</si>
  <si>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</si>
  <si>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</si>
  <si>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</si>
  <si>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</si>
  <si>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</si>
  <si>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</si>
  <si>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</si>
  <si>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</si>
  <si>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</si>
  <si>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</si>
  <si>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</si>
  <si>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</si>
  <si>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</si>
  <si>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</si>
  <si>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</si>
  <si>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</si>
  <si>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</si>
  <si>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</si>
  <si>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</si>
  <si>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</si>
  <si>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</si>
  <si>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</si>
  <si>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</si>
  <si>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</si>
  <si>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</si>
  <si>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</si>
  <si>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</si>
  <si>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</si>
  <si>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</si>
  <si>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</si>
  <si>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</si>
  <si>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</si>
  <si>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</si>
  <si>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</si>
  <si>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</si>
  <si>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</si>
  <si>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</si>
  <si>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</si>
  <si>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</si>
  <si>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</si>
  <si>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</si>
  <si>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</si>
  <si>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</si>
  <si>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</si>
  <si>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</si>
  <si>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</si>
  <si>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</si>
  <si>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</si>
  <si>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</si>
  <si>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</si>
  <si>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</si>
  <si>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</si>
  <si>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</si>
  <si>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</si>
  <si>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</si>
  <si>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</si>
  <si>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</si>
  <si>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</si>
  <si>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</si>
  <si>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</si>
  <si>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</si>
  <si>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</si>
  <si>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</si>
  <si>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</si>
  <si>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</si>
  <si>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</si>
  <si>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</si>
  <si>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</si>
  <si>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</si>
  <si>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</si>
  <si>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</si>
  <si>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</si>
  <si>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</si>
  <si>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</si>
  <si>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</si>
  <si>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</si>
  <si>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</si>
  <si>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</si>
  <si>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</si>
  <si>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</si>
  <si>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</si>
  <si>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</si>
  <si>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</si>
  <si>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</si>
  <si>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</si>
  <si>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</si>
  <si>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</si>
  <si>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</si>
  <si>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</si>
  <si>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</si>
  <si>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</si>
  <si>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</si>
  <si>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</si>
  <si>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</si>
  <si>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</si>
  <si>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</si>
  <si>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</si>
  <si>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</si>
  <si>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</si>
  <si>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</si>
  <si>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</si>
  <si>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</si>
  <si>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</si>
  <si>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</si>
  <si>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</si>
  <si>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</si>
  <si>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</si>
  <si>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</si>
  <si>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</si>
  <si>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</si>
  <si>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</si>
  <si>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</si>
  <si>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</si>
  <si>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</si>
  <si>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</si>
  <si>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</si>
  <si>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https://www.oceanob2b.com/extensao-eletrica-totem-octoo-easyplug-6-tomadas-2-usb-p1014016?tsid=16&amp;gclid=Cj0KCQjw6-SDBhCMARIsAGbI7Uh5wbIzSKNVDKGzjB3cmz9nRv8HAH-Yw0XLi5vfuGAYSTY2RD0d</t>
  </si>
  <si>
    <t>ON LINE</t>
  </si>
  <si>
    <t>OCEANO B2B</t>
  </si>
  <si>
    <t>https://www.kalunga.com.br/prod/extensao-eletrica-tipo-totem-tomadas-2-usb-7738-octoo-bt-1-un/144094?pcID=39&amp;gclid=Cj0KCQjw6-SDBhCMARIsAGbI7UgDg-CjwxaNhAIIb57rFnO2bdDO4TkNSyiHQ2nyoAN_G5…</t>
  </si>
  <si>
    <t>KALUNGA</t>
  </si>
  <si>
    <t>NÃO SE APLICA</t>
  </si>
  <si>
    <t>https://www.shoptime.com.br/produto/2626468801/extensao-eletrica-octoo-totem-easyplug-6-tomadas-2-usb-bivolt?WT.srch=1&amp;acc=a76c8289649a0bef0524c56c85e71570&amp;epar=bp_pl_dr_go_ssccasaeconst_geral</t>
  </si>
  <si>
    <t>SHOPTIME</t>
  </si>
  <si>
    <t>MÃO-DE-OBRA</t>
  </si>
  <si>
    <t>MATERIAL</t>
  </si>
  <si>
    <t>CUSTOS ADOTADOS</t>
  </si>
  <si>
    <t>MÉDIA MERCADO</t>
  </si>
  <si>
    <t>VALOR</t>
  </si>
  <si>
    <t>ENDEREÇO/E-MAIL</t>
  </si>
  <si>
    <t>TELEFONE</t>
  </si>
  <si>
    <t>EMPRESA</t>
  </si>
  <si>
    <t>EXTENSÃO ELÉTRICA TOTEM 6 TOMDAS BIVOLT</t>
  </si>
  <si>
    <t>MAT</t>
  </si>
  <si>
    <t>PESQUISA.TOTEM</t>
  </si>
  <si>
    <t>CUSTO ADOTADO</t>
  </si>
  <si>
    <t>Descrição</t>
  </si>
  <si>
    <t>TIPO</t>
  </si>
  <si>
    <t>0800 799 9809</t>
  </si>
  <si>
    <t>BLIGHT</t>
  </si>
  <si>
    <t>(83) 3244 2628</t>
  </si>
  <si>
    <t>B e M ILUMINAÇÃO</t>
  </si>
  <si>
    <t>www.magazineluiza.com.br</t>
  </si>
  <si>
    <t>(11) 3906-2723</t>
  </si>
  <si>
    <t>MAGAZINE LUIZA</t>
  </si>
  <si>
    <t>PESQUISA.FITA.LED</t>
  </si>
  <si>
    <t>4007-1380</t>
  </si>
  <si>
    <t>LEROY MERLIN</t>
  </si>
  <si>
    <t>PESQUISA.INTERRUPTOR</t>
  </si>
  <si>
    <t>TOMADA BAIXA DE EMBUTIR (2 MÓDULOS), 2P+T 10 A, INCLUINDO SUPORTE E PLACA – FORNECIMENTO E INSTALAÇÃO – COR PRETA</t>
  </si>
  <si>
    <t>PESQUISA.TOMADA.BAIXA</t>
  </si>
  <si>
    <t>www.lacasatecidos.com.br/tork-velutop-cor-15-marfim?utm_source=Site&amp;utm_medium=GoogleMerchant&amp;utm_campaign=GoogleMerchant</t>
  </si>
  <si>
    <t>la casa tecidos e decoração</t>
  </si>
  <si>
    <t>www.jcdecor.com.br/tecido-veludo-animale-marfim?gclid=CjwKCAjw9r-DBhBxEiwA9qYUpe3IdkrzXwDx4etSH-SuIk-8Tu6vWDQBWfRgU55SR4gBsA6drezLwBoCD7IQAvD_BwE</t>
  </si>
  <si>
    <t>jcdecor</t>
  </si>
  <si>
    <t>https://www.jrj.com.br/liquidac-o/tecidos/camurca/veludo-branco-cru-2043.html</t>
  </si>
  <si>
    <t>jrj</t>
  </si>
  <si>
    <t>VELUDO TIPO ITALIANO, COR MARFIM</t>
  </si>
  <si>
    <t>www.tudoemacrilico.com/chapa-placa-de-acrilico-2-x-1-metros-4mm-cristal.html</t>
  </si>
  <si>
    <t>tudoem acrilico</t>
  </si>
  <si>
    <t>www.cortemixacrilicos.com.br/produto/1-unid-linha-premium-minimo-fabricacao-por-cor-informar-cod-ao-vendedor-apos-a-compra1-m-x-2-m-x-40-mm/</t>
  </si>
  <si>
    <t>cortemix</t>
  </si>
  <si>
    <t>https://acrilico.savion.com.br/chapas-acrilicas/acrilico-transparente/chapas-em-acrilico-transparente-4mm-de-espessura-tamanho-1x2-metros-ac04</t>
  </si>
  <si>
    <t>viaacrilico</t>
  </si>
  <si>
    <t>CHAPA DE ACRÍLICO VIRGEM CRISTAL 4 MM</t>
  </si>
  <si>
    <t>PESQUISA.003</t>
  </si>
  <si>
    <t>https://www.gmad.com.br/fita-de-borda-tabaco-40mm-com-50-mts---arauco/p?idsku=5315&amp;gclid=CjwKCAiA0KmPBhBqEiwAJqKK45JAmbtfb-G525up1YosibU51rZVtaTc6z8ZlXuHRbBtLNajstwQ2hoCr08QAvD_BwE</t>
  </si>
  <si>
    <t>gmad</t>
  </si>
  <si>
    <t>https://www.madeiramadeira.com.br/fita-de-borda-tabaco-40mm-com-50-mts-arauco-3756450.html?seller=2757&amp;origem=pla-3756450&amp;utm_source=google&amp;utm_medium=cpc&amp;utm_content=acessorios-para-sala-de-estar-752&amp;utm_term=&amp;utm_id=10048395580&amp;gclid=CjwKCAiA0KmPBhBqEiwAJqKK47ZA70qgl-iak9pWHTLacSZPyUFW3JWkB1y6N0Yah_PSvpeE8HO-VhoCHq4QAvD_BwE</t>
  </si>
  <si>
    <t>madereira madeira</t>
  </si>
  <si>
    <t>www.madererirasaovicente.com.br</t>
  </si>
  <si>
    <t>madererira são vicente</t>
  </si>
  <si>
    <t>FITA DE BORDO ARAUCO, COR TABACO ESPESSURA 0,45MM</t>
  </si>
  <si>
    <t>www.madereiratobias.com.br</t>
  </si>
  <si>
    <t>(62) 40064600</t>
  </si>
  <si>
    <t>Madereira Tobias</t>
  </si>
  <si>
    <t>www.lojarudegon.com.br/categoria/mdf-e-fitas/mdf/madeirados/marca-arauco?color=tabaco</t>
  </si>
  <si>
    <t>(41) 30151000</t>
  </si>
  <si>
    <t>Rudegon- loja do marcineiro</t>
  </si>
  <si>
    <t>www.leomadeiras.com.br/product/prod-3-MDF_Tabaco_Poro_2_Faces_18mm_Arauco</t>
  </si>
  <si>
    <t>(62) 30971111</t>
  </si>
  <si>
    <t>Leo madeiras</t>
  </si>
  <si>
    <t>MDF 18MM ARAUCO COR TABACO</t>
  </si>
  <si>
    <t xml:space="preserve">UNIDADE </t>
  </si>
  <si>
    <t>www.crea-go.org.br</t>
  </si>
  <si>
    <t>(62) 3221-6200</t>
  </si>
  <si>
    <t>CREA-GO</t>
  </si>
  <si>
    <t>SINAPI-DEZ/2021</t>
  </si>
  <si>
    <t>RELATÓRIO DE PESQUISAS DE MERCADO</t>
  </si>
  <si>
    <t>PODER JUDICIÁRIO DA UNIÃO
TRIBUNAL REGIONAL DO TRABALHO DA 18ª REGIÃO</t>
  </si>
  <si>
    <t>PESQUISA.ART</t>
  </si>
  <si>
    <t>PESQUISA.DIARIO</t>
  </si>
  <si>
    <t>AGETOP.CABO</t>
  </si>
  <si>
    <t>LIVRO DIARIO DE OBRAS / LIVRO DE ORDEM TAMANHO OFICIO 33 X 3</t>
  </si>
  <si>
    <t>Papelaria Universo</t>
  </si>
  <si>
    <t>(62) 3541-3634</t>
  </si>
  <si>
    <t>Papelaria Dinâmica</t>
  </si>
  <si>
    <t>(62) 3226-9300</t>
  </si>
  <si>
    <t>Papelaria Modelo</t>
  </si>
  <si>
    <t>(62) 3251-5528</t>
  </si>
  <si>
    <t>* OBS .: FOI UTILIZADO O PREÇO PARA SERVIÇOS ACIMA DE 15.000,00</t>
  </si>
  <si>
    <t>Etapas</t>
  </si>
  <si>
    <t>Item</t>
  </si>
  <si>
    <t>Valor</t>
  </si>
  <si>
    <t>%</t>
  </si>
  <si>
    <t>Total da Medição:</t>
  </si>
  <si>
    <t>Total Acumulado:</t>
  </si>
  <si>
    <t>TRIBUNAL REGIONAL DO TRABALHO DA 18ª REGIÃO</t>
  </si>
  <si>
    <t>SECRETARIA DE MANUTENÇÃO E PROJETOS</t>
  </si>
  <si>
    <t>DIVISÃO DE ENGENHARIA</t>
  </si>
  <si>
    <t>DETALHAMENTO DE BDI PRESUMIDO COM DESONERAÇÃO</t>
  </si>
  <si>
    <t>CONSIDEROU-SE SERVIÇOS DE CONSTRUÇÃO CIVIL  A SEREM PRESTADOS POR EMPRESAS QUE GOZAM DE DESONERAÇÃO DE FOLHA DE PAGAMENTO.</t>
  </si>
  <si>
    <t>(FONTE: CÓDIGO TRIBUTÁRIO MUNICIPAL)</t>
  </si>
  <si>
    <t>ACÓRDÃO 2.622/2013 TCU</t>
  </si>
  <si>
    <t>DISCRIMINAÇÃO</t>
  </si>
  <si>
    <t>MATERIAIS</t>
  </si>
  <si>
    <t>MÃO DE OBRA</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</si>
  <si>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</si>
  <si>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</si>
  <si>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</si>
  <si>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</si>
  <si>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</si>
  <si>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</si>
  <si>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</si>
  <si>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</si>
  <si>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</si>
  <si>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</si>
  <si>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</si>
  <si>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</si>
  <si>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</si>
  <si>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</si>
  <si>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</si>
  <si>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</si>
  <si>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</si>
  <si>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</si>
  <si>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(1+AC+S+R+G) x (1+DF) x (1+L)</t>
  </si>
  <si>
    <t>PIS</t>
  </si>
  <si>
    <t>COFINS</t>
  </si>
  <si>
    <t>(CÓDIGO TRIBUTÁRIO DO MUNICÍPIO) ISSQN</t>
  </si>
  <si>
    <t>(depende da legislação tributária municipal)</t>
  </si>
  <si>
    <t>(CONTRIB. PREV. SOBRE RECEITA BRUTA) CPRB</t>
  </si>
  <si>
    <t>( 1 – I )</t>
  </si>
  <si>
    <t>BDI</t>
  </si>
  <si>
    <t>Fórmula utilizada:</t>
  </si>
  <si>
    <t>ESSES VALORES não INCLUIRAM O IPRB, CONFORME OBSERVA O próprio ACORDAO</t>
  </si>
  <si>
    <t>Fonte: 
BRASIL. Tribunal de Contas da União. Orientações para elaboração de planilhas orçamentárias de Obras Públicas. Brasília: TCU, 2014.(p.86)</t>
  </si>
  <si>
    <t>PLANILHA ORÇAMENTÁRIA DE REFERÊNCIA</t>
  </si>
  <si>
    <t>DADOS GERAIS DO ORÇAMENTO</t>
  </si>
  <si>
    <t>OBRA/SERVIÇO</t>
  </si>
  <si>
    <t>CIDADE DA OBRA</t>
  </si>
  <si>
    <t>GOIANIA / GO</t>
  </si>
  <si>
    <t>DATA DO ORÇAMENTO</t>
  </si>
  <si>
    <t>TABELA UTILIZADA</t>
  </si>
  <si>
    <t>DESONERADO</t>
  </si>
  <si>
    <t>REF. MUNICIPIO GOIÂNIA - DESONERADO</t>
  </si>
  <si>
    <t>(CONFORME DECRETO 7983/13)</t>
  </si>
  <si>
    <t>(publicação oficial www.caixa.gov.br/sinapi)</t>
  </si>
  <si>
    <t>CONTEÚDO</t>
  </si>
  <si>
    <t>ORÇAMENTO SINTÉTICO</t>
  </si>
  <si>
    <t>CRONOGRAMA FÍSICO FINANCEIRO</t>
  </si>
  <si>
    <t>COMPOSIÇÕES ANALÍTICAS</t>
  </si>
  <si>
    <t>COMPOSIÇÃO DO BDI PRESUMIDO (BONIFICAÇÕES E DESPESAS INDIRETAS)</t>
  </si>
  <si>
    <t>COMPOSIÇÃO DOS ENCARGOS SOCIAIS</t>
  </si>
  <si>
    <t>IMPLANTAÇÃO DO NOVO CENTRO DE MEMÓRIA DO COMPLEXO TRABALHISTA DE GOIÂNIA - 2ª ETAPA</t>
  </si>
  <si>
    <t>ORÇAMENTO SINTÉTICO DESONERADO</t>
  </si>
  <si>
    <t>PODER JUDICIÁRIO DA UNIÃO 
TRIBUNAL REGIONAL DO TRABALHO DA 18ª REGIÃO</t>
  </si>
  <si>
    <t>CUSTO MAT. (UNIT.)</t>
  </si>
  <si>
    <t>CUSTO M.O. (UNIT.)</t>
  </si>
  <si>
    <t>CUSTO MAT. TOTAL SEM BDI</t>
  </si>
  <si>
    <t>CUSTO MDO. TOTAL SEM BDI</t>
  </si>
  <si>
    <t>RELATÓRIO DE COMPOSIÇÕES ANALÍTICAS</t>
  </si>
  <si>
    <t>CRONOGRAMA FÍSICO-FINANCEIRO</t>
  </si>
  <si>
    <t>FITA ADESIVA, ROLO 30M x 5CM PARA DEMARCAÇÃO DE SOLO, UTILIZADA COMO SINALIZAÇÃO DE EXTINTORES DE INCÊNDIO, COR AMARELA OU VERMELHA</t>
  </si>
  <si>
    <t>UND</t>
  </si>
  <si>
    <t>Emge Extintores</t>
  </si>
  <si>
    <t>CRS Comércio e Representação</t>
  </si>
  <si>
    <t>Ferragista Nova Suica</t>
  </si>
  <si>
    <t>PESQUISA.PISO.TATIL</t>
  </si>
  <si>
    <t>PISO TÁTIL ALERTA - ELEMENTOS DISCRETOS, ALMA EM TPU REVESTIDOS COM AÇO INOX - PINO COLA (INCL. COLA E SERVIÇO DE ASSENTAMENTO)</t>
  </si>
  <si>
    <t>WAT</t>
  </si>
  <si>
    <t>(11) 3571-8343</t>
  </si>
  <si>
    <t>www.watplast.com.br</t>
  </si>
  <si>
    <t>UTILIZOU-SE SINAPI</t>
  </si>
  <si>
    <t>Solução Acessível</t>
  </si>
  <si>
    <t>(62) 3091-2512</t>
  </si>
  <si>
    <t>contato@solucaoacessivel.com.br</t>
  </si>
  <si>
    <t>Conexão Acessível</t>
  </si>
  <si>
    <t>(62) 3911-2007</t>
  </si>
  <si>
    <t>Avenida T-9 Nº 3179 Jardim América - Goiânia, GO</t>
  </si>
  <si>
    <t>PESQUISA.FITA.ADESIVA</t>
  </si>
  <si>
    <t>PESQUISA.ANTT</t>
  </si>
  <si>
    <t>Tabela ANTT - pesquisa oficial de frete</t>
  </si>
  <si>
    <t>1ª MED
30 dias</t>
  </si>
  <si>
    <t>2ª MED
60 dias</t>
  </si>
  <si>
    <t>horista</t>
  </si>
  <si>
    <t>mensalista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</si>
</sst>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164" formatCode="&quot;R$&quot;\ #,##0.00"/>
    <numFmt numFmtId="165" formatCode="#,##0.00\ ;&quot; (&quot;#,##0.00\);&quot; -&quot;#\ ;@\ "/>
    <numFmt numFmtId="166" formatCode="&quot;R$ &quot;#,##0.00"/>
    <numFmt numFmtId="167" formatCode="&quot; R$ &quot;#,##0.00\ ;&quot;-R$ &quot;#,##0.00\ ;&quot; R$ -&quot;#\ ;@\ "/>
    <numFmt numFmtId="168" formatCode="&quot;MAT&quot;"/>
    <numFmt numFmtId="169" formatCode="_-&quot;R$ &quot;* #,##0.00_-;&quot;-R$ &quot;* #,##0.00_-;_-&quot;R$ &quot;* \-??_-;_-@_-"/>
    <numFmt numFmtId="170" formatCode="#,##0.00\ ;\-#,##0.00\ ;&quot; -&quot;#\ ;@\ "/>
    <numFmt numFmtId="171" formatCode="&quot;ISS do MUNICIPIO:&quot;\ 0%"/>
    <numFmt numFmtId="172" formatCode="&quot;AC+S+R+G = &quot;0.00%"/>
    <numFmt numFmtId="173" formatCode="&quot;DF = &quot;0.00%"/>
    <numFmt numFmtId="174" formatCode="&quot;L = &quot;0.00%"/>
    <numFmt numFmtId="175" formatCode="&quot; = &quot;0.00"/>
    <numFmt numFmtId="176" formatCode="&quot;BDI = &quot;0.00%"/>
    <numFmt numFmtId="177" formatCode="dd/mm/yy"/>
  </numFmts>
  <fonts count="6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Verdana"/>
      <family val="2"/>
    </font>
    <font>
      <b/>
      <sz val="14"/>
      <color rgb="FF000000"/>
      <name val="Arial"/>
      <family val="2"/>
    </font>
    <font>
      <sz val="10"/>
      <color rgb="FF7030A0"/>
      <name val="Verdana"/>
      <family val="2"/>
    </font>
    <font>
      <sz val="8"/>
      <color theme="1"/>
      <name val="Verdana"/>
      <family val="2"/>
    </font>
    <font>
      <b/>
      <sz val="8"/>
      <color theme="1"/>
      <name val="Verdana"/>
      <family val="2"/>
    </font>
    <font>
      <b/>
      <sz val="8"/>
      <color rgb="FF000000"/>
      <name val="Verdana"/>
      <family val="2"/>
    </font>
    <font>
      <b/>
      <sz val="11"/>
      <color rgb="FF7030A0"/>
      <name val="Calibri"/>
      <family val="2"/>
      <scheme val="minor"/>
    </font>
    <font>
      <b/>
      <sz val="10"/>
      <color rgb="FF7030A0"/>
      <name val="Verdana"/>
      <family val="2"/>
    </font>
    <font>
      <b/>
      <sz val="9"/>
      <color rgb="FF000000"/>
      <name val="Verdana"/>
      <family val="2"/>
    </font>
    <font>
      <b/>
      <sz val="9"/>
      <color theme="1"/>
      <name val="Verdana"/>
      <family val="2"/>
    </font>
    <font>
      <sz val="10"/>
      <name val="Arial"/>
      <family val="2"/>
    </font>
    <font>
      <sz val="11"/>
      <color rgb="FF000000"/>
      <name val="Calibri"/>
      <family val="2"/>
    </font>
    <font>
      <sz val="10"/>
      <color rgb="FF000000"/>
      <name val="Arial"/>
      <family val="2"/>
    </font>
    <font>
      <sz val="10"/>
      <name val="Arial"/>
      <family val="2"/>
      <charset val="1"/>
    </font>
    <font>
      <sz val="10"/>
      <color rgb="FF000000"/>
      <name val="Arial"/>
      <family val="2"/>
      <charset val="1"/>
    </font>
    <font>
      <u/>
      <sz val="11"/>
      <color theme="10"/>
      <name val="Calibri"/>
      <family val="2"/>
      <scheme val="minor"/>
    </font>
    <font>
      <u/>
      <sz val="11"/>
      <color rgb="FF0000FF"/>
      <name val="Calibri"/>
      <family val="2"/>
      <charset val="1"/>
    </font>
    <font>
      <sz val="10"/>
      <name val="Century Gothic"/>
      <family val="2"/>
    </font>
    <font>
      <sz val="11"/>
      <color theme="1"/>
      <name val="Liberation Sans"/>
      <family val="2"/>
    </font>
    <font>
      <b/>
      <sz val="10"/>
      <color rgb="FF000000"/>
      <name val="Arial"/>
      <family val="2"/>
      <charset val="1"/>
    </font>
    <font>
      <b/>
      <sz val="10"/>
      <name val="Arial"/>
      <family val="2"/>
      <charset val="1"/>
    </font>
    <font>
      <sz val="10"/>
      <color theme="1"/>
      <name val="Century Gothic"/>
      <family val="2"/>
    </font>
    <font>
      <sz val="11"/>
      <color rgb="FF000000"/>
      <name val="Arial"/>
      <family val="2"/>
      <charset val="1"/>
    </font>
    <font>
      <sz val="11"/>
      <color rgb="FF000000"/>
      <name val="Calibri"/>
      <family val="2"/>
      <charset val="1"/>
    </font>
    <font>
      <sz val="10"/>
      <color theme="1"/>
      <name val="Arial"/>
      <family val="2"/>
    </font>
    <font>
      <b/>
      <sz val="10"/>
      <color rgb="FF000000"/>
      <name val="Arial"/>
      <family val="2"/>
    </font>
    <font>
      <b/>
      <sz val="10"/>
      <name val="Arial"/>
      <family val="2"/>
    </font>
    <font>
      <sz val="11"/>
      <color indexed="8"/>
      <name val="Calibri"/>
      <family val="2"/>
    </font>
    <font>
      <sz val="10"/>
      <color indexed="8"/>
      <name val="Arial"/>
      <family val="2"/>
    </font>
    <font>
      <sz val="11"/>
      <color theme="1"/>
      <name val="Arial"/>
      <family val="2"/>
    </font>
    <font>
      <sz val="8"/>
      <name val="Verdana"/>
      <family val="2"/>
    </font>
    <font>
      <b/>
      <sz val="10"/>
      <color theme="1"/>
      <name val="Arial"/>
      <family val="2"/>
    </font>
    <font>
      <b/>
      <sz val="11"/>
      <name val="Calibri"/>
      <family val="2"/>
      <scheme val="minor"/>
    </font>
    <font>
      <b/>
      <sz val="10"/>
      <name val="Verdana"/>
      <family val="2"/>
    </font>
    <font>
      <sz val="10"/>
      <name val="Verdana"/>
      <family val="2"/>
    </font>
    <font>
      <b/>
      <sz val="10"/>
      <color rgb="FF000000"/>
      <name val="Verdana"/>
      <family val="2"/>
    </font>
    <font>
      <b/>
      <sz val="12"/>
      <color theme="1"/>
      <name val="Calibri"/>
      <family val="2"/>
      <scheme val="minor"/>
    </font>
    <font>
      <sz val="11"/>
      <color rgb="FF000000"/>
      <name val="Arial"/>
      <family val="2"/>
    </font>
    <font>
      <sz val="12"/>
      <color rgb="FF000000"/>
      <name val="Arial"/>
      <family val="2"/>
    </font>
    <font>
      <b/>
      <sz val="11"/>
      <color rgb="FF000000"/>
      <name val="Arial"/>
      <family val="2"/>
    </font>
    <font>
      <i/>
      <sz val="10"/>
      <color rgb="FF000000"/>
      <name val="Arial"/>
      <family val="2"/>
    </font>
    <font>
      <b/>
      <i/>
      <sz val="11"/>
      <color rgb="FF000000"/>
      <name val="Arial"/>
      <family val="2"/>
    </font>
    <font>
      <sz val="8"/>
      <color rgb="FF000000"/>
      <name val="Arial"/>
      <family val="2"/>
    </font>
    <font>
      <b/>
      <i/>
      <u/>
      <sz val="10"/>
      <color theme="1"/>
      <name val="Calibri"/>
      <family val="2"/>
      <scheme val="minor"/>
    </font>
    <font>
      <b/>
      <sz val="12"/>
      <color rgb="FF000000"/>
      <name val="Verdana"/>
      <family val="2"/>
    </font>
    <font>
      <sz val="10"/>
      <color theme="1"/>
      <name val="Verdana"/>
      <family val="2"/>
    </font>
    <font>
      <b/>
      <sz val="12"/>
      <color theme="1"/>
      <name val="Verdana"/>
      <family val="2"/>
    </font>
    <font>
      <b/>
      <sz val="10"/>
      <color theme="1"/>
      <name val="Verdana"/>
      <family val="2"/>
    </font>
    <font>
      <sz val="9"/>
      <color theme="1"/>
      <name val="Verdana"/>
      <family val="2"/>
    </font>
    <font>
      <sz val="10"/>
      <color rgb="FF0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6E6"/>
        <bgColor indexed="64"/>
      </patternFill>
    </fill>
    <fill>
      <patternFill patternType="solid">
        <fgColor rgb="FFD9D9D9"/>
        <bgColor rgb="FFC0C0C0"/>
      </patternFill>
    </fill>
    <fill>
      <patternFill patternType="solid">
        <fgColor rgb="FFE46C0A"/>
        <bgColor rgb="FFFF9900"/>
      </patternFill>
    </fill>
    <fill>
      <patternFill patternType="solid">
        <fgColor theme="0" tint="-0.149998474074526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CCCCC"/>
        <bgColor rgb="FFC0C0C0"/>
      </patternFill>
    </fill>
    <fill>
      <patternFill patternType="solid">
        <fgColor rgb="FFE6E6FF"/>
        <bgColor rgb="FFCCFFFF"/>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8"/>
      </left>
      <right style="hair">
        <color indexed="8"/>
      </right>
      <top style="hair">
        <color indexed="8"/>
      </top>
      <bottom style="hair">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auto="1"/>
      </bottom>
      <diagonal/>
    </border>
    <border>
      <left style="thin">
        <color rgb="FF000000"/>
      </left>
      <right style="thin">
        <color auto="1"/>
      </right>
      <top/>
      <bottom style="thin">
        <color auto="1"/>
      </bottom>
      <diagonal/>
    </border>
    <border>
      <left style="thin">
        <color auto="1"/>
      </left>
      <right style="thin">
        <color auto="1"/>
      </right>
      <top/>
      <bottom/>
      <diagonal/>
    </border>
    <border>
      <left style="thin">
        <color rgb="FF000000"/>
      </left>
      <right style="thin">
        <color auto="1"/>
      </right>
      <top/>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indexed="64"/>
      </left>
      <right style="thin">
        <color indexed="64"/>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bottom style="thin">
        <color auto="1"/>
      </bottom>
      <diagonal/>
    </border>
    <border>
      <left/>
      <right/>
      <top/>
      <bottom style="thin">
        <color auto="1"/>
      </bottom>
      <diagonal/>
    </border>
    <border>
      <left style="thin">
        <color indexed="64"/>
      </left>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xf numFmtId="0" fontId="29" fillId="0" borderId="0"/>
    <xf numFmtId="165" fontId="31" fillId="0" borderId="0" applyBorder="0" applyProtection="0"/>
    <xf numFmtId="167" fontId="29" fillId="0" borderId="0"/>
    <xf numFmtId="0" fontId="33" fillId="0" borderId="0" applyNumberFormat="0" applyFill="0" applyBorder="0" applyAlignment="0" applyProtection="0"/>
    <xf numFmtId="0" fontId="36" fillId="0" borderId="0"/>
    <xf numFmtId="169" fontId="41" fillId="0" borderId="0"/>
    <xf numFmtId="0" fontId="34" fillId="0" borderId="0" applyBorder="0" applyProtection="0"/>
    <xf numFmtId="0" fontId="41" fillId="0" borderId="0"/>
    <xf numFmtId="0" fontId="1" fillId="0" borderId="0"/>
    <xf numFmtId="0" fontId="45" fillId="0" borderId="0"/>
    <xf numFmtId="0" fontId="29" fillId="0" borderId="0"/>
    <xf numFmtId="170" fontId="29" fillId="0" borderId="0"/>
    <xf numFmtId="44" fontId="1" fillId="0" borderId="0" applyFont="0" applyFill="0" applyBorder="0" applyAlignment="0" applyProtection="0"/>
    <xf numFmtId="0" fontId="29" fillId="0" borderId="0"/>
  </cellStyleXfs>
  <cellXfs count="254">
    <xf numFmtId="0" fontId="0" fillId="0" borderId="0" xfId="0"/>
    <xf numFmtId="0" fontId="18" fillId="0" borderId="0" xfId="0" applyFont="1"/>
    <xf numFmtId="4" fontId="18" fillId="0" borderId="0" xfId="0" applyNumberFormat="1" applyFont="1"/>
    <xf numFmtId="0" fontId="18" fillId="0" borderId="0" xfId="0" applyFont="1" applyAlignment="1">
      <alignment wrapText="1"/>
    </xf>
    <xf numFmtId="0" fontId="0" fillId="0" borderId="11" xfId="0" applyBorder="1" applyAlignment="1">
      <alignment horizontal="left" vertical="center" wrapText="1"/>
    </xf>
    <xf numFmtId="0" fontId="16" fillId="0" borderId="0" xfId="0" applyFont="1" applyAlignment="1">
      <alignment horizontal="center" vertical="center"/>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0" fillId="0" borderId="0" xfId="0" applyAlignment="1">
      <alignment wrapText="1"/>
    </xf>
    <xf numFmtId="164" fontId="0" fillId="0" borderId="0" xfId="42" applyNumberFormat="1" applyFont="1"/>
    <xf numFmtId="164" fontId="20" fillId="0" borderId="0" xfId="42" applyNumberFormat="1" applyFont="1" applyFill="1"/>
    <xf numFmtId="0" fontId="0" fillId="0" borderId="14" xfId="0" applyBorder="1"/>
    <xf numFmtId="0" fontId="16" fillId="0" borderId="14" xfId="0" applyFont="1" applyBorder="1" applyAlignment="1">
      <alignment horizontal="center" vertical="center" wrapText="1"/>
    </xf>
    <xf numFmtId="0" fontId="0" fillId="0" borderId="14" xfId="0" applyBorder="1" applyAlignment="1">
      <alignment vertical="center" wrapText="1"/>
    </xf>
    <xf numFmtId="164" fontId="0" fillId="0" borderId="14" xfId="42" applyNumberFormat="1" applyFont="1" applyBorder="1" applyAlignment="1">
      <alignment vertical="center"/>
    </xf>
    <xf numFmtId="0" fontId="18" fillId="0" borderId="0" xfId="0" applyFont="1" applyAlignment="1">
      <alignment vertical="center" wrapText="1"/>
    </xf>
    <xf numFmtId="0" fontId="18" fillId="0" borderId="0" xfId="0" applyFont="1" applyAlignment="1">
      <alignment vertical="center"/>
    </xf>
    <xf numFmtId="4" fontId="18" fillId="0" borderId="0" xfId="0" applyNumberFormat="1" applyFont="1" applyAlignment="1">
      <alignment vertical="center"/>
    </xf>
    <xf numFmtId="2" fontId="0" fillId="0" borderId="14" xfId="0" applyNumberFormat="1" applyBorder="1" applyAlignment="1">
      <alignment vertical="center"/>
    </xf>
    <xf numFmtId="0" fontId="0" fillId="0" borderId="14" xfId="0" applyBorder="1" applyAlignment="1">
      <alignment horizontal="center" vertical="center"/>
    </xf>
    <xf numFmtId="4" fontId="26" fillId="0" borderId="14" xfId="0" applyNumberFormat="1" applyFont="1" applyBorder="1" applyAlignment="1">
      <alignment vertical="center"/>
    </xf>
    <xf numFmtId="4" fontId="26" fillId="0" borderId="14" xfId="0" applyNumberFormat="1" applyFont="1" applyBorder="1" applyAlignment="1">
      <alignment horizontal="centerContinuous" vertical="center"/>
    </xf>
    <xf numFmtId="10" fontId="27" fillId="0" borderId="14" xfId="43" applyNumberFormat="1" applyFont="1" applyBorder="1" applyAlignment="1">
      <alignment vertical="center"/>
    </xf>
    <xf numFmtId="0" fontId="21" fillId="0" borderId="11" xfId="0" applyFont="1" applyBorder="1" applyAlignment="1">
      <alignment horizontal="right" vertical="center"/>
    </xf>
    <xf numFmtId="0" fontId="21" fillId="0" borderId="11" xfId="0" applyFont="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horizontal="right" vertical="center"/>
    </xf>
    <xf numFmtId="0" fontId="22" fillId="0" borderId="13" xfId="0" applyFont="1" applyBorder="1" applyAlignment="1">
      <alignment vertical="center"/>
    </xf>
    <xf numFmtId="4" fontId="21" fillId="0" borderId="11" xfId="0" applyNumberFormat="1" applyFont="1" applyBorder="1" applyAlignment="1">
      <alignment horizontal="right" vertical="center"/>
    </xf>
    <xf numFmtId="0" fontId="28" fillId="0" borderId="0" xfId="44"/>
    <xf numFmtId="2" fontId="28" fillId="0" borderId="0" xfId="44" applyNumberFormat="1" applyAlignment="1">
      <alignment horizontal="right"/>
    </xf>
    <xf numFmtId="0" fontId="30" fillId="0" borderId="0" xfId="45" applyFont="1"/>
    <xf numFmtId="0" fontId="30" fillId="0" borderId="0" xfId="45" applyFont="1" applyAlignment="1">
      <alignment vertical="justify"/>
    </xf>
    <xf numFmtId="4" fontId="0" fillId="0" borderId="11" xfId="0" applyNumberFormat="1" applyBorder="1" applyAlignment="1">
      <alignment horizontal="center" vertical="center"/>
    </xf>
    <xf numFmtId="0" fontId="34" fillId="0" borderId="14" xfId="48" applyFont="1" applyBorder="1" applyAlignment="1" applyProtection="1">
      <alignment wrapText="1"/>
    </xf>
    <xf numFmtId="0" fontId="35" fillId="0" borderId="14" xfId="0" applyFont="1" applyBorder="1" applyAlignment="1">
      <alignment horizontal="center" vertical="center" wrapText="1"/>
    </xf>
    <xf numFmtId="0" fontId="36" fillId="0" borderId="11" xfId="49" applyBorder="1" applyAlignment="1">
      <alignment horizontal="left" vertical="center" wrapText="1"/>
    </xf>
    <xf numFmtId="0" fontId="33" fillId="0" borderId="14" xfId="48" applyBorder="1" applyAlignment="1" applyProtection="1">
      <alignment wrapText="1"/>
    </xf>
    <xf numFmtId="0" fontId="37" fillId="34" borderId="14" xfId="46" applyNumberFormat="1" applyFont="1" applyFill="1" applyBorder="1" applyAlignment="1" applyProtection="1">
      <alignment horizontal="center" vertical="center"/>
    </xf>
    <xf numFmtId="168" fontId="37" fillId="34" borderId="14" xfId="46" applyNumberFormat="1" applyFont="1" applyFill="1" applyBorder="1" applyAlignment="1" applyProtection="1">
      <alignment horizontal="center" vertical="center"/>
    </xf>
    <xf numFmtId="166" fontId="32" fillId="0" borderId="14" xfId="46" applyNumberFormat="1" applyFont="1" applyBorder="1" applyAlignment="1" applyProtection="1">
      <alignment horizontal="center" vertical="center"/>
    </xf>
    <xf numFmtId="0" fontId="32" fillId="0" borderId="14" xfId="46" applyNumberFormat="1" applyFont="1" applyBorder="1" applyAlignment="1" applyProtection="1">
      <alignment horizontal="center" vertical="center" wrapText="1"/>
    </xf>
    <xf numFmtId="0" fontId="32" fillId="0" borderId="14" xfId="46" applyNumberFormat="1" applyFont="1" applyBorder="1" applyAlignment="1" applyProtection="1">
      <alignment vertical="center" wrapText="1"/>
    </xf>
    <xf numFmtId="0" fontId="39" fillId="0" borderId="14" xfId="0" applyFont="1" applyBorder="1" applyAlignment="1">
      <alignment horizontal="left" vertical="center" wrapText="1"/>
    </xf>
    <xf numFmtId="0" fontId="32" fillId="0" borderId="25" xfId="46" applyNumberFormat="1" applyFont="1" applyBorder="1" applyAlignment="1" applyProtection="1">
      <alignment horizontal="center" vertical="center" wrapText="1"/>
    </xf>
    <xf numFmtId="0" fontId="40" fillId="0" borderId="14" xfId="0" applyFont="1" applyBorder="1" applyAlignment="1">
      <alignment horizontal="center" vertical="center"/>
    </xf>
    <xf numFmtId="0" fontId="38" fillId="35" borderId="14" xfId="46" applyNumberFormat="1" applyFont="1" applyFill="1" applyBorder="1" applyAlignment="1" applyProtection="1">
      <alignment horizontal="center" vertical="center"/>
    </xf>
    <xf numFmtId="0" fontId="36" fillId="0" borderId="11" xfId="49" applyBorder="1" applyAlignment="1">
      <alignment horizontal="center" vertical="center"/>
    </xf>
    <xf numFmtId="0" fontId="0" fillId="0" borderId="11" xfId="0" applyBorder="1" applyAlignment="1">
      <alignment horizontal="center" vertical="center"/>
    </xf>
    <xf numFmtId="44" fontId="1" fillId="0" borderId="14" xfId="42" applyBorder="1"/>
    <xf numFmtId="169" fontId="41" fillId="0" borderId="14" xfId="50" applyBorder="1"/>
    <xf numFmtId="0" fontId="34" fillId="0" borderId="14" xfId="51" applyBorder="1" applyProtection="1"/>
    <xf numFmtId="0" fontId="41" fillId="0" borderId="14" xfId="52" applyBorder="1"/>
    <xf numFmtId="0" fontId="35" fillId="0" borderId="14" xfId="0" applyFont="1" applyBorder="1" applyAlignment="1">
      <alignment horizontal="left" vertical="center" wrapText="1"/>
    </xf>
    <xf numFmtId="0" fontId="34" fillId="0" borderId="14" xfId="48" applyFont="1" applyBorder="1" applyAlignment="1" applyProtection="1"/>
    <xf numFmtId="0" fontId="0" fillId="0" borderId="14" xfId="0" applyBorder="1" applyAlignment="1">
      <alignment horizontal="left" wrapText="1"/>
    </xf>
    <xf numFmtId="0" fontId="33" fillId="0" borderId="14" xfId="48" applyNumberFormat="1" applyBorder="1" applyAlignment="1" applyProtection="1">
      <alignment horizontal="left" vertical="justify" wrapText="1"/>
    </xf>
    <xf numFmtId="0" fontId="42" fillId="0" borderId="14" xfId="53" applyFont="1" applyBorder="1" applyAlignment="1">
      <alignment horizontal="center" vertical="center"/>
    </xf>
    <xf numFmtId="0" fontId="33" fillId="0" borderId="0" xfId="48" applyAlignment="1">
      <alignment horizontal="left" vertical="justify"/>
    </xf>
    <xf numFmtId="0" fontId="43" fillId="36" borderId="14" xfId="45" quotePrefix="1" applyFont="1" applyFill="1" applyBorder="1" applyAlignment="1">
      <alignment horizontal="center" vertical="center"/>
    </xf>
    <xf numFmtId="168" fontId="43" fillId="36" borderId="14" xfId="45" quotePrefix="1" applyNumberFormat="1" applyFont="1" applyFill="1" applyBorder="1" applyAlignment="1">
      <alignment horizontal="center" vertical="center"/>
    </xf>
    <xf numFmtId="164" fontId="30" fillId="0" borderId="14" xfId="45" applyNumberFormat="1" applyFont="1" applyBorder="1" applyAlignment="1">
      <alignment horizontal="center" vertical="center" wrapText="1"/>
    </xf>
    <xf numFmtId="0" fontId="42" fillId="0" borderId="14" xfId="53" applyFont="1" applyBorder="1" applyAlignment="1">
      <alignment horizontal="center" vertical="center" wrapText="1"/>
    </xf>
    <xf numFmtId="0" fontId="46" fillId="0" borderId="10" xfId="54" applyFont="1" applyBorder="1" applyAlignment="1">
      <alignment horizontal="center" vertical="center" wrapText="1"/>
    </xf>
    <xf numFmtId="0" fontId="47" fillId="0" borderId="14" xfId="0" applyFont="1" applyBorder="1" applyAlignment="1">
      <alignment horizontal="center" vertical="center" wrapText="1"/>
    </xf>
    <xf numFmtId="0" fontId="30" fillId="0" borderId="14" xfId="45" applyFont="1" applyBorder="1" applyAlignment="1">
      <alignment horizontal="center" vertical="center"/>
    </xf>
    <xf numFmtId="164" fontId="30" fillId="0" borderId="14" xfId="47" applyNumberFormat="1" applyFont="1" applyBorder="1" applyAlignment="1">
      <alignment horizontal="center" vertical="center"/>
    </xf>
    <xf numFmtId="164" fontId="30" fillId="0" borderId="14" xfId="45" applyNumberFormat="1" applyFont="1" applyBorder="1" applyAlignment="1">
      <alignment horizontal="center" vertical="center"/>
    </xf>
    <xf numFmtId="0" fontId="46" fillId="0" borderId="14" xfId="54" applyFont="1" applyBorder="1" applyAlignment="1">
      <alignment horizontal="center" vertical="center"/>
    </xf>
    <xf numFmtId="0" fontId="47" fillId="0" borderId="14" xfId="0" applyFont="1" applyBorder="1" applyAlignment="1">
      <alignment horizontal="center" vertical="center"/>
    </xf>
    <xf numFmtId="0" fontId="30" fillId="0" borderId="14" xfId="45" applyFont="1" applyBorder="1"/>
    <xf numFmtId="0" fontId="30" fillId="0" borderId="14" xfId="45" applyFont="1" applyBorder="1" applyAlignment="1">
      <alignment vertical="justify"/>
    </xf>
    <xf numFmtId="0" fontId="48" fillId="0" borderId="11" xfId="0" applyFont="1" applyBorder="1" applyAlignment="1">
      <alignment horizontal="right" vertical="center"/>
    </xf>
    <xf numFmtId="0" fontId="42" fillId="0" borderId="14" xfId="53" applyFont="1" applyBorder="1"/>
    <xf numFmtId="0" fontId="42" fillId="0" borderId="14" xfId="53" quotePrefix="1" applyFont="1" applyBorder="1" applyAlignment="1">
      <alignment horizontal="center" vertical="center"/>
    </xf>
    <xf numFmtId="44" fontId="42" fillId="0" borderId="14" xfId="57" applyFont="1" applyBorder="1" applyAlignment="1">
      <alignment horizontal="center" vertical="center"/>
    </xf>
    <xf numFmtId="0" fontId="44" fillId="37" borderId="14" xfId="53" applyFont="1" applyFill="1" applyBorder="1" applyAlignment="1">
      <alignment horizontal="center" vertical="center"/>
    </xf>
    <xf numFmtId="0" fontId="42" fillId="0" borderId="0" xfId="53" applyFont="1"/>
    <xf numFmtId="0" fontId="42" fillId="0" borderId="0" xfId="53" applyFont="1" applyAlignment="1">
      <alignment horizontal="center" vertical="center"/>
    </xf>
    <xf numFmtId="0" fontId="49" fillId="0" borderId="0" xfId="53" applyFont="1" applyAlignment="1">
      <alignment horizontal="center" vertical="center"/>
    </xf>
    <xf numFmtId="44" fontId="42" fillId="0" borderId="0" xfId="57" applyFont="1" applyBorder="1" applyAlignment="1">
      <alignment horizontal="center" vertical="center"/>
    </xf>
    <xf numFmtId="164" fontId="30" fillId="0" borderId="0" xfId="47" applyNumberFormat="1" applyFont="1" applyAlignment="1">
      <alignment horizontal="center" vertical="center"/>
    </xf>
    <xf numFmtId="0" fontId="30" fillId="0" borderId="0" xfId="45" applyFont="1" applyAlignment="1">
      <alignment horizontal="center" vertical="center"/>
    </xf>
    <xf numFmtId="0" fontId="42" fillId="0" borderId="24" xfId="53" applyFont="1" applyBorder="1" applyAlignment="1">
      <alignment horizontal="center" vertical="center"/>
    </xf>
    <xf numFmtId="44" fontId="42" fillId="0" borderId="26" xfId="57" applyFont="1" applyBorder="1" applyAlignment="1">
      <alignment horizontal="center" vertical="center"/>
    </xf>
    <xf numFmtId="164" fontId="30" fillId="0" borderId="27" xfId="47" applyNumberFormat="1" applyFont="1" applyBorder="1" applyAlignment="1">
      <alignment horizontal="center" vertical="center"/>
    </xf>
    <xf numFmtId="0" fontId="16" fillId="38" borderId="14" xfId="0" applyFont="1" applyFill="1" applyBorder="1" applyAlignment="1">
      <alignment vertical="center" wrapText="1"/>
    </xf>
    <xf numFmtId="0" fontId="16" fillId="38" borderId="14" xfId="0" applyFont="1" applyFill="1" applyBorder="1" applyAlignment="1">
      <alignment horizontal="center" vertical="center"/>
    </xf>
    <xf numFmtId="2" fontId="16" fillId="38" borderId="14" xfId="0" applyNumberFormat="1" applyFont="1" applyFill="1" applyBorder="1" applyAlignment="1">
      <alignment vertical="center"/>
    </xf>
    <xf numFmtId="164" fontId="16" fillId="38" borderId="14" xfId="42" applyNumberFormat="1" applyFont="1" applyFill="1" applyBorder="1" applyAlignment="1">
      <alignment vertical="center"/>
    </xf>
    <xf numFmtId="0" fontId="20" fillId="0" borderId="0" xfId="0" applyFont="1" applyAlignment="1">
      <alignment vertical="center"/>
    </xf>
    <xf numFmtId="0" fontId="20" fillId="0" borderId="0" xfId="0" applyFont="1"/>
    <xf numFmtId="0" fontId="50" fillId="0" borderId="14" xfId="0" applyFont="1" applyFill="1" applyBorder="1" applyAlignment="1">
      <alignment horizontal="center" vertical="center" wrapText="1"/>
    </xf>
    <xf numFmtId="0" fontId="51" fillId="0" borderId="14" xfId="0" applyFont="1" applyFill="1" applyBorder="1" applyAlignment="1">
      <alignment horizontal="center" vertical="center" wrapText="1"/>
    </xf>
    <xf numFmtId="164" fontId="51" fillId="38" borderId="14" xfId="42" applyNumberFormat="1" applyFont="1" applyFill="1" applyBorder="1" applyAlignment="1">
      <alignment vertical="center"/>
    </xf>
    <xf numFmtId="164" fontId="52" fillId="0" borderId="14" xfId="42" applyNumberFormat="1" applyFont="1" applyFill="1" applyBorder="1" applyAlignment="1">
      <alignment vertical="center"/>
    </xf>
    <xf numFmtId="164" fontId="50" fillId="38" borderId="14" xfId="42" applyNumberFormat="1" applyFont="1" applyFill="1" applyBorder="1" applyAlignment="1">
      <alignment vertical="center"/>
    </xf>
    <xf numFmtId="164" fontId="51" fillId="0" borderId="0" xfId="0" applyNumberFormat="1" applyFont="1" applyAlignment="1">
      <alignment vertical="center"/>
    </xf>
    <xf numFmtId="0" fontId="48" fillId="33" borderId="11" xfId="0" applyFont="1" applyFill="1" applyBorder="1" applyAlignment="1">
      <alignment horizontal="center" vertical="center"/>
    </xf>
    <xf numFmtId="0" fontId="48" fillId="33" borderId="11" xfId="0" applyFont="1" applyFill="1" applyBorder="1" applyAlignment="1">
      <alignment horizontal="right" vertical="center"/>
    </xf>
    <xf numFmtId="0" fontId="48" fillId="0" borderId="11" xfId="0" applyFont="1" applyBorder="1" applyAlignment="1">
      <alignment horizontal="center" vertical="center"/>
    </xf>
    <xf numFmtId="0" fontId="0" fillId="0" borderId="0" xfId="0" quotePrefix="1"/>
    <xf numFmtId="0" fontId="18" fillId="0" borderId="0" xfId="0" applyFont="1" applyAlignment="1">
      <alignment horizontal="right" wrapText="1"/>
    </xf>
    <xf numFmtId="0" fontId="0" fillId="0" borderId="31" xfId="0" applyBorder="1"/>
    <xf numFmtId="0" fontId="0" fillId="0" borderId="15" xfId="0" applyBorder="1"/>
    <xf numFmtId="164" fontId="0" fillId="0" borderId="15" xfId="0" applyNumberFormat="1" applyBorder="1" applyAlignment="1">
      <alignment horizontal="left"/>
    </xf>
    <xf numFmtId="10" fontId="0" fillId="0" borderId="15" xfId="43" applyNumberFormat="1" applyFont="1" applyBorder="1" applyAlignment="1">
      <alignment horizontal="center"/>
    </xf>
    <xf numFmtId="10" fontId="0" fillId="0" borderId="15" xfId="43" applyNumberFormat="1" applyFont="1" applyBorder="1" applyAlignment="1">
      <alignment horizontal="center" vertical="center"/>
    </xf>
    <xf numFmtId="10" fontId="0" fillId="0" borderId="30" xfId="43" applyNumberFormat="1" applyFont="1" applyBorder="1" applyAlignment="1">
      <alignment horizontal="center" vertical="center"/>
    </xf>
    <xf numFmtId="0" fontId="0" fillId="0" borderId="29" xfId="0" applyBorder="1"/>
    <xf numFmtId="0" fontId="0" fillId="0" borderId="28" xfId="0" applyBorder="1"/>
    <xf numFmtId="164" fontId="0" fillId="0" borderId="28" xfId="0" applyNumberFormat="1" applyBorder="1" applyAlignment="1">
      <alignment horizontal="left"/>
    </xf>
    <xf numFmtId="10" fontId="0" fillId="0" borderId="28" xfId="43" applyNumberFormat="1" applyFont="1" applyBorder="1" applyAlignment="1">
      <alignment horizontal="center"/>
    </xf>
    <xf numFmtId="164" fontId="0" fillId="0" borderId="28" xfId="0" applyNumberFormat="1" applyBorder="1" applyAlignment="1">
      <alignment horizontal="center" vertical="center"/>
    </xf>
    <xf numFmtId="164" fontId="0" fillId="0" borderId="27" xfId="0" applyNumberFormat="1" applyBorder="1" applyAlignment="1">
      <alignment horizontal="center" vertical="center"/>
    </xf>
    <xf numFmtId="10" fontId="0" fillId="39" borderId="15" xfId="43" applyNumberFormat="1" applyFont="1" applyFill="1" applyBorder="1" applyAlignment="1">
      <alignment horizontal="center"/>
    </xf>
    <xf numFmtId="0" fontId="18" fillId="0" borderId="28" xfId="0" applyFont="1" applyBorder="1"/>
    <xf numFmtId="164" fontId="0" fillId="39" borderId="28" xfId="0" applyNumberFormat="1" applyFill="1" applyBorder="1" applyAlignment="1">
      <alignment horizontal="center" vertical="center"/>
    </xf>
    <xf numFmtId="0" fontId="53" fillId="0" borderId="15" xfId="0" applyFont="1" applyBorder="1" applyAlignment="1">
      <alignment horizontal="centerContinuous"/>
    </xf>
    <xf numFmtId="10" fontId="0" fillId="40" borderId="15" xfId="43" applyNumberFormat="1" applyFont="1" applyFill="1" applyBorder="1" applyAlignment="1">
      <alignment horizontal="center"/>
    </xf>
    <xf numFmtId="164" fontId="0" fillId="40" borderId="28" xfId="0" applyNumberFormat="1" applyFill="1" applyBorder="1" applyAlignment="1">
      <alignment horizontal="center" vertical="center"/>
    </xf>
    <xf numFmtId="164" fontId="53" fillId="0" borderId="15" xfId="0" applyNumberFormat="1" applyFont="1" applyBorder="1" applyAlignment="1">
      <alignment horizontal="centerContinuous" vertical="center"/>
    </xf>
    <xf numFmtId="0" fontId="18" fillId="0" borderId="28" xfId="0" applyFont="1" applyBorder="1" applyAlignment="1">
      <alignment horizontal="centerContinuous" vertical="center"/>
    </xf>
    <xf numFmtId="10" fontId="0" fillId="0" borderId="15" xfId="43" applyNumberFormat="1" applyFont="1" applyBorder="1" applyAlignment="1">
      <alignment horizontal="centerContinuous" vertical="center"/>
    </xf>
    <xf numFmtId="0" fontId="54" fillId="0" borderId="14" xfId="0" applyFont="1" applyBorder="1" applyAlignment="1">
      <alignment horizontal="center" vertical="center" wrapText="1"/>
    </xf>
    <xf numFmtId="0" fontId="55" fillId="0" borderId="0" xfId="58" applyFont="1"/>
    <xf numFmtId="0" fontId="29" fillId="0" borderId="0" xfId="58"/>
    <xf numFmtId="0" fontId="19" fillId="0" borderId="0" xfId="58" applyFont="1" applyAlignment="1">
      <alignment horizontal="center"/>
    </xf>
    <xf numFmtId="0" fontId="55" fillId="0" borderId="0" xfId="58" applyFont="1" applyAlignment="1">
      <alignment horizontal="center"/>
    </xf>
    <xf numFmtId="0" fontId="55" fillId="0" borderId="25" xfId="58" applyFont="1" applyBorder="1" applyAlignment="1">
      <alignment horizontal="center"/>
    </xf>
    <xf numFmtId="0" fontId="55" fillId="0" borderId="25" xfId="58" applyFont="1" applyBorder="1"/>
    <xf numFmtId="171" fontId="55" fillId="0" borderId="0" xfId="58" applyNumberFormat="1" applyFont="1" applyAlignment="1">
      <alignment horizontal="left" indent="1"/>
    </xf>
    <xf numFmtId="9" fontId="55" fillId="0" borderId="0" xfId="58" applyNumberFormat="1" applyFont="1"/>
    <xf numFmtId="0" fontId="57" fillId="41" borderId="25" xfId="58" applyFont="1" applyFill="1" applyBorder="1" applyAlignment="1">
      <alignment horizontal="center" vertical="center"/>
    </xf>
    <xf numFmtId="0" fontId="57" fillId="41" borderId="25" xfId="58" applyFont="1" applyFill="1" applyBorder="1" applyAlignment="1">
      <alignment horizontal="center" vertical="center" wrapText="1"/>
    </xf>
    <xf numFmtId="0" fontId="55" fillId="0" borderId="25" xfId="58" applyFont="1" applyBorder="1" applyAlignment="1">
      <alignment horizontal="right"/>
    </xf>
    <xf numFmtId="10" fontId="55" fillId="0" borderId="25" xfId="58" applyNumberFormat="1" applyFont="1" applyBorder="1" applyAlignment="1">
      <alignment horizontal="center"/>
    </xf>
    <xf numFmtId="10" fontId="55" fillId="0" borderId="0" xfId="58" applyNumberFormat="1" applyFont="1" applyAlignment="1">
      <alignment horizontal="left"/>
    </xf>
    <xf numFmtId="0" fontId="58" fillId="42" borderId="25" xfId="58" applyFont="1" applyFill="1" applyBorder="1" applyAlignment="1">
      <alignment horizontal="right"/>
    </xf>
    <xf numFmtId="172" fontId="55" fillId="42" borderId="25" xfId="58" applyNumberFormat="1" applyFont="1" applyFill="1" applyBorder="1" applyAlignment="1">
      <alignment horizontal="center"/>
    </xf>
    <xf numFmtId="173" fontId="55" fillId="42" borderId="25" xfId="58" applyNumberFormat="1" applyFont="1" applyFill="1" applyBorder="1" applyAlignment="1">
      <alignment horizontal="center"/>
    </xf>
    <xf numFmtId="174" fontId="55" fillId="42" borderId="25" xfId="58" applyNumberFormat="1" applyFont="1" applyFill="1" applyBorder="1" applyAlignment="1">
      <alignment horizontal="center"/>
    </xf>
    <xf numFmtId="10" fontId="55" fillId="0" borderId="0" xfId="58" applyNumberFormat="1" applyFont="1"/>
    <xf numFmtId="0" fontId="57" fillId="41" borderId="25" xfId="58" applyFont="1" applyFill="1" applyBorder="1" applyAlignment="1">
      <alignment horizontal="right"/>
    </xf>
    <xf numFmtId="175" fontId="55" fillId="41" borderId="25" xfId="58" applyNumberFormat="1" applyFont="1" applyFill="1" applyBorder="1" applyAlignment="1">
      <alignment horizontal="center"/>
    </xf>
    <xf numFmtId="175" fontId="59" fillId="41" borderId="25" xfId="58" applyNumberFormat="1" applyFont="1" applyFill="1" applyBorder="1" applyAlignment="1">
      <alignment horizontal="center"/>
    </xf>
    <xf numFmtId="176" fontId="19" fillId="0" borderId="0" xfId="58" applyNumberFormat="1" applyFont="1" applyAlignment="1">
      <alignment horizontal="center"/>
    </xf>
    <xf numFmtId="10" fontId="55" fillId="0" borderId="25" xfId="58" applyNumberFormat="1" applyFont="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61" fillId="0" borderId="35" xfId="0" applyFont="1" applyBorder="1"/>
    <xf numFmtId="0" fontId="0" fillId="0" borderId="0" xfId="0" applyAlignment="1">
      <alignment horizontal="left" vertical="top"/>
    </xf>
    <xf numFmtId="0" fontId="16" fillId="0" borderId="0" xfId="0" applyFont="1"/>
    <xf numFmtId="14" fontId="16" fillId="0" borderId="0" xfId="0" applyNumberFormat="1" applyFont="1" applyAlignment="1">
      <alignment horizontal="left"/>
    </xf>
    <xf numFmtId="17" fontId="0" fillId="0" borderId="0" xfId="0" applyNumberFormat="1" applyAlignment="1">
      <alignment horizontal="left"/>
    </xf>
    <xf numFmtId="0" fontId="0" fillId="0" borderId="37" xfId="0" applyBorder="1"/>
    <xf numFmtId="0" fontId="0" fillId="0" borderId="38" xfId="0" applyBorder="1"/>
    <xf numFmtId="0" fontId="0" fillId="0" borderId="39" xfId="0" applyBorder="1"/>
    <xf numFmtId="14" fontId="0" fillId="0" borderId="0" xfId="0" applyNumberFormat="1"/>
    <xf numFmtId="0" fontId="18" fillId="0" borderId="14" xfId="0" applyFont="1" applyBorder="1" applyAlignment="1">
      <alignment horizontal="center" wrapText="1"/>
    </xf>
    <xf numFmtId="14" fontId="18" fillId="0" borderId="14" xfId="0" applyNumberFormat="1" applyFont="1" applyBorder="1" applyAlignment="1">
      <alignment horizontal="center" wrapText="1"/>
    </xf>
    <xf numFmtId="0" fontId="22" fillId="0" borderId="11" xfId="0" applyFont="1" applyBorder="1" applyAlignment="1">
      <alignment horizontal="left" vertical="center" wrapText="1"/>
    </xf>
    <xf numFmtId="0" fontId="21" fillId="33" borderId="11" xfId="0" applyFont="1" applyFill="1" applyBorder="1" applyAlignment="1">
      <alignment horizontal="left" vertical="center" wrapText="1"/>
    </xf>
    <xf numFmtId="0" fontId="21" fillId="0" borderId="11" xfId="0" applyFont="1" applyBorder="1" applyAlignment="1">
      <alignment horizontal="right" vertical="center" wrapText="1"/>
    </xf>
    <xf numFmtId="3" fontId="22" fillId="0" borderId="11" xfId="0" applyNumberFormat="1" applyFont="1" applyBorder="1" applyAlignment="1">
      <alignment horizontal="left" vertical="center" wrapText="1"/>
    </xf>
    <xf numFmtId="0" fontId="48" fillId="0" borderId="11" xfId="0" applyFont="1" applyBorder="1" applyAlignment="1">
      <alignment horizontal="right" vertical="center" wrapText="1"/>
    </xf>
    <xf numFmtId="0" fontId="48" fillId="33" borderId="11" xfId="0" applyFont="1" applyFill="1" applyBorder="1" applyAlignment="1">
      <alignment horizontal="left" vertical="center" wrapText="1"/>
    </xf>
    <xf numFmtId="0" fontId="23" fillId="33" borderId="40" xfId="0" applyFont="1" applyFill="1" applyBorder="1" applyAlignment="1">
      <alignment horizontal="left" vertical="center" wrapText="1"/>
    </xf>
    <xf numFmtId="0" fontId="23" fillId="33" borderId="40" xfId="0" applyFont="1" applyFill="1" applyBorder="1" applyAlignment="1">
      <alignment horizontal="center" vertical="center" wrapText="1"/>
    </xf>
    <xf numFmtId="0" fontId="23" fillId="33" borderId="40" xfId="0" applyFont="1" applyFill="1" applyBorder="1" applyAlignment="1">
      <alignment horizontal="right" vertical="center" wrapText="1"/>
    </xf>
    <xf numFmtId="0" fontId="57" fillId="0" borderId="14" xfId="58" applyFont="1" applyBorder="1"/>
    <xf numFmtId="0" fontId="55" fillId="0" borderId="14" xfId="58" applyFont="1" applyBorder="1"/>
    <xf numFmtId="177" fontId="46" fillId="0" borderId="10" xfId="54" applyNumberFormat="1" applyFont="1" applyBorder="1" applyAlignment="1">
      <alignment horizontal="center" vertical="center" wrapText="1"/>
    </xf>
    <xf numFmtId="44" fontId="42" fillId="0" borderId="24" xfId="57" applyFont="1" applyBorder="1" applyAlignment="1">
      <alignment horizontal="center" vertical="center"/>
    </xf>
    <xf numFmtId="0" fontId="67" fillId="0" borderId="14" xfId="46" applyNumberFormat="1" applyFont="1" applyBorder="1" applyAlignment="1">
      <alignment wrapText="1"/>
    </xf>
    <xf numFmtId="0" fontId="22" fillId="0" borderId="12" xfId="0" applyFont="1" applyBorder="1" applyAlignment="1">
      <alignment vertical="center" wrapText="1"/>
    </xf>
    <xf numFmtId="0" fontId="21" fillId="0" borderId="11" xfId="0" applyFont="1" applyBorder="1" applyAlignment="1">
      <alignment horizontal="left" vertical="center" wrapText="1"/>
    </xf>
    <xf numFmtId="0" fontId="48" fillId="0" borderId="11" xfId="0" applyFont="1" applyBorder="1" applyAlignment="1">
      <alignment horizontal="left" vertical="center" wrapText="1"/>
    </xf>
    <xf numFmtId="0" fontId="0" fillId="0" borderId="14" xfId="0" applyFill="1" applyBorder="1" applyAlignment="1">
      <alignment vertical="center" wrapText="1"/>
    </xf>
    <xf numFmtId="4" fontId="0" fillId="0" borderId="0" xfId="0" applyNumberFormat="1"/>
    <xf numFmtId="0" fontId="54" fillId="0" borderId="35" xfId="0" applyFont="1" applyBorder="1" applyAlignment="1">
      <alignment horizontal="center"/>
    </xf>
    <xf numFmtId="0" fontId="54" fillId="0" borderId="0" xfId="0" applyFont="1" applyAlignment="1">
      <alignment horizontal="center"/>
    </xf>
    <xf numFmtId="0" fontId="54" fillId="0" borderId="36" xfId="0" applyFont="1" applyBorder="1" applyAlignment="1">
      <alignment horizontal="center"/>
    </xf>
    <xf numFmtId="0" fontId="0" fillId="0" borderId="0" xfId="0" applyAlignment="1">
      <alignment horizontal="left" vertical="top" wrapText="1"/>
    </xf>
    <xf numFmtId="0" fontId="62" fillId="0" borderId="14" xfId="0" applyFont="1" applyBorder="1" applyAlignment="1">
      <alignment horizontal="center" vertical="center" wrapText="1"/>
    </xf>
    <xf numFmtId="0" fontId="53" fillId="0" borderId="14" xfId="0" applyFont="1" applyBorder="1" applyAlignment="1">
      <alignment horizontal="center"/>
    </xf>
    <xf numFmtId="0" fontId="18" fillId="0" borderId="31" xfId="0" applyFont="1" applyBorder="1" applyAlignment="1">
      <alignment horizontal="left" vertical="center" wrapText="1"/>
    </xf>
    <xf numFmtId="0" fontId="18" fillId="0" borderId="15" xfId="0" applyFont="1" applyBorder="1" applyAlignment="1">
      <alignment horizontal="left" vertical="center" wrapText="1"/>
    </xf>
    <xf numFmtId="0" fontId="18" fillId="0" borderId="30" xfId="0" applyFont="1" applyBorder="1" applyAlignment="1">
      <alignment horizontal="left" vertical="center" wrapText="1"/>
    </xf>
    <xf numFmtId="0" fontId="18" fillId="0" borderId="29" xfId="0" applyFont="1" applyBorder="1" applyAlignment="1">
      <alignment horizontal="left" vertical="center" wrapText="1"/>
    </xf>
    <xf numFmtId="0" fontId="18" fillId="0" borderId="28" xfId="0" applyFont="1" applyBorder="1" applyAlignment="1">
      <alignment horizontal="left" vertical="center" wrapText="1"/>
    </xf>
    <xf numFmtId="0" fontId="18" fillId="0" borderId="27" xfId="0" applyFont="1" applyBorder="1" applyAlignment="1">
      <alignment horizontal="left" vertical="center" wrapText="1"/>
    </xf>
    <xf numFmtId="4" fontId="26" fillId="0" borderId="14" xfId="0" applyNumberFormat="1" applyFont="1" applyBorder="1" applyAlignment="1">
      <alignment horizontal="right" vertical="center"/>
    </xf>
    <xf numFmtId="0" fontId="64" fillId="0" borderId="14" xfId="0" applyFont="1" applyBorder="1" applyAlignment="1">
      <alignment horizontal="center" vertical="center" wrapText="1"/>
    </xf>
    <xf numFmtId="0" fontId="63" fillId="0" borderId="14" xfId="0" applyFont="1" applyBorder="1" applyAlignment="1">
      <alignment horizontal="left" vertical="center" wrapText="1"/>
    </xf>
    <xf numFmtId="0" fontId="65" fillId="0" borderId="14" xfId="0" applyFont="1" applyBorder="1" applyAlignment="1">
      <alignment horizontal="center"/>
    </xf>
    <xf numFmtId="0" fontId="53" fillId="0" borderId="14"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4" xfId="0" applyFont="1" applyBorder="1" applyAlignment="1">
      <alignment horizontal="center" wrapText="1"/>
    </xf>
    <xf numFmtId="0" fontId="44" fillId="37" borderId="14" xfId="53" applyFont="1" applyFill="1" applyBorder="1" applyAlignment="1">
      <alignment horizontal="center" vertical="center"/>
    </xf>
    <xf numFmtId="0" fontId="42" fillId="0" borderId="24" xfId="53" applyFont="1" applyBorder="1" applyAlignment="1">
      <alignment horizontal="left" vertical="center" wrapText="1"/>
    </xf>
    <xf numFmtId="0" fontId="42" fillId="0" borderId="26" xfId="53" applyFont="1" applyBorder="1" applyAlignment="1">
      <alignment horizontal="left" vertical="center" wrapText="1"/>
    </xf>
    <xf numFmtId="0" fontId="42" fillId="0" borderId="23" xfId="53" applyFont="1" applyBorder="1" applyAlignment="1">
      <alignment horizontal="left" vertical="center" wrapText="1"/>
    </xf>
    <xf numFmtId="0" fontId="44" fillId="36" borderId="14" xfId="53" applyFont="1" applyFill="1" applyBorder="1" applyAlignment="1">
      <alignment horizontal="center" vertical="center"/>
    </xf>
    <xf numFmtId="0" fontId="44" fillId="36" borderId="20" xfId="53" applyFont="1" applyFill="1" applyBorder="1" applyAlignment="1">
      <alignment horizontal="center" vertical="center" wrapText="1"/>
    </xf>
    <xf numFmtId="0" fontId="44" fillId="36" borderId="16" xfId="53" applyFont="1" applyFill="1" applyBorder="1" applyAlignment="1">
      <alignment horizontal="center" vertical="center" wrapText="1"/>
    </xf>
    <xf numFmtId="164" fontId="30" fillId="0" borderId="14" xfId="47" applyNumberFormat="1" applyFont="1" applyBorder="1" applyAlignment="1">
      <alignment horizontal="center" vertical="center"/>
    </xf>
    <xf numFmtId="164" fontId="30" fillId="0" borderId="14" xfId="45" applyNumberFormat="1" applyFont="1" applyBorder="1" applyAlignment="1">
      <alignment horizontal="center" vertical="center"/>
    </xf>
    <xf numFmtId="0" fontId="30" fillId="0" borderId="14" xfId="45" applyFont="1" applyBorder="1" applyAlignment="1">
      <alignment horizontal="center" vertical="center"/>
    </xf>
    <xf numFmtId="0" fontId="62" fillId="0" borderId="14" xfId="45" applyFont="1" applyBorder="1" applyAlignment="1">
      <alignment horizontal="center" vertical="center" wrapText="1"/>
    </xf>
    <xf numFmtId="0" fontId="30" fillId="0" borderId="14" xfId="45" applyFont="1" applyBorder="1" applyAlignment="1">
      <alignment horizontal="left" wrapText="1"/>
    </xf>
    <xf numFmtId="0" fontId="43" fillId="0" borderId="14" xfId="45" applyFont="1" applyBorder="1" applyAlignment="1">
      <alignment horizontal="center" vertical="center"/>
    </xf>
    <xf numFmtId="0" fontId="38" fillId="34" borderId="20" xfId="46" applyNumberFormat="1" applyFont="1" applyFill="1" applyBorder="1" applyAlignment="1" applyProtection="1">
      <alignment horizontal="center" vertical="center" wrapText="1"/>
    </xf>
    <xf numFmtId="0" fontId="38" fillId="34" borderId="22" xfId="46" applyNumberFormat="1" applyFont="1" applyFill="1" applyBorder="1" applyAlignment="1" applyProtection="1">
      <alignment horizontal="center" vertical="center" wrapText="1"/>
    </xf>
    <xf numFmtId="0" fontId="38" fillId="34" borderId="20" xfId="46" applyNumberFormat="1" applyFont="1" applyFill="1" applyBorder="1" applyAlignment="1" applyProtection="1">
      <alignment horizontal="center" vertical="justify" wrapText="1"/>
    </xf>
    <xf numFmtId="0" fontId="38" fillId="34" borderId="16" xfId="46" applyNumberFormat="1" applyFont="1" applyFill="1" applyBorder="1" applyAlignment="1" applyProtection="1">
      <alignment horizontal="center" vertical="justify" wrapText="1"/>
    </xf>
    <xf numFmtId="0" fontId="38" fillId="34" borderId="16" xfId="46" applyNumberFormat="1" applyFont="1" applyFill="1" applyBorder="1" applyAlignment="1" applyProtection="1">
      <alignment horizontal="center" vertical="center" wrapText="1"/>
    </xf>
    <xf numFmtId="0" fontId="38" fillId="34" borderId="24" xfId="46" applyNumberFormat="1" applyFont="1" applyFill="1" applyBorder="1" applyAlignment="1" applyProtection="1">
      <alignment horizontal="center" vertical="center" wrapText="1"/>
    </xf>
    <xf numFmtId="0" fontId="38" fillId="34" borderId="23" xfId="46" applyNumberFormat="1" applyFont="1" applyFill="1" applyBorder="1" applyAlignment="1" applyProtection="1">
      <alignment horizontal="center" vertical="center" wrapText="1"/>
    </xf>
    <xf numFmtId="0" fontId="38" fillId="35" borderId="24" xfId="46" applyNumberFormat="1" applyFont="1" applyFill="1" applyBorder="1" applyAlignment="1" applyProtection="1">
      <alignment horizontal="center" vertical="center"/>
    </xf>
    <xf numFmtId="0" fontId="38" fillId="35" borderId="26" xfId="46" applyNumberFormat="1" applyFont="1" applyFill="1" applyBorder="1" applyAlignment="1" applyProtection="1">
      <alignment horizontal="center" vertical="center"/>
    </xf>
    <xf numFmtId="0" fontId="38" fillId="35" borderId="23" xfId="46" applyNumberFormat="1" applyFont="1" applyFill="1" applyBorder="1" applyAlignment="1" applyProtection="1">
      <alignment horizontal="center" vertical="center"/>
    </xf>
    <xf numFmtId="164" fontId="28" fillId="0" borderId="21" xfId="47" applyNumberFormat="1" applyFont="1" applyBorder="1" applyAlignment="1">
      <alignment horizontal="center" vertical="center"/>
    </xf>
    <xf numFmtId="164" fontId="28" fillId="0" borderId="19" xfId="47" applyNumberFormat="1" applyFont="1" applyBorder="1" applyAlignment="1">
      <alignment horizontal="center" vertical="center"/>
    </xf>
    <xf numFmtId="164" fontId="28" fillId="0" borderId="17" xfId="47" applyNumberFormat="1" applyFont="1" applyBorder="1" applyAlignment="1">
      <alignment horizontal="center" vertical="center"/>
    </xf>
    <xf numFmtId="166" fontId="32" fillId="0" borderId="20" xfId="46" applyNumberFormat="1" applyFont="1" applyBorder="1" applyAlignment="1" applyProtection="1">
      <alignment horizontal="center" vertical="center"/>
    </xf>
    <xf numFmtId="166" fontId="32" fillId="0" borderId="18" xfId="46" applyNumberFormat="1" applyFont="1" applyBorder="1" applyAlignment="1" applyProtection="1">
      <alignment horizontal="center" vertical="center"/>
    </xf>
    <xf numFmtId="166" fontId="32" fillId="0" borderId="16" xfId="46" applyNumberFormat="1" applyFont="1" applyBorder="1" applyAlignment="1" applyProtection="1">
      <alignment horizontal="center" vertical="center"/>
    </xf>
    <xf numFmtId="0" fontId="44" fillId="36" borderId="14" xfId="53" applyFont="1" applyFill="1" applyBorder="1" applyAlignment="1">
      <alignment horizontal="center" vertical="center" wrapText="1"/>
    </xf>
    <xf numFmtId="164" fontId="30" fillId="0" borderId="20" xfId="47" applyNumberFormat="1" applyFont="1" applyBorder="1" applyAlignment="1">
      <alignment horizontal="center" vertical="center"/>
    </xf>
    <xf numFmtId="164" fontId="30" fillId="0" borderId="18" xfId="47" applyNumberFormat="1" applyFont="1" applyBorder="1" applyAlignment="1">
      <alignment horizontal="center" vertical="center"/>
    </xf>
    <xf numFmtId="164" fontId="30" fillId="0" borderId="16" xfId="47" applyNumberFormat="1" applyFont="1" applyBorder="1" applyAlignment="1">
      <alignment horizontal="center" vertical="center"/>
    </xf>
    <xf numFmtId="0" fontId="44" fillId="36" borderId="20" xfId="53" applyFont="1" applyFill="1" applyBorder="1" applyAlignment="1">
      <alignment horizontal="left" vertical="justify" wrapText="1"/>
    </xf>
    <xf numFmtId="0" fontId="44" fillId="36" borderId="16" xfId="53" applyFont="1" applyFill="1" applyBorder="1" applyAlignment="1">
      <alignment horizontal="left" vertical="justify" wrapText="1"/>
    </xf>
    <xf numFmtId="0" fontId="44" fillId="36" borderId="24" xfId="53" applyFont="1" applyFill="1" applyBorder="1" applyAlignment="1">
      <alignment horizontal="center" vertical="center" wrapText="1"/>
    </xf>
    <xf numFmtId="0" fontId="44" fillId="36" borderId="23" xfId="53" applyFont="1" applyFill="1" applyBorder="1" applyAlignment="1">
      <alignment horizontal="center" vertical="center" wrapText="1"/>
    </xf>
    <xf numFmtId="164" fontId="28" fillId="0" borderId="20" xfId="47" applyNumberFormat="1" applyFont="1" applyBorder="1" applyAlignment="1">
      <alignment horizontal="center" vertical="center"/>
    </xf>
    <xf numFmtId="164" fontId="28" fillId="0" borderId="18" xfId="47" applyNumberFormat="1" applyFont="1" applyBorder="1" applyAlignment="1">
      <alignment horizontal="center" vertical="center"/>
    </xf>
    <xf numFmtId="164" fontId="28" fillId="0" borderId="16" xfId="47" applyNumberFormat="1" applyFont="1" applyBorder="1" applyAlignment="1">
      <alignment horizontal="center" vertical="center"/>
    </xf>
    <xf numFmtId="0" fontId="30" fillId="0" borderId="20" xfId="45" applyFont="1" applyBorder="1" applyAlignment="1">
      <alignment horizontal="center" vertical="center"/>
    </xf>
    <xf numFmtId="0" fontId="30" fillId="0" borderId="18" xfId="45" applyFont="1" applyBorder="1" applyAlignment="1">
      <alignment horizontal="center" vertical="center"/>
    </xf>
    <xf numFmtId="0" fontId="30" fillId="0" borderId="16" xfId="45" applyFont="1" applyBorder="1" applyAlignment="1">
      <alignment horizontal="center" vertical="center"/>
    </xf>
    <xf numFmtId="0" fontId="42" fillId="0" borderId="14" xfId="53" applyFont="1" applyBorder="1" applyAlignment="1">
      <alignment horizontal="left" vertical="center" wrapText="1"/>
    </xf>
    <xf numFmtId="0" fontId="42" fillId="0" borderId="14" xfId="53" applyFont="1" applyBorder="1" applyAlignment="1">
      <alignment horizontal="left" vertical="center"/>
    </xf>
    <xf numFmtId="0" fontId="60" fillId="0" borderId="0" xfId="58" applyFont="1" applyAlignment="1">
      <alignment horizontal="left" wrapText="1" indent="1"/>
    </xf>
    <xf numFmtId="0" fontId="62" fillId="0" borderId="14" xfId="58" applyFont="1" applyBorder="1" applyAlignment="1">
      <alignment horizontal="center" vertical="center" wrapText="1"/>
    </xf>
    <xf numFmtId="0" fontId="55" fillId="0" borderId="14" xfId="58" applyFont="1" applyBorder="1" applyAlignment="1">
      <alignment horizontal="left" vertical="center" wrapText="1"/>
    </xf>
    <xf numFmtId="0" fontId="56" fillId="0" borderId="0" xfId="58" applyFont="1" applyAlignment="1">
      <alignment horizontal="left" wrapText="1"/>
    </xf>
    <xf numFmtId="0" fontId="55" fillId="0" borderId="25" xfId="58" applyFont="1" applyBorder="1" applyAlignment="1">
      <alignment horizontal="center"/>
    </xf>
    <xf numFmtId="0" fontId="27" fillId="0" borderId="14" xfId="0" applyFont="1" applyBorder="1" applyAlignment="1">
      <alignment horizontal="center"/>
    </xf>
    <xf numFmtId="0" fontId="66" fillId="0" borderId="14" xfId="0" applyFont="1" applyBorder="1" applyAlignment="1">
      <alignment horizontal="left" vertical="center" wrapText="1"/>
    </xf>
  </cellXfs>
  <cellStyles count="59">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Hiperlink" xfId="48" builtinId="8"/>
    <cellStyle name="Hiperlink 3" xfId="51" xr:uid="{E04D0355-0CCB-48E0-872A-427C37593FA8}"/>
    <cellStyle name="Moeda" xfId="42" builtinId="4"/>
    <cellStyle name="Moeda 2 2" xfId="57" xr:uid="{13CFEA76-5457-476A-A450-AA92C01D87D2}"/>
    <cellStyle name="Moeda 3" xfId="47" xr:uid="{15420404-76C7-4B23-861B-20F35B9E8BCC}"/>
    <cellStyle name="Moeda 5" xfId="50" xr:uid="{067A9641-8F0C-483A-9314-E67305EDB35C}"/>
    <cellStyle name="Neutro" xfId="8" builtinId="28" customBuiltin="1"/>
    <cellStyle name="Normal" xfId="0" builtinId="0"/>
    <cellStyle name="Normal 2" xfId="44" xr:uid="{9457ABA0-BC15-45C6-A48C-FBCE543035AF}"/>
    <cellStyle name="Normal 2 2" xfId="53" xr:uid="{CDB7D200-60AD-494C-8533-E491F7F774A9}"/>
    <cellStyle name="Normal 2 3" xfId="58" xr:uid="{379FC1D5-9DA3-4626-858E-0DABEF239D59}"/>
    <cellStyle name="Normal 3" xfId="45" xr:uid="{C2CD820A-43EC-447B-99DF-656614F7DD97}"/>
    <cellStyle name="Normal 4" xfId="54" xr:uid="{6AA649E5-85C0-4018-A29B-A04B21650AF3}"/>
    <cellStyle name="Normal 5" xfId="52" xr:uid="{A0CD90AB-4D44-45DC-8654-1B64A636D368}"/>
    <cellStyle name="Normal 9" xfId="49" xr:uid="{5311B839-F5C7-41F8-B8AC-47A43CD93012}"/>
    <cellStyle name="Nota" xfId="15" builtinId="10" customBuiltin="1"/>
    <cellStyle name="Porcentagem" xfId="43" builtinId="5"/>
    <cellStyle name="Ruim" xfId="7" builtinId="27" customBuiltin="1"/>
    <cellStyle name="Saída" xfId="10" builtinId="21" customBuiltin="1"/>
    <cellStyle name="Texto de Aviso" xfId="14" builtinId="11" customBuiltin="1"/>
    <cellStyle name="Texto Explicativo" xfId="16" builtinId="53" customBuiltin="1"/>
    <cellStyle name="Texto Explicativo 2" xfId="55" xr:uid="{14D4288C-5B88-46F8-8165-D4B8CB6CE29C}"/>
    <cellStyle name="Texto Explicativo 3" xfId="46" xr:uid="{B89E7565-B961-44E8-8F6C-3C97AAD5225C}"/>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2" xfId="56" xr:uid="{4AD37081-30EE-41E2-BB2F-8A3F0C988D07}"/>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1</xdr:row>
      <xdr:rowOff>57150</xdr:rowOff>
    </xdr:from>
    <xdr:to>
      <xdr:col>5</xdr:col>
      <xdr:colOff>542925</xdr:colOff>
      <xdr:row>1</xdr:row>
      <xdr:rowOff>631072</xdr:rowOff>
    </xdr:to>
    <xdr:pic>
      <xdr:nvPicPr>
        <xdr:cNvPr id="2" name="Imagem 1" descr="http://www.unipampa.edu.br/portal/images/Assinatura_Unipampa_JPG_SVG/brasao/braso_republica_baixa_res.jpg">
          <a:extLst>
            <a:ext uri="{FF2B5EF4-FFF2-40B4-BE49-F238E27FC236}">
              <a16:creationId xmlns:a16="http://schemas.microsoft.com/office/drawing/2014/main" id="{25B39594-1885-4A00-97E9-48B358DAA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1900" y="257175"/>
          <a:ext cx="571500" cy="573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8</xdr:col>
      <xdr:colOff>167329</xdr:colOff>
      <xdr:row>66</xdr:row>
      <xdr:rowOff>3743</xdr:rowOff>
    </xdr:to>
    <xdr:sp macro="" textlink="">
      <xdr:nvSpPr>
        <xdr:cNvPr id="2" name="CaixaDeTexto 1">
          <a:extLst>
            <a:ext uri="{FF2B5EF4-FFF2-40B4-BE49-F238E27FC236}">
              <a16:creationId xmlns:a16="http://schemas.microsoft.com/office/drawing/2014/main" id="{B98B244C-4320-40A3-96CB-97582C6C7673}"/>
            </a:ext>
          </a:extLst>
        </xdr:cNvPr>
        <xdr:cNvSpPr txBox="1"/>
      </xdr:nvSpPr>
      <xdr:spPr>
        <a:xfrm>
          <a:off x="0" y="14173200"/>
          <a:ext cx="12816529" cy="2432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pt-BR" sz="1000" b="1" i="0" u="none" strike="noStrike">
              <a:solidFill>
                <a:schemeClr val="dk1"/>
              </a:solidFill>
              <a:effectLst/>
              <a:latin typeface="Arial" panose="020B0604020202020204" pitchFamily="34" charset="0"/>
              <a:ea typeface="+mn-ea"/>
              <a:cs typeface="Arial" panose="020B0604020202020204" pitchFamily="34" charset="0"/>
            </a:rPr>
            <a:t>NOTAS</a:t>
          </a:r>
          <a:endParaRPr lang="pt-BR" sz="1000">
            <a:latin typeface="Arial" panose="020B0604020202020204" pitchFamily="34" charset="0"/>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1</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deverá  ser vistoriado previamente, para a constatação de</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peculiaridades dos serviços e programação da execução dos mesmos, devendo esta, ser apresentada também previamente.</a:t>
          </a:r>
          <a:r>
            <a:rPr lang="pt-BR" sz="1000">
              <a:latin typeface="Arial" panose="020B0604020202020204" pitchFamily="34" charset="0"/>
              <a:cs typeface="Arial" panose="020B0604020202020204" pitchFamily="34" charset="0"/>
            </a:rPr>
            <a:t> </a:t>
          </a: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2</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 execução dos serviços deverá ser suficientemente protegido (equipamentos, utensílios, mobiliários, etc.). Todas as partes afetadas deverão ser inteiramente recompostas.</a:t>
          </a:r>
          <a:r>
            <a:rPr lang="pt-BR" sz="1000">
              <a:latin typeface="Arial" panose="020B0604020202020204" pitchFamily="34" charset="0"/>
              <a:cs typeface="Arial" panose="020B0604020202020204" pitchFamily="34" charset="0"/>
            </a:rPr>
            <a:t> </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a:solidFill>
                <a:schemeClr val="dk1"/>
              </a:solidFill>
              <a:effectLst/>
              <a:latin typeface="Arial" panose="020B0604020202020204" pitchFamily="34" charset="0"/>
              <a:ea typeface="+mn-ea"/>
              <a:cs typeface="Arial" panose="020B0604020202020204" pitchFamily="34" charset="0"/>
            </a:rPr>
            <a:t>3 - Os quantitativos e os custos desta planilha orçamentária estão compatíveis com os quantitativos do Projeto</a:t>
          </a:r>
          <a:r>
            <a:rPr lang="pt-BR" sz="1000" b="0" i="0" baseline="0">
              <a:solidFill>
                <a:schemeClr val="dk1"/>
              </a:solidFill>
              <a:effectLst/>
              <a:latin typeface="Arial" panose="020B0604020202020204" pitchFamily="34" charset="0"/>
              <a:ea typeface="+mn-ea"/>
              <a:cs typeface="Arial" panose="020B0604020202020204" pitchFamily="34" charset="0"/>
            </a:rPr>
            <a:t> Básico / Executivo</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u="none" strike="noStrike">
              <a:solidFill>
                <a:schemeClr val="dk1"/>
              </a:solidFill>
              <a:effectLst/>
              <a:latin typeface="Arial" panose="020B0604020202020204" pitchFamily="34" charset="0"/>
              <a:ea typeface="+mn-ea"/>
              <a:cs typeface="Arial" panose="020B0604020202020204" pitchFamily="34" charset="0"/>
            </a:rPr>
            <a:t>4 - Prazo provável de execução de até </a:t>
          </a:r>
          <a:r>
            <a:rPr lang="pt-BR" sz="1000" b="1" i="0" u="none" strike="noStrike">
              <a:solidFill>
                <a:schemeClr val="dk1"/>
              </a:solidFill>
              <a:effectLst/>
              <a:latin typeface="Arial" panose="020B0604020202020204" pitchFamily="34" charset="0"/>
              <a:ea typeface="+mn-ea"/>
              <a:cs typeface="Arial" panose="020B0604020202020204" pitchFamily="34" charset="0"/>
            </a:rPr>
            <a:t>60 (sessenta) dias corridos</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a:latin typeface="Arial" panose="020B0604020202020204" pitchFamily="34" charset="0"/>
              <a:cs typeface="Arial" panose="020B0604020202020204" pitchFamily="34" charset="0"/>
            </a:rPr>
            <a:t> </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5 - 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Sistema de Custos empregado atende ao Decreto 7983/13 e às recomendações TCU, CNJ e CSJT mais recentes e encontra-se descrito no Caderno Técnico, tópico "Sistema de Custos".</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6 -</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ENCARGO SOCIAIS / DESONERAÇÃO</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                 85,92% (Horista - UTILIZADA PARA MÃO DE OBRA DIRETAMENTE LIGADA A EXECUÇÃO DE SERVIÇOS)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                 49,08</a:t>
          </a:r>
          <a:r>
            <a:rPr lang="pt-BR" sz="1000" b="0" i="0" u="none" strike="noStrike">
              <a:solidFill>
                <a:schemeClr val="dk1"/>
              </a:solidFill>
              <a:effectLst/>
              <a:latin typeface="Arial" panose="020B0604020202020204" pitchFamily="34" charset="0"/>
              <a:ea typeface="+mn-ea"/>
              <a:cs typeface="Arial" panose="020B0604020202020204" pitchFamily="34" charset="0"/>
            </a:rPr>
            <a:t>% (Mensalista - UTILIZADA PARA</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MÃO DE OBRA INDIRETA</a:t>
          </a:r>
          <a:r>
            <a:rPr lang="pt-BR" sz="1000" b="0" i="0" u="none" strike="noStrike">
              <a:solidFill>
                <a:schemeClr val="dk1"/>
              </a:solidFill>
              <a:effectLst/>
              <a:latin typeface="Arial" panose="020B0604020202020204" pitchFamily="34" charset="0"/>
              <a:ea typeface="+mn-ea"/>
              <a:cs typeface="Arial" panose="020B0604020202020204" pitchFamily="34" charset="0"/>
            </a:rPr>
            <a:t>)</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7 - Os</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materiais e serviços devem atender aos Projetos, Memoriais e Especificações Técnicas e, subsidiariamente, aos cadernos técnicos da Caixa Economica Federal, às Fichas Tecnicas publicadas no SINAPI,  fichas de fabricantes e às práticas da SEAP (Disponível para download no site Compras Governamentais).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8- As composições cujos códigos iniciam com a letra "T" são composição são de autoria da orçamentista e não possuem similares no Sinapi / Agetop</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9525" cy="9525"/>
    <xdr:pic>
      <xdr:nvPicPr>
        <xdr:cNvPr id="2" name="Imagem 1">
          <a:extLst>
            <a:ext uri="{FF2B5EF4-FFF2-40B4-BE49-F238E27FC236}">
              <a16:creationId xmlns:a16="http://schemas.microsoft.com/office/drawing/2014/main" id="{68E8FF8C-6D66-415A-9DC2-6CED22844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xdr:row>
      <xdr:rowOff>0</xdr:rowOff>
    </xdr:from>
    <xdr:ext cx="9525" cy="9525"/>
    <xdr:pic>
      <xdr:nvPicPr>
        <xdr:cNvPr id="3" name="Imagem 2">
          <a:extLst>
            <a:ext uri="{FF2B5EF4-FFF2-40B4-BE49-F238E27FC236}">
              <a16:creationId xmlns:a16="http://schemas.microsoft.com/office/drawing/2014/main" id="{6875B31C-2942-4D59-A85A-0D57E8B52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xdr:row>
      <xdr:rowOff>0</xdr:rowOff>
    </xdr:from>
    <xdr:ext cx="9525" cy="9525"/>
    <xdr:pic>
      <xdr:nvPicPr>
        <xdr:cNvPr id="4" name="Imagem 3">
          <a:extLst>
            <a:ext uri="{FF2B5EF4-FFF2-40B4-BE49-F238E27FC236}">
              <a16:creationId xmlns:a16="http://schemas.microsoft.com/office/drawing/2014/main" id="{66A927C9-686E-43BD-9F81-3AF4BFC6E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xdr:row>
      <xdr:rowOff>0</xdr:rowOff>
    </xdr:from>
    <xdr:ext cx="9525" cy="9525"/>
    <xdr:pic>
      <xdr:nvPicPr>
        <xdr:cNvPr id="5" name="Imagem 4">
          <a:extLst>
            <a:ext uri="{FF2B5EF4-FFF2-40B4-BE49-F238E27FC236}">
              <a16:creationId xmlns:a16="http://schemas.microsoft.com/office/drawing/2014/main" id="{A6EDB298-EC7E-40B5-98E7-2550462B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xdr:row>
      <xdr:rowOff>0</xdr:rowOff>
    </xdr:from>
    <xdr:ext cx="9525" cy="9525"/>
    <xdr:pic>
      <xdr:nvPicPr>
        <xdr:cNvPr id="6" name="Imagem 5">
          <a:extLst>
            <a:ext uri="{FF2B5EF4-FFF2-40B4-BE49-F238E27FC236}">
              <a16:creationId xmlns:a16="http://schemas.microsoft.com/office/drawing/2014/main" id="{3571E833-3339-4B95-A0F4-64776C9B2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xdr:row>
      <xdr:rowOff>0</xdr:rowOff>
    </xdr:from>
    <xdr:ext cx="9525" cy="9525"/>
    <xdr:pic>
      <xdr:nvPicPr>
        <xdr:cNvPr id="7" name="Imagem 6">
          <a:extLst>
            <a:ext uri="{FF2B5EF4-FFF2-40B4-BE49-F238E27FC236}">
              <a16:creationId xmlns:a16="http://schemas.microsoft.com/office/drawing/2014/main" id="{164CF3EA-D3DE-42EC-9148-488317678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22</xdr:row>
      <xdr:rowOff>0</xdr:rowOff>
    </xdr:from>
    <xdr:ext cx="9525" cy="9525"/>
    <xdr:pic>
      <xdr:nvPicPr>
        <xdr:cNvPr id="8" name="Imagem 7">
          <a:extLst>
            <a:ext uri="{FF2B5EF4-FFF2-40B4-BE49-F238E27FC236}">
              <a16:creationId xmlns:a16="http://schemas.microsoft.com/office/drawing/2014/main" id="{C7844A6A-8D41-4D76-A290-661833028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35</xdr:row>
      <xdr:rowOff>0</xdr:rowOff>
    </xdr:from>
    <xdr:ext cx="9525" cy="9525"/>
    <xdr:pic>
      <xdr:nvPicPr>
        <xdr:cNvPr id="9" name="Imagem 8">
          <a:extLst>
            <a:ext uri="{FF2B5EF4-FFF2-40B4-BE49-F238E27FC236}">
              <a16:creationId xmlns:a16="http://schemas.microsoft.com/office/drawing/2014/main" id="{B70EAD09-B4BA-4253-A400-AA31A573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47</xdr:row>
      <xdr:rowOff>0</xdr:rowOff>
    </xdr:from>
    <xdr:ext cx="9525" cy="9525"/>
    <xdr:pic>
      <xdr:nvPicPr>
        <xdr:cNvPr id="10" name="Imagem 9">
          <a:extLst>
            <a:ext uri="{FF2B5EF4-FFF2-40B4-BE49-F238E27FC236}">
              <a16:creationId xmlns:a16="http://schemas.microsoft.com/office/drawing/2014/main" id="{C366CC2B-532A-4DAD-8333-10CE911B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48</xdr:row>
      <xdr:rowOff>0</xdr:rowOff>
    </xdr:from>
    <xdr:ext cx="9525" cy="9525"/>
    <xdr:pic>
      <xdr:nvPicPr>
        <xdr:cNvPr id="11" name="Imagem 10">
          <a:extLst>
            <a:ext uri="{FF2B5EF4-FFF2-40B4-BE49-F238E27FC236}">
              <a16:creationId xmlns:a16="http://schemas.microsoft.com/office/drawing/2014/main" id="{AA38206C-0550-4B7C-B07D-2FA2C6CC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0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49</xdr:row>
      <xdr:rowOff>0</xdr:rowOff>
    </xdr:from>
    <xdr:ext cx="9525" cy="9525"/>
    <xdr:pic>
      <xdr:nvPicPr>
        <xdr:cNvPr id="12" name="Imagem 11">
          <a:extLst>
            <a:ext uri="{FF2B5EF4-FFF2-40B4-BE49-F238E27FC236}">
              <a16:creationId xmlns:a16="http://schemas.microsoft.com/office/drawing/2014/main" id="{E0DC68DB-F49F-46B4-9907-33B29E01B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9525" cy="9525"/>
    <xdr:pic>
      <xdr:nvPicPr>
        <xdr:cNvPr id="13" name="Imagem 12">
          <a:extLst>
            <a:ext uri="{FF2B5EF4-FFF2-40B4-BE49-F238E27FC236}">
              <a16:creationId xmlns:a16="http://schemas.microsoft.com/office/drawing/2014/main" id="{AA9FAEE0-5B9D-4FF1-B4E4-7986C59FC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71</xdr:row>
      <xdr:rowOff>0</xdr:rowOff>
    </xdr:from>
    <xdr:ext cx="9525" cy="9525"/>
    <xdr:pic>
      <xdr:nvPicPr>
        <xdr:cNvPr id="14" name="Imagem 13">
          <a:extLst>
            <a:ext uri="{FF2B5EF4-FFF2-40B4-BE49-F238E27FC236}">
              <a16:creationId xmlns:a16="http://schemas.microsoft.com/office/drawing/2014/main" id="{F65E718C-3E7D-4C0A-9938-4C2A313B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5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84</xdr:row>
      <xdr:rowOff>0</xdr:rowOff>
    </xdr:from>
    <xdr:ext cx="9525" cy="9525"/>
    <xdr:pic>
      <xdr:nvPicPr>
        <xdr:cNvPr id="15" name="Imagem 14">
          <a:extLst>
            <a:ext uri="{FF2B5EF4-FFF2-40B4-BE49-F238E27FC236}">
              <a16:creationId xmlns:a16="http://schemas.microsoft.com/office/drawing/2014/main" id="{623EAA00-B980-4AF5-AE60-B1D0605FC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102</xdr:row>
      <xdr:rowOff>0</xdr:rowOff>
    </xdr:from>
    <xdr:ext cx="9525" cy="9525"/>
    <xdr:pic>
      <xdr:nvPicPr>
        <xdr:cNvPr id="16" name="Imagem 15">
          <a:extLst>
            <a:ext uri="{FF2B5EF4-FFF2-40B4-BE49-F238E27FC236}">
              <a16:creationId xmlns:a16="http://schemas.microsoft.com/office/drawing/2014/main" id="{37BE78FF-7E64-48D7-8216-0A4C216FB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4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113</xdr:row>
      <xdr:rowOff>0</xdr:rowOff>
    </xdr:from>
    <xdr:ext cx="9525" cy="9525"/>
    <xdr:pic>
      <xdr:nvPicPr>
        <xdr:cNvPr id="17" name="Imagem 16">
          <a:extLst>
            <a:ext uri="{FF2B5EF4-FFF2-40B4-BE49-F238E27FC236}">
              <a16:creationId xmlns:a16="http://schemas.microsoft.com/office/drawing/2014/main" id="{C61443A8-38A0-4BEF-9A57-37FDC494A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114</xdr:row>
      <xdr:rowOff>0</xdr:rowOff>
    </xdr:from>
    <xdr:ext cx="9525" cy="9525"/>
    <xdr:pic>
      <xdr:nvPicPr>
        <xdr:cNvPr id="18" name="Imagem 17">
          <a:extLst>
            <a:ext uri="{FF2B5EF4-FFF2-40B4-BE49-F238E27FC236}">
              <a16:creationId xmlns:a16="http://schemas.microsoft.com/office/drawing/2014/main" id="{72F94419-74EA-4BCC-A532-E8BFD8553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126</xdr:row>
      <xdr:rowOff>0</xdr:rowOff>
    </xdr:from>
    <xdr:ext cx="9525" cy="9525"/>
    <xdr:pic>
      <xdr:nvPicPr>
        <xdr:cNvPr id="19" name="Imagem 18">
          <a:extLst>
            <a:ext uri="{FF2B5EF4-FFF2-40B4-BE49-F238E27FC236}">
              <a16:creationId xmlns:a16="http://schemas.microsoft.com/office/drawing/2014/main" id="{8C64B18B-B881-4BC9-B25C-901B22345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8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127</xdr:row>
      <xdr:rowOff>0</xdr:rowOff>
    </xdr:from>
    <xdr:ext cx="9525" cy="9525"/>
    <xdr:pic>
      <xdr:nvPicPr>
        <xdr:cNvPr id="20" name="Imagem 19">
          <a:extLst>
            <a:ext uri="{FF2B5EF4-FFF2-40B4-BE49-F238E27FC236}">
              <a16:creationId xmlns:a16="http://schemas.microsoft.com/office/drawing/2014/main" id="{0C6CCCCE-93D5-4ED6-B61E-37CAA4213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6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138</xdr:row>
      <xdr:rowOff>0</xdr:rowOff>
    </xdr:from>
    <xdr:ext cx="9525" cy="9525"/>
    <xdr:pic>
      <xdr:nvPicPr>
        <xdr:cNvPr id="21" name="Imagem 20">
          <a:extLst>
            <a:ext uri="{FF2B5EF4-FFF2-40B4-BE49-F238E27FC236}">
              <a16:creationId xmlns:a16="http://schemas.microsoft.com/office/drawing/2014/main" id="{FB9724EB-ECD6-4FB4-BBBC-A9BF51CA6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5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150</xdr:row>
      <xdr:rowOff>0</xdr:rowOff>
    </xdr:from>
    <xdr:ext cx="9525" cy="9525"/>
    <xdr:pic>
      <xdr:nvPicPr>
        <xdr:cNvPr id="22" name="Imagem 21">
          <a:extLst>
            <a:ext uri="{FF2B5EF4-FFF2-40B4-BE49-F238E27FC236}">
              <a16:creationId xmlns:a16="http://schemas.microsoft.com/office/drawing/2014/main" id="{F3145353-9C27-45E9-A339-BE9C745F3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52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160</xdr:row>
      <xdr:rowOff>0</xdr:rowOff>
    </xdr:from>
    <xdr:ext cx="9525" cy="9525"/>
    <xdr:pic>
      <xdr:nvPicPr>
        <xdr:cNvPr id="23" name="Imagem 22">
          <a:extLst>
            <a:ext uri="{FF2B5EF4-FFF2-40B4-BE49-F238E27FC236}">
              <a16:creationId xmlns:a16="http://schemas.microsoft.com/office/drawing/2014/main" id="{92FAEEB1-758F-4CBC-BC07-73180C0A2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62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172</xdr:row>
      <xdr:rowOff>0</xdr:rowOff>
    </xdr:from>
    <xdr:ext cx="9525" cy="9525"/>
    <xdr:pic>
      <xdr:nvPicPr>
        <xdr:cNvPr id="24" name="Imagem 23">
          <a:extLst>
            <a:ext uri="{FF2B5EF4-FFF2-40B4-BE49-F238E27FC236}">
              <a16:creationId xmlns:a16="http://schemas.microsoft.com/office/drawing/2014/main" id="{8135049C-6D33-4532-95F6-E1C637328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183</xdr:row>
      <xdr:rowOff>0</xdr:rowOff>
    </xdr:from>
    <xdr:ext cx="9525" cy="9525"/>
    <xdr:pic>
      <xdr:nvPicPr>
        <xdr:cNvPr id="25" name="Imagem 24">
          <a:extLst>
            <a:ext uri="{FF2B5EF4-FFF2-40B4-BE49-F238E27FC236}">
              <a16:creationId xmlns:a16="http://schemas.microsoft.com/office/drawing/2014/main" id="{6894BA4A-1859-4AD6-8FD4-4B08FDC92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3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199</xdr:row>
      <xdr:rowOff>0</xdr:rowOff>
    </xdr:from>
    <xdr:ext cx="9525" cy="9525"/>
    <xdr:pic>
      <xdr:nvPicPr>
        <xdr:cNvPr id="26" name="Imagem 25">
          <a:extLst>
            <a:ext uri="{FF2B5EF4-FFF2-40B4-BE49-F238E27FC236}">
              <a16:creationId xmlns:a16="http://schemas.microsoft.com/office/drawing/2014/main" id="{03F12D08-B670-4AF5-87FB-FCBF75199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6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210</xdr:row>
      <xdr:rowOff>0</xdr:rowOff>
    </xdr:from>
    <xdr:ext cx="9525" cy="9525"/>
    <xdr:pic>
      <xdr:nvPicPr>
        <xdr:cNvPr id="27" name="Imagem 26">
          <a:extLst>
            <a:ext uri="{FF2B5EF4-FFF2-40B4-BE49-F238E27FC236}">
              <a16:creationId xmlns:a16="http://schemas.microsoft.com/office/drawing/2014/main" id="{7E29083F-A932-4635-9A81-D63C4914C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91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220</xdr:row>
      <xdr:rowOff>0</xdr:rowOff>
    </xdr:from>
    <xdr:ext cx="9525" cy="9525"/>
    <xdr:pic>
      <xdr:nvPicPr>
        <xdr:cNvPr id="28" name="Imagem 27">
          <a:extLst>
            <a:ext uri="{FF2B5EF4-FFF2-40B4-BE49-F238E27FC236}">
              <a16:creationId xmlns:a16="http://schemas.microsoft.com/office/drawing/2014/main" id="{F6ADBCD5-ED41-42BB-ABB9-F8B604F8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00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230</xdr:row>
      <xdr:rowOff>0</xdr:rowOff>
    </xdr:from>
    <xdr:ext cx="9525" cy="9525"/>
    <xdr:pic>
      <xdr:nvPicPr>
        <xdr:cNvPr id="29" name="Imagem 28">
          <a:extLst>
            <a:ext uri="{FF2B5EF4-FFF2-40B4-BE49-F238E27FC236}">
              <a16:creationId xmlns:a16="http://schemas.microsoft.com/office/drawing/2014/main" id="{ABDB820E-8877-493E-8572-14F8F2647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10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240</xdr:row>
      <xdr:rowOff>0</xdr:rowOff>
    </xdr:from>
    <xdr:ext cx="9525" cy="9525"/>
    <xdr:pic>
      <xdr:nvPicPr>
        <xdr:cNvPr id="30" name="Imagem 29">
          <a:extLst>
            <a:ext uri="{FF2B5EF4-FFF2-40B4-BE49-F238E27FC236}">
              <a16:creationId xmlns:a16="http://schemas.microsoft.com/office/drawing/2014/main" id="{CDE58518-28EA-4940-8025-E4BDB2D95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19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250</xdr:row>
      <xdr:rowOff>0</xdr:rowOff>
    </xdr:from>
    <xdr:ext cx="9525" cy="9525"/>
    <xdr:pic>
      <xdr:nvPicPr>
        <xdr:cNvPr id="31" name="Imagem 30">
          <a:extLst>
            <a:ext uri="{FF2B5EF4-FFF2-40B4-BE49-F238E27FC236}">
              <a16:creationId xmlns:a16="http://schemas.microsoft.com/office/drawing/2014/main" id="{0FC1F176-530B-4B61-BB38-9433310AC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260</xdr:row>
      <xdr:rowOff>0</xdr:rowOff>
    </xdr:from>
    <xdr:ext cx="9525" cy="9525"/>
    <xdr:pic>
      <xdr:nvPicPr>
        <xdr:cNvPr id="32" name="Imagem 31">
          <a:extLst>
            <a:ext uri="{FF2B5EF4-FFF2-40B4-BE49-F238E27FC236}">
              <a16:creationId xmlns:a16="http://schemas.microsoft.com/office/drawing/2014/main" id="{4BB64AF2-E897-4839-B9C0-123669308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270</xdr:row>
      <xdr:rowOff>0</xdr:rowOff>
    </xdr:from>
    <xdr:ext cx="9525" cy="9525"/>
    <xdr:pic>
      <xdr:nvPicPr>
        <xdr:cNvPr id="33" name="Imagem 32">
          <a:extLst>
            <a:ext uri="{FF2B5EF4-FFF2-40B4-BE49-F238E27FC236}">
              <a16:creationId xmlns:a16="http://schemas.microsoft.com/office/drawing/2014/main" id="{0F1A4467-E8F6-4F5D-B827-C2D09DEC5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483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280</xdr:row>
      <xdr:rowOff>0</xdr:rowOff>
    </xdr:from>
    <xdr:ext cx="9525" cy="9525"/>
    <xdr:pic>
      <xdr:nvPicPr>
        <xdr:cNvPr id="34" name="Imagem 33">
          <a:extLst>
            <a:ext uri="{FF2B5EF4-FFF2-40B4-BE49-F238E27FC236}">
              <a16:creationId xmlns:a16="http://schemas.microsoft.com/office/drawing/2014/main" id="{3AB330FA-DA16-4956-AE59-E0A6342FC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57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281</xdr:row>
      <xdr:rowOff>0</xdr:rowOff>
    </xdr:from>
    <xdr:ext cx="9525" cy="9525"/>
    <xdr:pic>
      <xdr:nvPicPr>
        <xdr:cNvPr id="35" name="Imagem 34">
          <a:extLst>
            <a:ext uri="{FF2B5EF4-FFF2-40B4-BE49-F238E27FC236}">
              <a16:creationId xmlns:a16="http://schemas.microsoft.com/office/drawing/2014/main" id="{BF2F3FF2-FD32-44E4-9BB5-6C6FA3AA3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290</xdr:row>
      <xdr:rowOff>0</xdr:rowOff>
    </xdr:from>
    <xdr:ext cx="9525" cy="9525"/>
    <xdr:pic>
      <xdr:nvPicPr>
        <xdr:cNvPr id="36" name="Imagem 35">
          <a:extLst>
            <a:ext uri="{FF2B5EF4-FFF2-40B4-BE49-F238E27FC236}">
              <a16:creationId xmlns:a16="http://schemas.microsoft.com/office/drawing/2014/main" id="{1D49B30E-D640-4EA7-BE8F-34CFC3D74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299</xdr:row>
      <xdr:rowOff>0</xdr:rowOff>
    </xdr:from>
    <xdr:ext cx="9525" cy="9525"/>
    <xdr:pic>
      <xdr:nvPicPr>
        <xdr:cNvPr id="37" name="Imagem 36">
          <a:extLst>
            <a:ext uri="{FF2B5EF4-FFF2-40B4-BE49-F238E27FC236}">
              <a16:creationId xmlns:a16="http://schemas.microsoft.com/office/drawing/2014/main" id="{D8E7672B-52CB-46FE-B2A7-4C134C5F6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300</xdr:row>
      <xdr:rowOff>0</xdr:rowOff>
    </xdr:from>
    <xdr:ext cx="9525" cy="9525"/>
    <xdr:pic>
      <xdr:nvPicPr>
        <xdr:cNvPr id="38" name="Imagem 37">
          <a:extLst>
            <a:ext uri="{FF2B5EF4-FFF2-40B4-BE49-F238E27FC236}">
              <a16:creationId xmlns:a16="http://schemas.microsoft.com/office/drawing/2014/main" id="{424AECF3-F438-4F23-9B38-5D2BCDFAA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5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312</xdr:row>
      <xdr:rowOff>0</xdr:rowOff>
    </xdr:from>
    <xdr:ext cx="9525" cy="9525"/>
    <xdr:pic>
      <xdr:nvPicPr>
        <xdr:cNvPr id="39" name="Imagem 38">
          <a:extLst>
            <a:ext uri="{FF2B5EF4-FFF2-40B4-BE49-F238E27FC236}">
              <a16:creationId xmlns:a16="http://schemas.microsoft.com/office/drawing/2014/main" id="{4CBF856B-117C-48CE-8538-EFD2AD428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312</xdr:row>
      <xdr:rowOff>0</xdr:rowOff>
    </xdr:from>
    <xdr:ext cx="9525" cy="9525"/>
    <xdr:pic>
      <xdr:nvPicPr>
        <xdr:cNvPr id="40" name="Imagem 39">
          <a:extLst>
            <a:ext uri="{FF2B5EF4-FFF2-40B4-BE49-F238E27FC236}">
              <a16:creationId xmlns:a16="http://schemas.microsoft.com/office/drawing/2014/main" id="{BA3929E5-05B5-4A99-B79B-752DAB939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321</xdr:row>
      <xdr:rowOff>0</xdr:rowOff>
    </xdr:from>
    <xdr:ext cx="9525" cy="9525"/>
    <xdr:pic>
      <xdr:nvPicPr>
        <xdr:cNvPr id="41" name="Imagem 40">
          <a:extLst>
            <a:ext uri="{FF2B5EF4-FFF2-40B4-BE49-F238E27FC236}">
              <a16:creationId xmlns:a16="http://schemas.microsoft.com/office/drawing/2014/main" id="{43BB6620-782E-4A48-BFC2-EB7F5FF6E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322</xdr:row>
      <xdr:rowOff>0</xdr:rowOff>
    </xdr:from>
    <xdr:ext cx="9525" cy="9525"/>
    <xdr:pic>
      <xdr:nvPicPr>
        <xdr:cNvPr id="42" name="Imagem 41">
          <a:extLst>
            <a:ext uri="{FF2B5EF4-FFF2-40B4-BE49-F238E27FC236}">
              <a16:creationId xmlns:a16="http://schemas.microsoft.com/office/drawing/2014/main" id="{44A25B40-D362-4F53-ADBB-AF839CA03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81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332</xdr:row>
      <xdr:rowOff>0</xdr:rowOff>
    </xdr:from>
    <xdr:ext cx="9525" cy="9525"/>
    <xdr:pic>
      <xdr:nvPicPr>
        <xdr:cNvPr id="43" name="Imagem 42">
          <a:extLst>
            <a:ext uri="{FF2B5EF4-FFF2-40B4-BE49-F238E27FC236}">
              <a16:creationId xmlns:a16="http://schemas.microsoft.com/office/drawing/2014/main" id="{F0993B0A-1F6A-41F4-94F7-27DE29CED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91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46</xdr:row>
      <xdr:rowOff>0</xdr:rowOff>
    </xdr:from>
    <xdr:ext cx="9525" cy="9525"/>
    <xdr:pic>
      <xdr:nvPicPr>
        <xdr:cNvPr id="44" name="Imagem 43">
          <a:extLst>
            <a:ext uri="{FF2B5EF4-FFF2-40B4-BE49-F238E27FC236}">
              <a16:creationId xmlns:a16="http://schemas.microsoft.com/office/drawing/2014/main" id="{31F70D4E-59A6-4D8A-AA23-1A8D7BD72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95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2521104</xdr:colOff>
      <xdr:row>28</xdr:row>
      <xdr:rowOff>47914</xdr:rowOff>
    </xdr:from>
    <xdr:ext cx="4044983" cy="2033955"/>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id="{1A5CF851-D530-4D11-9B6D-1622A10C301E}"/>
                </a:ext>
              </a:extLst>
            </xdr:cNvPr>
            <xdr:cNvSpPr txBox="1"/>
          </xdr:nvSpPr>
          <xdr:spPr>
            <a:xfrm>
              <a:off x="2759229" y="6924964"/>
              <a:ext cx="4044983" cy="2033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a:rPr>
                      <m:t>𝐵𝐷𝐼</m:t>
                    </m:r>
                    <m:r>
                      <a:rPr lang="pt-BR" sz="1100" b="0" i="1">
                        <a:latin typeface="Cambria Math"/>
                      </a:rPr>
                      <m:t>=</m:t>
                    </m:r>
                    <m:d>
                      <m:dPr>
                        <m:begChr m:val="["/>
                        <m:endChr m:val="]"/>
                        <m:ctrlPr>
                          <a:rPr lang="pt-BR" sz="1100" b="0" i="1">
                            <a:latin typeface="Cambria Math" panose="02040503050406030204" pitchFamily="18" charset="0"/>
                          </a:rPr>
                        </m:ctrlPr>
                      </m:dPr>
                      <m:e>
                        <m:r>
                          <a:rPr lang="pt-BR" sz="1100" b="0" i="1">
                            <a:latin typeface="Cambria Math"/>
                          </a:rPr>
                          <m:t> </m:t>
                        </m:r>
                        <m:f>
                          <m:fPr>
                            <m:ctrlPr>
                              <a:rPr lang="pt-BR" sz="1100" b="0" i="1">
                                <a:latin typeface="Cambria Math" panose="02040503050406030204" pitchFamily="18" charset="0"/>
                              </a:rPr>
                            </m:ctrlPr>
                          </m:fPr>
                          <m:num>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a:ea typeface="+mn-ea"/>
                                    <a:cs typeface="+mn-cs"/>
                                  </a:rPr>
                                  <m:t>1+</m:t>
                                </m:r>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a:ea typeface="+mn-ea"/>
                                        <a:cs typeface="+mn-cs"/>
                                      </a:rPr>
                                      <m:t>𝐴𝐶</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𝑆</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𝑅</m:t>
                                    </m:r>
                                    <m:r>
                                      <a:rPr lang="pt-BR" sz="1100" b="0" i="1">
                                        <a:solidFill>
                                          <a:schemeClr val="tx1"/>
                                        </a:solidFill>
                                        <a:effectLst/>
                                        <a:latin typeface="Cambria Math"/>
                                        <a:ea typeface="+mn-ea"/>
                                        <a:cs typeface="+mn-cs"/>
                                      </a:rPr>
                                      <m:t>+</m:t>
                                    </m:r>
                                    <m:r>
                                      <a:rPr lang="pt-BR" sz="1100" b="0" i="1">
                                        <a:solidFill>
                                          <a:schemeClr val="tx1"/>
                                        </a:solidFill>
                                        <a:effectLst/>
                                        <a:latin typeface="Cambria Math"/>
                                        <a:ea typeface="+mn-ea"/>
                                        <a:cs typeface="+mn-cs"/>
                                      </a:rPr>
                                      <m:t>𝐺</m:t>
                                    </m:r>
                                  </m:e>
                                </m:d>
                              </m:e>
                            </m:d>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𝐷𝐹</m:t>
                                </m:r>
                              </m:e>
                            </m:d>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a:ea typeface="+mn-ea"/>
                                    <a:cs typeface="+mn-cs"/>
                                  </a:rPr>
                                  <m:t>1+</m:t>
                                </m:r>
                                <m:r>
                                  <a:rPr lang="pt-BR" sz="1100" b="0" i="1">
                                    <a:solidFill>
                                      <a:schemeClr val="tx1"/>
                                    </a:solidFill>
                                    <a:effectLst/>
                                    <a:latin typeface="Cambria Math"/>
                                    <a:ea typeface="+mn-ea"/>
                                    <a:cs typeface="+mn-cs"/>
                                  </a:rPr>
                                  <m:t>𝐿</m:t>
                                </m:r>
                              </m:e>
                            </m:d>
                          </m:num>
                          <m:den>
                            <m:r>
                              <a:rPr lang="pt-BR" sz="1100" b="0" i="1">
                                <a:latin typeface="Cambria Math"/>
                              </a:rPr>
                              <m:t>(1−</m:t>
                            </m:r>
                            <m:r>
                              <a:rPr lang="pt-BR" sz="1100" b="0" i="1">
                                <a:latin typeface="Cambria Math"/>
                              </a:rPr>
                              <m:t>𝐼</m:t>
                            </m:r>
                            <m:r>
                              <a:rPr lang="pt-BR" sz="1100" b="0" i="1">
                                <a:latin typeface="Cambria Math"/>
                              </a:rPr>
                              <m:t>)</m:t>
                            </m:r>
                          </m:den>
                        </m:f>
                        <m:r>
                          <a:rPr lang="pt-BR" sz="1100" b="0" i="1">
                            <a:latin typeface="Cambria Math"/>
                          </a:rPr>
                          <m:t>−1</m:t>
                        </m:r>
                      </m:e>
                    </m:d>
                    <m:r>
                      <a:rPr lang="pt-BR" sz="1100" b="0" i="1">
                        <a:latin typeface="Cambria Math"/>
                      </a:rPr>
                      <m:t>𝑥</m:t>
                    </m:r>
                    <m:r>
                      <a:rPr lang="pt-BR" sz="1100" b="0" i="1">
                        <a:latin typeface="Cambria Math"/>
                      </a:rPr>
                      <m:t>100</m:t>
                    </m:r>
                  </m:oMath>
                </m:oMathPara>
              </a14:m>
              <a:endParaRPr lang="pt-BR" sz="1100"/>
            </a:p>
            <a:p>
              <a:r>
                <a:rPr lang="pt-BR" sz="1100"/>
                <a:t>Em que:</a:t>
              </a:r>
            </a:p>
            <a:p>
              <a:r>
                <a:rPr lang="pt-BR" sz="1100"/>
                <a:t>AC  é a taxa de rateio da administração central;</a:t>
              </a:r>
            </a:p>
            <a:p>
              <a:r>
                <a:rPr lang="pt-BR" sz="1100"/>
                <a:t>S é uma taxa representativa de seguros;</a:t>
              </a:r>
            </a:p>
            <a:p>
              <a:r>
                <a:rPr lang="pt-BR" sz="1100"/>
                <a:t>R</a:t>
              </a:r>
              <a:r>
                <a:rPr lang="pt-BR" sz="1100" baseline="0"/>
                <a:t> corresponde aos riscos e imprevistos;</a:t>
              </a:r>
            </a:p>
            <a:p>
              <a:r>
                <a:rPr lang="pt-BR" sz="1100" baseline="0"/>
                <a:t>G é a taxa que representa o ônus das garantias exigidas em edital;</a:t>
              </a:r>
            </a:p>
            <a:p>
              <a:r>
                <a:rPr lang="pt-BR" sz="1100" baseline="0"/>
                <a:t>DF é a taxa representativa das despesas financeiras;</a:t>
              </a:r>
            </a:p>
            <a:p>
              <a:r>
                <a:rPr lang="pt-BR" sz="1100" baseline="0"/>
                <a:t>L corresponde à remuneração bruta do construtor;</a:t>
              </a:r>
            </a:p>
            <a:p>
              <a:r>
                <a:rPr lang="pt-BR" sz="1100" baseline="0"/>
                <a:t>I é a taxa representativa dos tributos incidentes sobre o preço de venda (PIS, Cofins, CPRB e ISS)</a:t>
              </a:r>
              <a:endParaRPr lang="pt-BR" sz="1100"/>
            </a:p>
          </xdr:txBody>
        </xdr:sp>
      </mc:Choice>
      <mc:Fallback xmlns="">
        <xdr:sp macro="" textlink="">
          <xdr:nvSpPr>
            <xdr:cNvPr id="2" name="CaixaDeTexto 1">
              <a:extLst>
                <a:ext uri="{FF2B5EF4-FFF2-40B4-BE49-F238E27FC236}">
                  <a16:creationId xmlns:a16="http://schemas.microsoft.com/office/drawing/2014/main" id="{1A5CF851-D530-4D11-9B6D-1622A10C301E}"/>
                </a:ext>
              </a:extLst>
            </xdr:cNvPr>
            <xdr:cNvSpPr txBox="1"/>
          </xdr:nvSpPr>
          <xdr:spPr>
            <a:xfrm>
              <a:off x="2759229" y="6924964"/>
              <a:ext cx="4044983" cy="2033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100" b="0" i="0">
                  <a:latin typeface="Cambria Math"/>
                </a:rPr>
                <a:t>𝐵𝐷𝐼=</a:t>
              </a:r>
              <a:r>
                <a:rPr lang="pt-BR" sz="1100" b="0" i="0">
                  <a:latin typeface="Cambria Math" panose="02040503050406030204" pitchFamily="18" charset="0"/>
                </a:rPr>
                <a:t>[</a:t>
              </a:r>
              <a:r>
                <a:rPr lang="pt-BR" sz="1100" b="0" i="0">
                  <a:latin typeface="Cambria Math"/>
                </a:rPr>
                <a:t> </a:t>
              </a:r>
              <a:r>
                <a:rPr lang="pt-BR" sz="1100" b="0" i="0">
                  <a:solidFill>
                    <a:schemeClr val="tx1"/>
                  </a:solidFill>
                  <a:effectLst/>
                  <a:latin typeface="Cambria Math" panose="02040503050406030204" pitchFamily="18" charset="0"/>
                  <a:ea typeface="+mn-ea"/>
                  <a:cs typeface="+mn-cs"/>
                </a:rPr>
                <a:t>(</a:t>
              </a:r>
              <a:r>
                <a:rPr lang="pt-BR" sz="1100" b="0" i="0">
                  <a:solidFill>
                    <a:schemeClr val="tx1"/>
                  </a:solidFill>
                  <a:effectLst/>
                  <a:latin typeface="Cambria Math"/>
                  <a:ea typeface="+mn-ea"/>
                  <a:cs typeface="+mn-cs"/>
                </a:rPr>
                <a:t>1+</a:t>
              </a:r>
              <a:r>
                <a:rPr lang="pt-BR" sz="1100" b="0" i="0">
                  <a:solidFill>
                    <a:schemeClr val="tx1"/>
                  </a:solidFill>
                  <a:effectLst/>
                  <a:latin typeface="Cambria Math" panose="02040503050406030204" pitchFamily="18" charset="0"/>
                  <a:ea typeface="+mn-ea"/>
                  <a:cs typeface="+mn-cs"/>
                </a:rPr>
                <a:t>(</a:t>
              </a:r>
              <a:r>
                <a:rPr lang="pt-BR" sz="1100" b="0" i="0">
                  <a:solidFill>
                    <a:schemeClr val="tx1"/>
                  </a:solidFill>
                  <a:effectLst/>
                  <a:latin typeface="Cambria Math"/>
                  <a:ea typeface="+mn-ea"/>
                  <a:cs typeface="+mn-cs"/>
                </a:rPr>
                <a:t>𝐴𝐶+𝑆+𝑅+𝐺</a:t>
              </a:r>
              <a:r>
                <a:rPr lang="pt-BR" sz="1100" b="0" i="0">
                  <a:solidFill>
                    <a:schemeClr val="tx1"/>
                  </a:solidFill>
                  <a:effectLst/>
                  <a:latin typeface="Cambria Math" panose="02040503050406030204" pitchFamily="18" charset="0"/>
                  <a:ea typeface="+mn-ea"/>
                  <a:cs typeface="+mn-cs"/>
                </a:rPr>
                <a:t>))(</a:t>
              </a:r>
              <a:r>
                <a:rPr lang="pt-BR" sz="1100" b="0" i="0">
                  <a:solidFill>
                    <a:schemeClr val="tx1"/>
                  </a:solidFill>
                  <a:effectLst/>
                  <a:latin typeface="Cambria Math"/>
                  <a:ea typeface="+mn-ea"/>
                  <a:cs typeface="+mn-cs"/>
                </a:rPr>
                <a:t>1+𝐷𝐹</a:t>
              </a:r>
              <a:r>
                <a:rPr lang="pt-BR" sz="1100" b="0" i="0">
                  <a:solidFill>
                    <a:schemeClr val="tx1"/>
                  </a:solidFill>
                  <a:effectLst/>
                  <a:latin typeface="Cambria Math" panose="02040503050406030204" pitchFamily="18" charset="0"/>
                  <a:ea typeface="+mn-ea"/>
                  <a:cs typeface="+mn-cs"/>
                </a:rPr>
                <a:t>)(</a:t>
              </a:r>
              <a:r>
                <a:rPr lang="pt-BR" sz="1100" b="0" i="0">
                  <a:solidFill>
                    <a:schemeClr val="tx1"/>
                  </a:solidFill>
                  <a:effectLst/>
                  <a:latin typeface="Cambria Math"/>
                  <a:ea typeface="+mn-ea"/>
                  <a:cs typeface="+mn-cs"/>
                </a:rPr>
                <a:t>1+𝐿</a:t>
              </a:r>
              <a:r>
                <a:rPr lang="pt-BR" sz="1100" b="0" i="0">
                  <a:solidFill>
                    <a:schemeClr val="tx1"/>
                  </a:solidFill>
                  <a:effectLst/>
                  <a:latin typeface="Cambria Math" panose="02040503050406030204" pitchFamily="18" charset="0"/>
                  <a:ea typeface="+mn-ea"/>
                  <a:cs typeface="+mn-cs"/>
                </a:rPr>
                <a:t>)/(</a:t>
              </a:r>
              <a:r>
                <a:rPr lang="pt-BR" sz="1100" b="0" i="0">
                  <a:latin typeface="Cambria Math"/>
                </a:rPr>
                <a:t>(1−𝐼)</a:t>
              </a:r>
              <a:r>
                <a:rPr lang="pt-BR" sz="1100" b="0" i="0">
                  <a:latin typeface="Cambria Math" panose="02040503050406030204" pitchFamily="18" charset="0"/>
                </a:rPr>
                <a:t>)</a:t>
              </a:r>
              <a:r>
                <a:rPr lang="pt-BR" sz="1100" b="0" i="0">
                  <a:latin typeface="Cambria Math"/>
                </a:rPr>
                <a:t>−1</a:t>
              </a:r>
              <a:r>
                <a:rPr lang="pt-BR" sz="1100" b="0" i="0">
                  <a:latin typeface="Cambria Math" panose="02040503050406030204" pitchFamily="18" charset="0"/>
                </a:rPr>
                <a:t>]</a:t>
              </a:r>
              <a:r>
                <a:rPr lang="pt-BR" sz="1100" b="0" i="0">
                  <a:latin typeface="Cambria Math"/>
                </a:rPr>
                <a:t>𝑥100</a:t>
              </a:r>
              <a:endParaRPr lang="pt-BR" sz="1100"/>
            </a:p>
            <a:p>
              <a:r>
                <a:rPr lang="pt-BR" sz="1100"/>
                <a:t>Em que:</a:t>
              </a:r>
            </a:p>
            <a:p>
              <a:r>
                <a:rPr lang="pt-BR" sz="1100"/>
                <a:t>AC  é a taxa de rateio da administração central;</a:t>
              </a:r>
            </a:p>
            <a:p>
              <a:r>
                <a:rPr lang="pt-BR" sz="1100"/>
                <a:t>S é uma taxa representativa de seguros;</a:t>
              </a:r>
            </a:p>
            <a:p>
              <a:r>
                <a:rPr lang="pt-BR" sz="1100"/>
                <a:t>R</a:t>
              </a:r>
              <a:r>
                <a:rPr lang="pt-BR" sz="1100" baseline="0"/>
                <a:t> corresponde aos riscos e imprevistos;</a:t>
              </a:r>
            </a:p>
            <a:p>
              <a:r>
                <a:rPr lang="pt-BR" sz="1100" baseline="0"/>
                <a:t>G é a taxa que representa o ônus das garantias exigidas em edital;</a:t>
              </a:r>
            </a:p>
            <a:p>
              <a:r>
                <a:rPr lang="pt-BR" sz="1100" baseline="0"/>
                <a:t>DF é a taxa representativa das despesas financeiras;</a:t>
              </a:r>
            </a:p>
            <a:p>
              <a:r>
                <a:rPr lang="pt-BR" sz="1100" baseline="0"/>
                <a:t>L corresponde à remuneração bruta do construtor;</a:t>
              </a:r>
            </a:p>
            <a:p>
              <a:r>
                <a:rPr lang="pt-BR" sz="1100" baseline="0"/>
                <a:t>I é a taxa representativa dos tributos incidentes sobre o preço de venda (PIS, Cofins, CPRB e ISS)</a:t>
              </a:r>
              <a:endParaRPr lang="pt-B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0</xdr:col>
      <xdr:colOff>600075</xdr:colOff>
      <xdr:row>6</xdr:row>
      <xdr:rowOff>0</xdr:rowOff>
    </xdr:from>
    <xdr:to>
      <xdr:col>10</xdr:col>
      <xdr:colOff>408837</xdr:colOff>
      <xdr:row>44</xdr:row>
      <xdr:rowOff>180048</xdr:rowOff>
    </xdr:to>
    <xdr:grpSp>
      <xdr:nvGrpSpPr>
        <xdr:cNvPr id="4" name="Agrupar 3">
          <a:extLst>
            <a:ext uri="{FF2B5EF4-FFF2-40B4-BE49-F238E27FC236}">
              <a16:creationId xmlns:a16="http://schemas.microsoft.com/office/drawing/2014/main" id="{8DD2E626-D74D-4507-8948-4CB2CDE05A7E}"/>
            </a:ext>
          </a:extLst>
        </xdr:cNvPr>
        <xdr:cNvGrpSpPr/>
      </xdr:nvGrpSpPr>
      <xdr:grpSpPr>
        <a:xfrm>
          <a:off x="238125" y="1143000"/>
          <a:ext cx="6057162" cy="7419048"/>
          <a:chOff x="1209675" y="0"/>
          <a:chExt cx="5904762" cy="7419048"/>
        </a:xfrm>
      </xdr:grpSpPr>
      <xdr:pic>
        <xdr:nvPicPr>
          <xdr:cNvPr id="2" name="Imagem 1">
            <a:extLst>
              <a:ext uri="{FF2B5EF4-FFF2-40B4-BE49-F238E27FC236}">
                <a16:creationId xmlns:a16="http://schemas.microsoft.com/office/drawing/2014/main" id="{A71C0174-EBA2-4005-8358-FBD04433F4F9}"/>
              </a:ext>
            </a:extLst>
          </xdr:cNvPr>
          <xdr:cNvPicPr>
            <a:picLocks noChangeAspect="1"/>
          </xdr:cNvPicPr>
        </xdr:nvPicPr>
        <xdr:blipFill>
          <a:blip xmlns:r="http://schemas.openxmlformats.org/officeDocument/2006/relationships" r:embed="rId1"/>
          <a:stretch>
            <a:fillRect/>
          </a:stretch>
        </xdr:blipFill>
        <xdr:spPr>
          <a:xfrm>
            <a:off x="1209675" y="0"/>
            <a:ext cx="5904762" cy="7419048"/>
          </a:xfrm>
          <a:prstGeom prst="rect">
            <a:avLst/>
          </a:prstGeom>
        </xdr:spPr>
      </xdr:pic>
      <xdr:sp macro="" textlink="">
        <xdr:nvSpPr>
          <xdr:cNvPr id="3" name="Retângulo 2">
            <a:extLst>
              <a:ext uri="{FF2B5EF4-FFF2-40B4-BE49-F238E27FC236}">
                <a16:creationId xmlns:a16="http://schemas.microsoft.com/office/drawing/2014/main" id="{A9A0261B-6C91-4BCD-A4E7-73875B546E09}"/>
              </a:ext>
            </a:extLst>
          </xdr:cNvPr>
          <xdr:cNvSpPr/>
        </xdr:nvSpPr>
        <xdr:spPr>
          <a:xfrm>
            <a:off x="4190999" y="866775"/>
            <a:ext cx="1381125" cy="6229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noFill/>
            </a:endParaRP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hyperlink" Target="http://www.cortemixacrilicos.com.br/produto/1-unid-linha-premium-minimo-fabricacao-por-cor-informar-cod-ao-vendedor-apos-a-compra1-m-x-2-m-x-40-mm/" TargetMode="External"/><Relationship Id="rId13" Type="http://schemas.openxmlformats.org/officeDocument/2006/relationships/hyperlink" Target="http://www.watplast.com.br/" TargetMode="External"/><Relationship Id="rId3" Type="http://schemas.openxmlformats.org/officeDocument/2006/relationships/hyperlink" Target="http://www.madereiratobias.com.br/" TargetMode="External"/><Relationship Id="rId7" Type="http://schemas.openxmlformats.org/officeDocument/2006/relationships/hyperlink" Target="http://www.lacasatecidos.com.br/tork-velutop-cor-15-marfim?utm_source=Site&amp;utm_medium=GoogleMerchant&amp;utm_campaign=GoogleMerchant" TargetMode="External"/><Relationship Id="rId12" Type="http://schemas.openxmlformats.org/officeDocument/2006/relationships/hyperlink" Target="http://www.crea-go.org.br/" TargetMode="External"/><Relationship Id="rId2" Type="http://schemas.openxmlformats.org/officeDocument/2006/relationships/hyperlink" Target="http://www.lojarudegon.com.br/categoria/mdf-e-fitas/mdf/madeirados/marca-arauco?color=tabaco" TargetMode="External"/><Relationship Id="rId16" Type="http://schemas.openxmlformats.org/officeDocument/2006/relationships/printerSettings" Target="../printerSettings/printerSettings6.bin"/><Relationship Id="rId1" Type="http://schemas.openxmlformats.org/officeDocument/2006/relationships/hyperlink" Target="http://www.leomadeiras.com.br/product/prod-3-MDF_Tabaco_Poro_2_Faces_18mm_Arauco" TargetMode="External"/><Relationship Id="rId6" Type="http://schemas.openxmlformats.org/officeDocument/2006/relationships/hyperlink" Target="http://www.jcdecor.com.br/tecido-veludo-animale-marfim?gclid=CjwKCAjw9r-DBhBxEiwA9qYUpe3IdkrzXwDx4etSH-SuIk-8Tu6vWDQBWfRgU55SR4gBsA6drezLwBoCD7IQAvD_BwE" TargetMode="External"/><Relationship Id="rId11" Type="http://schemas.openxmlformats.org/officeDocument/2006/relationships/hyperlink" Target="http://www.magazineluiza.com.br/" TargetMode="External"/><Relationship Id="rId5" Type="http://schemas.openxmlformats.org/officeDocument/2006/relationships/hyperlink" Target="https://www.jrj.com.br/liquidac-o/tecidos/camurca/veludo-branco-cru-2043.html" TargetMode="External"/><Relationship Id="rId15" Type="http://schemas.openxmlformats.org/officeDocument/2006/relationships/hyperlink" Target="tel:6239112007" TargetMode="External"/><Relationship Id="rId10" Type="http://schemas.openxmlformats.org/officeDocument/2006/relationships/hyperlink" Target="https://acrilico.savion.com.br/chapas-acrilicas/acrilico-transparente/chapas-em-acrilico-transparente-4mm-de-espessura-tamanho-1x2-metros-ac04" TargetMode="External"/><Relationship Id="rId4" Type="http://schemas.openxmlformats.org/officeDocument/2006/relationships/hyperlink" Target="http://www.madererirasaovicente.com.br/" TargetMode="External"/><Relationship Id="rId9" Type="http://schemas.openxmlformats.org/officeDocument/2006/relationships/hyperlink" Target="http://www.tudoemacrilico.com/chapa-placa-de-acrilico-2-x-1-metros-4mm-cristal.html" TargetMode="External"/><Relationship Id="rId14" Type="http://schemas.openxmlformats.org/officeDocument/2006/relationships/hyperlink" Target="tel:+55623091251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700E-C34F-44C7-9143-0AF3BDB4AE63}">
  <sheetPr>
    <outlinePr summaryBelow="0"/>
    <pageSetUpPr fitToPage="1"/>
  </sheetPr>
  <dimension ref="A1:M88"/>
  <sheetViews>
    <sheetView showGridLines="0" zoomScaleNormal="100" workbookViewId="0">
      <selection activeCell="H17" sqref="H17"/>
    </sheetView>
  </sheetViews>
  <sheetFormatPr defaultRowHeight="12.75" x14ac:dyDescent="0.2"/>
  <cols>
    <col min="1" max="1" width="37.42578125" style="1" customWidth="1"/>
    <col min="2" max="2" width="17" style="1" customWidth="1"/>
    <col min="3" max="3" width="32.28515625" style="1" customWidth="1"/>
    <col min="4" max="4" width="8.28515625" style="1" customWidth="1"/>
    <col min="5" max="5" width="10.5703125" style="1" bestFit="1" customWidth="1"/>
    <col min="6" max="6" width="9" style="2" bestFit="1" customWidth="1"/>
    <col min="7" max="7" width="22.7109375" style="2" bestFit="1" customWidth="1"/>
    <col min="8" max="8" width="21.85546875" style="2" bestFit="1" customWidth="1"/>
    <col min="9" max="9" width="22.42578125" style="2" bestFit="1" customWidth="1"/>
    <col min="10" max="10" width="21.5703125" style="2" bestFit="1" customWidth="1"/>
    <col min="11" max="12" width="20.85546875" style="1" bestFit="1" customWidth="1"/>
    <col min="13" max="13" width="18.42578125" style="1" bestFit="1" customWidth="1"/>
    <col min="14" max="16384" width="9.140625" style="1"/>
  </cols>
  <sheetData>
    <row r="1" spans="1:13" ht="15" x14ac:dyDescent="0.2">
      <c r="A1" s="5" t="s">
        <v>113</v>
      </c>
      <c r="B1" s="5" t="s">
        <v>96</v>
      </c>
      <c r="C1" s="5" t="s">
        <v>0</v>
      </c>
      <c r="D1" s="5" t="s">
        <v>1</v>
      </c>
      <c r="E1" s="5" t="s">
        <v>2</v>
      </c>
      <c r="F1" s="5" t="s">
        <v>3</v>
      </c>
      <c r="G1" s="5" t="s">
        <v>98</v>
      </c>
      <c r="H1" s="5" t="s">
        <v>99</v>
      </c>
      <c r="I1" s="5" t="s">
        <v>100</v>
      </c>
      <c r="J1" s="5" t="s">
        <v>101</v>
      </c>
      <c r="K1" s="6" t="s">
        <v>102</v>
      </c>
      <c r="L1" s="6" t="s">
        <v>103</v>
      </c>
      <c r="M1" s="7" t="s">
        <v>104</v>
      </c>
    </row>
    <row r="2" spans="1:13" ht="15" x14ac:dyDescent="0.25">
      <c r="A2" t="s">
        <v>114</v>
      </c>
      <c r="B2" t="s">
        <v>8</v>
      </c>
      <c r="C2" t="s">
        <v>9</v>
      </c>
      <c r="D2" t="s">
        <v>10</v>
      </c>
      <c r="E2" t="s">
        <v>11</v>
      </c>
      <c r="F2">
        <v>0.5</v>
      </c>
      <c r="G2" s="9">
        <v>289.58999999999997</v>
      </c>
      <c r="H2" s="14">
        <v>17000.301380999997</v>
      </c>
      <c r="I2" s="9">
        <f t="shared" ref="I2:I35" si="0">F2*G2</f>
        <v>144.79499999999999</v>
      </c>
      <c r="J2" s="9">
        <f t="shared" ref="J2:J35" si="1">F2*H2</f>
        <v>8500.1506904999987</v>
      </c>
      <c r="K2" s="10">
        <f t="shared" ref="K2:K35" si="2">I2*(1+BDI_MAT)</f>
        <v>176.37095500806964</v>
      </c>
      <c r="L2" s="10">
        <f t="shared" ref="L2:L35" si="3">J2*(1+BDI_MO)</f>
        <v>10949.882630234515</v>
      </c>
      <c r="M2" s="10">
        <f t="shared" ref="M2:M35" si="4">K2+L2</f>
        <v>11126.253585242584</v>
      </c>
    </row>
    <row r="3" spans="1:13" ht="15" x14ac:dyDescent="0.25">
      <c r="A3" t="s">
        <v>114</v>
      </c>
      <c r="B3" t="s">
        <v>12</v>
      </c>
      <c r="C3" t="s">
        <v>13</v>
      </c>
      <c r="D3" t="s">
        <v>10</v>
      </c>
      <c r="E3" t="s">
        <v>11</v>
      </c>
      <c r="F3">
        <v>1</v>
      </c>
      <c r="G3" s="9">
        <v>385.67</v>
      </c>
      <c r="H3" s="14">
        <v>11440.862172000001</v>
      </c>
      <c r="I3" s="9">
        <f t="shared" si="0"/>
        <v>385.67</v>
      </c>
      <c r="J3" s="9">
        <f t="shared" si="1"/>
        <v>11440.862172000001</v>
      </c>
      <c r="K3" s="10">
        <f t="shared" si="2"/>
        <v>469.77441360518134</v>
      </c>
      <c r="L3" s="10">
        <f t="shared" si="3"/>
        <v>14738.103185876686</v>
      </c>
      <c r="M3" s="10">
        <f t="shared" si="4"/>
        <v>15207.877599481866</v>
      </c>
    </row>
    <row r="4" spans="1:13" ht="15" x14ac:dyDescent="0.25">
      <c r="A4" t="s">
        <v>114</v>
      </c>
      <c r="B4" t="s">
        <v>14</v>
      </c>
      <c r="C4" t="s">
        <v>15</v>
      </c>
      <c r="D4" t="s">
        <v>10</v>
      </c>
      <c r="E4" t="s">
        <v>16</v>
      </c>
      <c r="F4">
        <v>2</v>
      </c>
      <c r="G4" s="9">
        <v>21</v>
      </c>
      <c r="H4" s="14">
        <v>0</v>
      </c>
      <c r="I4" s="9">
        <f t="shared" si="0"/>
        <v>42</v>
      </c>
      <c r="J4" s="9">
        <f t="shared" si="1"/>
        <v>0</v>
      </c>
      <c r="K4" s="10">
        <f t="shared" si="2"/>
        <v>51.159087747083298</v>
      </c>
      <c r="L4" s="10">
        <f t="shared" si="3"/>
        <v>0</v>
      </c>
      <c r="M4" s="10">
        <f t="shared" si="4"/>
        <v>51.159087747083298</v>
      </c>
    </row>
    <row r="5" spans="1:13" ht="15" x14ac:dyDescent="0.25">
      <c r="A5" t="s">
        <v>114</v>
      </c>
      <c r="B5" t="s">
        <v>17</v>
      </c>
      <c r="C5" t="s">
        <v>18</v>
      </c>
      <c r="D5" t="s">
        <v>10</v>
      </c>
      <c r="E5" t="s">
        <v>16</v>
      </c>
      <c r="F5">
        <v>1</v>
      </c>
      <c r="G5" s="9">
        <v>195.96</v>
      </c>
      <c r="H5" s="14">
        <v>0</v>
      </c>
      <c r="I5" s="9">
        <f t="shared" si="0"/>
        <v>195.96</v>
      </c>
      <c r="J5" s="9">
        <f t="shared" si="1"/>
        <v>0</v>
      </c>
      <c r="K5" s="10">
        <f t="shared" si="2"/>
        <v>238.69368654567722</v>
      </c>
      <c r="L5" s="10">
        <f t="shared" si="3"/>
        <v>0</v>
      </c>
      <c r="M5" s="10">
        <f t="shared" si="4"/>
        <v>238.69368654567722</v>
      </c>
    </row>
    <row r="6" spans="1:13" ht="15" x14ac:dyDescent="0.25">
      <c r="A6" t="s">
        <v>115</v>
      </c>
      <c r="B6" t="s">
        <v>21</v>
      </c>
      <c r="C6" t="s">
        <v>22</v>
      </c>
      <c r="D6" t="s">
        <v>10</v>
      </c>
      <c r="E6" t="s">
        <v>23</v>
      </c>
      <c r="F6">
        <v>10</v>
      </c>
      <c r="G6" s="9">
        <v>11.01</v>
      </c>
      <c r="H6" s="14">
        <v>11.530902600000001</v>
      </c>
      <c r="I6" s="9">
        <f t="shared" si="0"/>
        <v>110.1</v>
      </c>
      <c r="J6" s="9">
        <f t="shared" si="1"/>
        <v>115.30902600000002</v>
      </c>
      <c r="K6" s="10">
        <f t="shared" si="2"/>
        <v>134.10989430842548</v>
      </c>
      <c r="L6" s="10">
        <f t="shared" si="3"/>
        <v>148.54093143522729</v>
      </c>
      <c r="M6" s="10">
        <f t="shared" si="4"/>
        <v>282.65082574365277</v>
      </c>
    </row>
    <row r="7" spans="1:13" ht="15" x14ac:dyDescent="0.25">
      <c r="A7" t="s">
        <v>115</v>
      </c>
      <c r="B7" t="s">
        <v>24</v>
      </c>
      <c r="C7" t="s">
        <v>25</v>
      </c>
      <c r="D7" t="s">
        <v>10</v>
      </c>
      <c r="E7" t="s">
        <v>23</v>
      </c>
      <c r="F7">
        <v>10</v>
      </c>
      <c r="G7" s="9">
        <v>5.71</v>
      </c>
      <c r="H7" s="14">
        <v>0.69043665599999993</v>
      </c>
      <c r="I7" s="9">
        <f t="shared" si="0"/>
        <v>57.1</v>
      </c>
      <c r="J7" s="9">
        <f t="shared" si="1"/>
        <v>6.9043665599999997</v>
      </c>
      <c r="K7" s="10">
        <f t="shared" si="2"/>
        <v>69.551997865677535</v>
      </c>
      <c r="L7" s="10">
        <f t="shared" si="3"/>
        <v>8.8941956702733389</v>
      </c>
      <c r="M7" s="10">
        <f t="shared" si="4"/>
        <v>78.446193535950869</v>
      </c>
    </row>
    <row r="8" spans="1:13" ht="15" x14ac:dyDescent="0.25">
      <c r="A8" t="s">
        <v>115</v>
      </c>
      <c r="B8" t="s">
        <v>26</v>
      </c>
      <c r="C8" t="s">
        <v>27</v>
      </c>
      <c r="D8" t="s">
        <v>28</v>
      </c>
      <c r="E8" t="s">
        <v>29</v>
      </c>
      <c r="F8">
        <v>902.8</v>
      </c>
      <c r="G8" s="9">
        <v>2.38</v>
      </c>
      <c r="H8" s="14">
        <v>0</v>
      </c>
      <c r="I8" s="9">
        <f t="shared" si="0"/>
        <v>2148.6639999999998</v>
      </c>
      <c r="J8" s="9">
        <f t="shared" si="1"/>
        <v>0</v>
      </c>
      <c r="K8" s="10">
        <f t="shared" si="2"/>
        <v>2617.230717023785</v>
      </c>
      <c r="L8" s="10">
        <f t="shared" si="3"/>
        <v>0</v>
      </c>
      <c r="M8" s="10">
        <f t="shared" si="4"/>
        <v>2617.230717023785</v>
      </c>
    </row>
    <row r="9" spans="1:13" ht="15" x14ac:dyDescent="0.25">
      <c r="A9" t="s">
        <v>116</v>
      </c>
      <c r="B9" t="s">
        <v>31</v>
      </c>
      <c r="C9" t="s">
        <v>32</v>
      </c>
      <c r="D9" t="s">
        <v>10</v>
      </c>
      <c r="E9" t="s">
        <v>33</v>
      </c>
      <c r="F9">
        <v>17</v>
      </c>
      <c r="G9" s="9">
        <v>43.66</v>
      </c>
      <c r="H9" s="14">
        <v>16.903644</v>
      </c>
      <c r="I9" s="9">
        <f t="shared" si="0"/>
        <v>742.21999999999991</v>
      </c>
      <c r="J9" s="9">
        <f t="shared" si="1"/>
        <v>287.36194799999998</v>
      </c>
      <c r="K9" s="10">
        <f t="shared" si="2"/>
        <v>904.07852637238477</v>
      </c>
      <c r="L9" s="10">
        <f t="shared" si="3"/>
        <v>370.17927299950782</v>
      </c>
      <c r="M9" s="10">
        <f t="shared" si="4"/>
        <v>1274.2577993718926</v>
      </c>
    </row>
    <row r="10" spans="1:13" ht="15" x14ac:dyDescent="0.25">
      <c r="A10" t="s">
        <v>116</v>
      </c>
      <c r="B10" t="s">
        <v>34</v>
      </c>
      <c r="C10" t="s">
        <v>35</v>
      </c>
      <c r="D10" t="s">
        <v>10</v>
      </c>
      <c r="E10" t="s">
        <v>36</v>
      </c>
      <c r="F10">
        <v>45.33</v>
      </c>
      <c r="G10" s="9">
        <v>1216.42</v>
      </c>
      <c r="H10" s="14">
        <v>341.92338500000005</v>
      </c>
      <c r="I10" s="9">
        <f t="shared" si="0"/>
        <v>55140.318599999999</v>
      </c>
      <c r="J10" s="9">
        <f t="shared" si="1"/>
        <v>15499.387042050002</v>
      </c>
      <c r="K10" s="10">
        <f t="shared" si="2"/>
        <v>67164.961849036408</v>
      </c>
      <c r="L10" s="10">
        <f t="shared" si="3"/>
        <v>19966.28943775138</v>
      </c>
      <c r="M10" s="10">
        <f t="shared" si="4"/>
        <v>87131.251286787796</v>
      </c>
    </row>
    <row r="11" spans="1:13" ht="15" x14ac:dyDescent="0.25">
      <c r="A11" t="s">
        <v>116</v>
      </c>
      <c r="B11" t="s">
        <v>37</v>
      </c>
      <c r="C11" t="s">
        <v>38</v>
      </c>
      <c r="D11" t="s">
        <v>10</v>
      </c>
      <c r="E11" t="s">
        <v>36</v>
      </c>
      <c r="F11">
        <v>94.26</v>
      </c>
      <c r="G11" s="9">
        <v>486.57</v>
      </c>
      <c r="H11" s="14">
        <v>572.46846000000005</v>
      </c>
      <c r="I11" s="9">
        <f t="shared" si="0"/>
        <v>45864.088199999998</v>
      </c>
      <c r="J11" s="9">
        <f t="shared" si="1"/>
        <v>53960.877039600011</v>
      </c>
      <c r="K11" s="10">
        <f t="shared" si="2"/>
        <v>55865.831253899225</v>
      </c>
      <c r="L11" s="10">
        <f t="shared" si="3"/>
        <v>69512.328865946314</v>
      </c>
      <c r="M11" s="10">
        <f t="shared" si="4"/>
        <v>125378.16011984553</v>
      </c>
    </row>
    <row r="12" spans="1:13" ht="15" x14ac:dyDescent="0.25">
      <c r="A12" t="s">
        <v>116</v>
      </c>
      <c r="B12" t="s">
        <v>39</v>
      </c>
      <c r="C12" t="s">
        <v>40</v>
      </c>
      <c r="D12" t="s">
        <v>10</v>
      </c>
      <c r="E12" t="s">
        <v>36</v>
      </c>
      <c r="F12">
        <v>5.04</v>
      </c>
      <c r="G12" s="9">
        <v>191.3</v>
      </c>
      <c r="H12" s="14">
        <v>30.743559128000001</v>
      </c>
      <c r="I12" s="9">
        <f t="shared" si="0"/>
        <v>964.15200000000004</v>
      </c>
      <c r="J12" s="9">
        <f t="shared" si="1"/>
        <v>154.94753800512001</v>
      </c>
      <c r="K12" s="10">
        <f t="shared" si="2"/>
        <v>1174.4080183220442</v>
      </c>
      <c r="L12" s="10">
        <f t="shared" si="3"/>
        <v>199.60320902264669</v>
      </c>
      <c r="M12" s="10">
        <f t="shared" si="4"/>
        <v>1374.011227344691</v>
      </c>
    </row>
    <row r="13" spans="1:13" ht="15" x14ac:dyDescent="0.25">
      <c r="A13" t="s">
        <v>116</v>
      </c>
      <c r="B13" t="s">
        <v>41</v>
      </c>
      <c r="C13" t="s">
        <v>42</v>
      </c>
      <c r="D13" t="s">
        <v>10</v>
      </c>
      <c r="E13" t="s">
        <v>36</v>
      </c>
      <c r="F13">
        <v>5.75</v>
      </c>
      <c r="G13" s="9">
        <v>109.87</v>
      </c>
      <c r="H13" s="14">
        <v>72.705475000000007</v>
      </c>
      <c r="I13" s="9">
        <f t="shared" si="0"/>
        <v>631.75250000000005</v>
      </c>
      <c r="J13" s="9">
        <f t="shared" si="1"/>
        <v>418.05648125000005</v>
      </c>
      <c r="K13" s="10">
        <f t="shared" si="2"/>
        <v>769.52099004617253</v>
      </c>
      <c r="L13" s="10">
        <f t="shared" si="3"/>
        <v>538.53979407829388</v>
      </c>
      <c r="M13" s="10">
        <f t="shared" si="4"/>
        <v>1308.0607841244664</v>
      </c>
    </row>
    <row r="14" spans="1:13" ht="15" x14ac:dyDescent="0.25">
      <c r="A14" t="s">
        <v>117</v>
      </c>
      <c r="B14" t="s">
        <v>45</v>
      </c>
      <c r="C14" t="s">
        <v>46</v>
      </c>
      <c r="D14" t="s">
        <v>10</v>
      </c>
      <c r="E14" t="s">
        <v>36</v>
      </c>
      <c r="F14">
        <v>54.4</v>
      </c>
      <c r="G14" s="9">
        <v>9.4499999999999993</v>
      </c>
      <c r="H14" s="14">
        <v>3.6326137970000003</v>
      </c>
      <c r="I14" s="9">
        <f t="shared" si="0"/>
        <v>514.07999999999993</v>
      </c>
      <c r="J14" s="9">
        <f t="shared" si="1"/>
        <v>197.61419055680003</v>
      </c>
      <c r="K14" s="10">
        <f t="shared" si="2"/>
        <v>626.18723402429953</v>
      </c>
      <c r="L14" s="10">
        <f t="shared" si="3"/>
        <v>254.56633316914471</v>
      </c>
      <c r="M14" s="10">
        <f t="shared" si="4"/>
        <v>880.75356719344427</v>
      </c>
    </row>
    <row r="15" spans="1:13" ht="15" x14ac:dyDescent="0.25">
      <c r="A15" t="s">
        <v>118</v>
      </c>
      <c r="B15" t="s">
        <v>49</v>
      </c>
      <c r="C15" t="s">
        <v>50</v>
      </c>
      <c r="D15" t="s">
        <v>10</v>
      </c>
      <c r="E15" t="s">
        <v>33</v>
      </c>
      <c r="F15">
        <v>450</v>
      </c>
      <c r="G15" s="9">
        <v>2.86</v>
      </c>
      <c r="H15" s="14">
        <v>0.82384649999999993</v>
      </c>
      <c r="I15" s="9">
        <f t="shared" si="0"/>
        <v>1287</v>
      </c>
      <c r="J15" s="9">
        <f t="shared" si="1"/>
        <v>370.73092499999996</v>
      </c>
      <c r="K15" s="10">
        <f t="shared" si="2"/>
        <v>1567.6606173927669</v>
      </c>
      <c r="L15" s="10">
        <f t="shared" si="3"/>
        <v>477.57507648484847</v>
      </c>
      <c r="M15" s="10">
        <f t="shared" si="4"/>
        <v>2045.2356938776154</v>
      </c>
    </row>
    <row r="16" spans="1:13" ht="15" x14ac:dyDescent="0.25">
      <c r="A16" t="s">
        <v>118</v>
      </c>
      <c r="B16" t="s">
        <v>51</v>
      </c>
      <c r="C16" t="s">
        <v>52</v>
      </c>
      <c r="D16" t="s">
        <v>10</v>
      </c>
      <c r="E16" t="s">
        <v>16</v>
      </c>
      <c r="F16">
        <v>1</v>
      </c>
      <c r="G16" s="9">
        <v>10.11</v>
      </c>
      <c r="H16" s="14">
        <v>8.1787066139999993</v>
      </c>
      <c r="I16" s="9">
        <f t="shared" si="0"/>
        <v>10.11</v>
      </c>
      <c r="J16" s="9">
        <f t="shared" si="1"/>
        <v>8.1787066139999993</v>
      </c>
      <c r="K16" s="10">
        <f t="shared" si="2"/>
        <v>12.314723264833622</v>
      </c>
      <c r="L16" s="10">
        <f t="shared" si="3"/>
        <v>10.535798805368573</v>
      </c>
      <c r="M16" s="10">
        <f t="shared" si="4"/>
        <v>22.850522070202196</v>
      </c>
    </row>
    <row r="17" spans="1:13" ht="15" x14ac:dyDescent="0.25">
      <c r="A17" t="s">
        <v>118</v>
      </c>
      <c r="B17" t="s">
        <v>53</v>
      </c>
      <c r="C17" t="s">
        <v>54</v>
      </c>
      <c r="D17" t="s">
        <v>10</v>
      </c>
      <c r="E17" t="s">
        <v>16</v>
      </c>
      <c r="F17">
        <v>6</v>
      </c>
      <c r="G17" s="9">
        <v>8.23</v>
      </c>
      <c r="H17" s="14">
        <v>8.458157400000001</v>
      </c>
      <c r="I17" s="9">
        <f t="shared" si="0"/>
        <v>49.38</v>
      </c>
      <c r="J17" s="9">
        <f t="shared" si="1"/>
        <v>50.748944400000006</v>
      </c>
      <c r="K17" s="10">
        <f t="shared" si="2"/>
        <v>60.148470308356508</v>
      </c>
      <c r="L17" s="10">
        <f t="shared" si="3"/>
        <v>65.374721581037051</v>
      </c>
      <c r="M17" s="10">
        <f t="shared" si="4"/>
        <v>125.52319188939356</v>
      </c>
    </row>
    <row r="18" spans="1:13" ht="15" x14ac:dyDescent="0.25">
      <c r="A18" t="s">
        <v>118</v>
      </c>
      <c r="B18" t="s">
        <v>55</v>
      </c>
      <c r="C18" t="s">
        <v>56</v>
      </c>
      <c r="D18" t="s">
        <v>10</v>
      </c>
      <c r="E18" t="s">
        <v>16</v>
      </c>
      <c r="F18">
        <v>3</v>
      </c>
      <c r="G18" s="9">
        <v>19.170000000000002</v>
      </c>
      <c r="H18" s="14">
        <v>17.241018113999999</v>
      </c>
      <c r="I18" s="9">
        <f t="shared" si="0"/>
        <v>57.510000000000005</v>
      </c>
      <c r="J18" s="9">
        <f t="shared" si="1"/>
        <v>51.723054341999998</v>
      </c>
      <c r="K18" s="10">
        <f t="shared" si="2"/>
        <v>70.051408007970494</v>
      </c>
      <c r="L18" s="10">
        <f t="shared" si="3"/>
        <v>66.629568691661277</v>
      </c>
      <c r="M18" s="10">
        <f t="shared" si="4"/>
        <v>136.68097669963177</v>
      </c>
    </row>
    <row r="19" spans="1:13" ht="15" x14ac:dyDescent="0.25">
      <c r="A19" t="s">
        <v>118</v>
      </c>
      <c r="B19" t="s">
        <v>57</v>
      </c>
      <c r="C19" t="s">
        <v>58</v>
      </c>
      <c r="D19" t="s">
        <v>10</v>
      </c>
      <c r="E19" t="s">
        <v>16</v>
      </c>
      <c r="F19">
        <v>3</v>
      </c>
      <c r="G19" s="9">
        <v>12.76</v>
      </c>
      <c r="H19" s="14">
        <v>1.820700765</v>
      </c>
      <c r="I19" s="9">
        <f t="shared" si="0"/>
        <v>38.28</v>
      </c>
      <c r="J19" s="9">
        <f t="shared" si="1"/>
        <v>5.4621022950000002</v>
      </c>
      <c r="K19" s="10">
        <f t="shared" si="2"/>
        <v>46.627854260913061</v>
      </c>
      <c r="L19" s="10">
        <f t="shared" si="3"/>
        <v>7.0362727935434348</v>
      </c>
      <c r="M19" s="10">
        <f t="shared" si="4"/>
        <v>53.664127054456493</v>
      </c>
    </row>
    <row r="20" spans="1:13" ht="15" x14ac:dyDescent="0.25">
      <c r="A20" t="s">
        <v>118</v>
      </c>
      <c r="B20" t="s">
        <v>59</v>
      </c>
      <c r="C20" t="s">
        <v>60</v>
      </c>
      <c r="D20" t="s">
        <v>10</v>
      </c>
      <c r="E20" t="s">
        <v>33</v>
      </c>
      <c r="F20">
        <v>4</v>
      </c>
      <c r="G20" s="9">
        <v>14.54</v>
      </c>
      <c r="H20" s="14">
        <v>8.2372672740000006</v>
      </c>
      <c r="I20" s="9">
        <f t="shared" si="0"/>
        <v>58.16</v>
      </c>
      <c r="J20" s="9">
        <f t="shared" si="1"/>
        <v>32.949069096000002</v>
      </c>
      <c r="K20" s="10">
        <f t="shared" si="2"/>
        <v>70.843155794532493</v>
      </c>
      <c r="L20" s="10">
        <f t="shared" si="3"/>
        <v>42.44494627370716</v>
      </c>
      <c r="M20" s="10">
        <f t="shared" si="4"/>
        <v>113.28810206823965</v>
      </c>
    </row>
    <row r="21" spans="1:13" ht="15" x14ac:dyDescent="0.25">
      <c r="A21" t="s">
        <v>118</v>
      </c>
      <c r="B21" t="s">
        <v>61</v>
      </c>
      <c r="C21" t="s">
        <v>62</v>
      </c>
      <c r="D21" t="s">
        <v>10</v>
      </c>
      <c r="E21" t="s">
        <v>16</v>
      </c>
      <c r="F21">
        <v>1</v>
      </c>
      <c r="G21" s="9">
        <v>14.8</v>
      </c>
      <c r="H21" s="14">
        <v>9.4302962699999995</v>
      </c>
      <c r="I21" s="9">
        <f t="shared" si="0"/>
        <v>14.8</v>
      </c>
      <c r="J21" s="9">
        <f t="shared" si="1"/>
        <v>9.4302962699999995</v>
      </c>
      <c r="K21" s="10">
        <f t="shared" si="2"/>
        <v>18.027488063257923</v>
      </c>
      <c r="L21" s="10">
        <f t="shared" si="3"/>
        <v>12.148094908510886</v>
      </c>
      <c r="M21" s="10">
        <f t="shared" si="4"/>
        <v>30.175582971768812</v>
      </c>
    </row>
    <row r="22" spans="1:13" ht="15" x14ac:dyDescent="0.25">
      <c r="A22" t="s">
        <v>118</v>
      </c>
      <c r="B22" t="s">
        <v>63</v>
      </c>
      <c r="C22" t="s">
        <v>64</v>
      </c>
      <c r="D22" t="s">
        <v>10</v>
      </c>
      <c r="E22" t="s">
        <v>33</v>
      </c>
      <c r="F22">
        <v>50</v>
      </c>
      <c r="G22" s="9">
        <v>7.18</v>
      </c>
      <c r="H22" s="14">
        <v>2.8834627500000001</v>
      </c>
      <c r="I22" s="9">
        <f t="shared" si="0"/>
        <v>359</v>
      </c>
      <c r="J22" s="9">
        <f t="shared" si="1"/>
        <v>144.1731375</v>
      </c>
      <c r="K22" s="10">
        <f t="shared" si="2"/>
        <v>437.28839288578342</v>
      </c>
      <c r="L22" s="10">
        <f t="shared" si="3"/>
        <v>185.72364085521886</v>
      </c>
      <c r="M22" s="10">
        <f t="shared" si="4"/>
        <v>623.01203374100226</v>
      </c>
    </row>
    <row r="23" spans="1:13" ht="15" x14ac:dyDescent="0.25">
      <c r="A23" t="s">
        <v>118</v>
      </c>
      <c r="B23" t="s">
        <v>65</v>
      </c>
      <c r="C23" t="s">
        <v>66</v>
      </c>
      <c r="D23" t="s">
        <v>10</v>
      </c>
      <c r="E23" t="s">
        <v>33</v>
      </c>
      <c r="F23">
        <v>200</v>
      </c>
      <c r="G23" s="9">
        <v>3.68</v>
      </c>
      <c r="H23" s="14">
        <v>4.3938480000000002</v>
      </c>
      <c r="I23" s="9">
        <f t="shared" si="0"/>
        <v>736</v>
      </c>
      <c r="J23" s="9">
        <f t="shared" si="1"/>
        <v>878.76960000000008</v>
      </c>
      <c r="K23" s="10">
        <f t="shared" si="2"/>
        <v>896.50210909174541</v>
      </c>
      <c r="L23" s="10">
        <f t="shared" si="3"/>
        <v>1132.0298109270484</v>
      </c>
      <c r="M23" s="10">
        <f t="shared" si="4"/>
        <v>2028.5319200187937</v>
      </c>
    </row>
    <row r="24" spans="1:13" ht="15" x14ac:dyDescent="0.25">
      <c r="A24" t="s">
        <v>118</v>
      </c>
      <c r="B24" t="s">
        <v>67</v>
      </c>
      <c r="C24" t="s">
        <v>68</v>
      </c>
      <c r="D24" t="s">
        <v>10</v>
      </c>
      <c r="E24" t="s">
        <v>16</v>
      </c>
      <c r="F24">
        <v>10</v>
      </c>
      <c r="G24" s="9">
        <v>0.56000000000000005</v>
      </c>
      <c r="H24" s="14">
        <v>1.3730775</v>
      </c>
      <c r="I24" s="9">
        <f t="shared" si="0"/>
        <v>5.6000000000000005</v>
      </c>
      <c r="J24" s="9">
        <f t="shared" si="1"/>
        <v>13.730775</v>
      </c>
      <c r="K24" s="10">
        <f t="shared" si="2"/>
        <v>6.8212116996111067</v>
      </c>
      <c r="L24" s="10">
        <f t="shared" si="3"/>
        <v>17.687965795735128</v>
      </c>
      <c r="M24" s="10">
        <f t="shared" si="4"/>
        <v>24.509177495346236</v>
      </c>
    </row>
    <row r="25" spans="1:13" ht="15" x14ac:dyDescent="0.25">
      <c r="A25" t="s">
        <v>118</v>
      </c>
      <c r="B25" t="s">
        <v>69</v>
      </c>
      <c r="C25" t="s">
        <v>70</v>
      </c>
      <c r="D25" t="s">
        <v>10</v>
      </c>
      <c r="E25" t="s">
        <v>33</v>
      </c>
      <c r="F25">
        <v>20</v>
      </c>
      <c r="G25" s="9">
        <v>6.86</v>
      </c>
      <c r="H25" s="14">
        <v>3.7347708000000006</v>
      </c>
      <c r="I25" s="9">
        <f t="shared" si="0"/>
        <v>137.20000000000002</v>
      </c>
      <c r="J25" s="9">
        <f t="shared" si="1"/>
        <v>74.695416000000009</v>
      </c>
      <c r="K25" s="10">
        <f t="shared" si="2"/>
        <v>167.11968664047214</v>
      </c>
      <c r="L25" s="10">
        <f t="shared" si="3"/>
        <v>96.222533928799123</v>
      </c>
      <c r="M25" s="10">
        <f t="shared" si="4"/>
        <v>263.34222056927126</v>
      </c>
    </row>
    <row r="26" spans="1:13" ht="15" x14ac:dyDescent="0.25">
      <c r="A26" t="s">
        <v>118</v>
      </c>
      <c r="B26" t="s">
        <v>71</v>
      </c>
      <c r="C26" t="s">
        <v>72</v>
      </c>
      <c r="D26" t="s">
        <v>10</v>
      </c>
      <c r="E26" t="s">
        <v>33</v>
      </c>
      <c r="F26">
        <v>60</v>
      </c>
      <c r="G26" s="9">
        <v>31.26</v>
      </c>
      <c r="H26" s="14">
        <v>4.3938480000000002</v>
      </c>
      <c r="I26" s="9">
        <f t="shared" si="0"/>
        <v>1875.6000000000001</v>
      </c>
      <c r="J26" s="9">
        <f t="shared" si="1"/>
        <v>263.63087999999999</v>
      </c>
      <c r="K26" s="10">
        <f t="shared" si="2"/>
        <v>2284.6186899626059</v>
      </c>
      <c r="L26" s="10">
        <f t="shared" si="3"/>
        <v>339.60894327811445</v>
      </c>
      <c r="M26" s="10">
        <f t="shared" si="4"/>
        <v>2624.2276332407205</v>
      </c>
    </row>
    <row r="27" spans="1:13" ht="15" x14ac:dyDescent="0.25">
      <c r="A27" t="s">
        <v>118</v>
      </c>
      <c r="B27" t="s">
        <v>73</v>
      </c>
      <c r="C27" t="s">
        <v>74</v>
      </c>
      <c r="D27" t="s">
        <v>10</v>
      </c>
      <c r="E27" t="s">
        <v>16</v>
      </c>
      <c r="F27">
        <v>3</v>
      </c>
      <c r="G27" s="9">
        <v>390.65</v>
      </c>
      <c r="H27" s="14">
        <v>1.3730775</v>
      </c>
      <c r="I27" s="9">
        <f t="shared" si="0"/>
        <v>1171.9499999999998</v>
      </c>
      <c r="J27" s="9">
        <f t="shared" si="1"/>
        <v>4.1192324999999999</v>
      </c>
      <c r="K27" s="10">
        <f t="shared" si="2"/>
        <v>1427.5212591712918</v>
      </c>
      <c r="L27" s="10">
        <f t="shared" si="3"/>
        <v>5.3063897387205383</v>
      </c>
      <c r="M27" s="10">
        <f t="shared" si="4"/>
        <v>1432.8276489100124</v>
      </c>
    </row>
    <row r="28" spans="1:13" ht="15" x14ac:dyDescent="0.25">
      <c r="A28" t="s">
        <v>118</v>
      </c>
      <c r="B28" t="s">
        <v>75</v>
      </c>
      <c r="C28" t="s">
        <v>76</v>
      </c>
      <c r="D28" t="s">
        <v>10</v>
      </c>
      <c r="E28" t="s">
        <v>16</v>
      </c>
      <c r="F28">
        <v>2</v>
      </c>
      <c r="G28" s="9">
        <v>382.91</v>
      </c>
      <c r="H28" s="14">
        <v>1.3730775</v>
      </c>
      <c r="I28" s="9">
        <f t="shared" si="0"/>
        <v>765.82</v>
      </c>
      <c r="J28" s="9">
        <f t="shared" si="1"/>
        <v>2.7461549999999999</v>
      </c>
      <c r="K28" s="10">
        <f t="shared" si="2"/>
        <v>932.82506139217458</v>
      </c>
      <c r="L28" s="10">
        <f t="shared" si="3"/>
        <v>3.537593159147026</v>
      </c>
      <c r="M28" s="10">
        <f t="shared" si="4"/>
        <v>936.36265455132161</v>
      </c>
    </row>
    <row r="29" spans="1:13" ht="15" x14ac:dyDescent="0.25">
      <c r="A29" t="s">
        <v>119</v>
      </c>
      <c r="B29" t="s">
        <v>79</v>
      </c>
      <c r="C29" t="s">
        <v>80</v>
      </c>
      <c r="D29" t="s">
        <v>10</v>
      </c>
      <c r="E29" t="s">
        <v>16</v>
      </c>
      <c r="F29">
        <v>1</v>
      </c>
      <c r="G29" s="9">
        <v>14.11</v>
      </c>
      <c r="H29" s="14">
        <v>6.5437406400000002</v>
      </c>
      <c r="I29" s="9">
        <f t="shared" si="0"/>
        <v>14.11</v>
      </c>
      <c r="J29" s="9">
        <f t="shared" si="1"/>
        <v>6.5437406400000002</v>
      </c>
      <c r="K29" s="10">
        <f t="shared" si="2"/>
        <v>17.187017335984411</v>
      </c>
      <c r="L29" s="10">
        <f t="shared" si="3"/>
        <v>8.4296378475710156</v>
      </c>
      <c r="M29" s="10">
        <f t="shared" si="4"/>
        <v>25.616655183555427</v>
      </c>
    </row>
    <row r="30" spans="1:13" ht="15" x14ac:dyDescent="0.25">
      <c r="A30" t="s">
        <v>119</v>
      </c>
      <c r="B30" t="s">
        <v>81</v>
      </c>
      <c r="C30" t="s">
        <v>82</v>
      </c>
      <c r="D30" t="s">
        <v>10</v>
      </c>
      <c r="E30" t="s">
        <v>16</v>
      </c>
      <c r="F30">
        <v>1</v>
      </c>
      <c r="G30" s="9">
        <v>35.79</v>
      </c>
      <c r="H30" s="14">
        <v>1.9246296000000001</v>
      </c>
      <c r="I30" s="9">
        <f t="shared" si="0"/>
        <v>35.79</v>
      </c>
      <c r="J30" s="9">
        <f t="shared" si="1"/>
        <v>1.9246296000000001</v>
      </c>
      <c r="K30" s="10">
        <f t="shared" si="2"/>
        <v>43.594851201621694</v>
      </c>
      <c r="L30" s="10">
        <f t="shared" si="3"/>
        <v>2.4793052492855927</v>
      </c>
      <c r="M30" s="10">
        <f t="shared" si="4"/>
        <v>46.074156450907289</v>
      </c>
    </row>
    <row r="31" spans="1:13" ht="15" x14ac:dyDescent="0.25">
      <c r="A31" t="s">
        <v>120</v>
      </c>
      <c r="B31" t="s">
        <v>85</v>
      </c>
      <c r="C31" t="s">
        <v>86</v>
      </c>
      <c r="D31" t="s">
        <v>10</v>
      </c>
      <c r="E31" t="s">
        <v>16</v>
      </c>
      <c r="F31">
        <v>30</v>
      </c>
      <c r="G31" s="9">
        <v>88.11</v>
      </c>
      <c r="H31" s="14">
        <v>12.7851845</v>
      </c>
      <c r="I31" s="9">
        <f t="shared" si="0"/>
        <v>2643.3</v>
      </c>
      <c r="J31" s="9">
        <f t="shared" si="1"/>
        <v>383.55553499999996</v>
      </c>
      <c r="K31" s="10">
        <f t="shared" si="2"/>
        <v>3219.7337295682214</v>
      </c>
      <c r="L31" s="10">
        <f t="shared" si="3"/>
        <v>494.09572175240567</v>
      </c>
      <c r="M31" s="10">
        <f t="shared" si="4"/>
        <v>3713.829451320627</v>
      </c>
    </row>
    <row r="32" spans="1:13" ht="15" x14ac:dyDescent="0.25">
      <c r="A32" t="s">
        <v>120</v>
      </c>
      <c r="B32" t="s">
        <v>87</v>
      </c>
      <c r="C32" t="s">
        <v>88</v>
      </c>
      <c r="D32" t="s">
        <v>10</v>
      </c>
      <c r="E32" t="s">
        <v>16</v>
      </c>
      <c r="F32">
        <v>8</v>
      </c>
      <c r="G32" s="9">
        <v>41.92</v>
      </c>
      <c r="H32" s="14">
        <v>4.8115739999999994</v>
      </c>
      <c r="I32" s="9">
        <f t="shared" si="0"/>
        <v>335.36</v>
      </c>
      <c r="J32" s="9">
        <f t="shared" si="1"/>
        <v>38.492591999999995</v>
      </c>
      <c r="K32" s="10">
        <f t="shared" si="2"/>
        <v>408.49313492528228</v>
      </c>
      <c r="L32" s="10">
        <f t="shared" si="3"/>
        <v>49.586104985711849</v>
      </c>
      <c r="M32" s="10">
        <f t="shared" si="4"/>
        <v>458.07923991099415</v>
      </c>
    </row>
    <row r="33" spans="1:13" ht="15" x14ac:dyDescent="0.25">
      <c r="A33" t="s">
        <v>120</v>
      </c>
      <c r="B33" t="s">
        <v>89</v>
      </c>
      <c r="C33" t="s">
        <v>90</v>
      </c>
      <c r="D33" t="s">
        <v>10</v>
      </c>
      <c r="E33" t="s">
        <v>33</v>
      </c>
      <c r="F33">
        <v>20</v>
      </c>
      <c r="G33" s="9">
        <v>76.17</v>
      </c>
      <c r="H33" s="14">
        <v>2.02086108</v>
      </c>
      <c r="I33" s="9">
        <f t="shared" si="0"/>
        <v>1523.4</v>
      </c>
      <c r="J33" s="9">
        <f t="shared" si="1"/>
        <v>40.417221599999998</v>
      </c>
      <c r="K33" s="10">
        <f t="shared" si="2"/>
        <v>1855.6131969977787</v>
      </c>
      <c r="L33" s="10">
        <f t="shared" si="3"/>
        <v>52.065410234997444</v>
      </c>
      <c r="M33" s="10">
        <f t="shared" si="4"/>
        <v>1907.6786072327761</v>
      </c>
    </row>
    <row r="34" spans="1:13" ht="15" x14ac:dyDescent="0.25">
      <c r="A34" t="s">
        <v>121</v>
      </c>
      <c r="B34" t="s">
        <v>92</v>
      </c>
      <c r="C34" t="s">
        <v>93</v>
      </c>
      <c r="D34" t="s">
        <v>10</v>
      </c>
      <c r="E34" t="s">
        <v>36</v>
      </c>
      <c r="F34">
        <v>115.94</v>
      </c>
      <c r="G34" s="9">
        <v>0.51</v>
      </c>
      <c r="H34" s="14">
        <v>0.85646017200000013</v>
      </c>
      <c r="I34" s="9">
        <f t="shared" si="0"/>
        <v>59.129399999999997</v>
      </c>
      <c r="J34" s="9">
        <f t="shared" si="1"/>
        <v>99.297992341680015</v>
      </c>
      <c r="K34" s="10">
        <f t="shared" si="2"/>
        <v>72.023956262675881</v>
      </c>
      <c r="L34" s="10">
        <f t="shared" si="3"/>
        <v>127.91553951796639</v>
      </c>
      <c r="M34" s="10">
        <f t="shared" si="4"/>
        <v>199.93949578064229</v>
      </c>
    </row>
    <row r="35" spans="1:13" ht="15" x14ac:dyDescent="0.25">
      <c r="A35" t="s">
        <v>121</v>
      </c>
      <c r="B35" t="s">
        <v>94</v>
      </c>
      <c r="C35" t="s">
        <v>95</v>
      </c>
      <c r="D35" t="s">
        <v>10</v>
      </c>
      <c r="E35" t="s">
        <v>16</v>
      </c>
      <c r="F35">
        <v>1</v>
      </c>
      <c r="G35" s="9">
        <v>952</v>
      </c>
      <c r="H35" s="14">
        <v>3.9868052499999997</v>
      </c>
      <c r="I35" s="9">
        <f t="shared" si="0"/>
        <v>952</v>
      </c>
      <c r="J35" s="9">
        <f t="shared" si="1"/>
        <v>3.9868052499999997</v>
      </c>
      <c r="K35" s="10">
        <f t="shared" si="2"/>
        <v>1159.6059889338881</v>
      </c>
      <c r="L35" s="10">
        <f t="shared" si="3"/>
        <v>5.1357971342664372</v>
      </c>
      <c r="M35" s="10">
        <f t="shared" si="4"/>
        <v>1164.7417860681544</v>
      </c>
    </row>
    <row r="55" spans="3:3" ht="15" x14ac:dyDescent="0.2">
      <c r="C55" s="14">
        <v>17000.301380999997</v>
      </c>
    </row>
    <row r="56" spans="3:3" ht="15" x14ac:dyDescent="0.2">
      <c r="C56" s="14">
        <v>11440.862172000001</v>
      </c>
    </row>
    <row r="57" spans="3:3" ht="15" x14ac:dyDescent="0.2">
      <c r="C57" s="14">
        <v>0</v>
      </c>
    </row>
    <row r="58" spans="3:3" ht="15" x14ac:dyDescent="0.2">
      <c r="C58" s="14">
        <v>0</v>
      </c>
    </row>
    <row r="59" spans="3:3" ht="15" x14ac:dyDescent="0.2">
      <c r="C59" s="14">
        <v>11.530902600000001</v>
      </c>
    </row>
    <row r="60" spans="3:3" ht="15" x14ac:dyDescent="0.2">
      <c r="C60" s="14">
        <v>0.69043665599999993</v>
      </c>
    </row>
    <row r="61" spans="3:3" ht="15" x14ac:dyDescent="0.2">
      <c r="C61" s="14">
        <v>0</v>
      </c>
    </row>
    <row r="62" spans="3:3" ht="15" x14ac:dyDescent="0.2">
      <c r="C62" s="14">
        <v>16.903644</v>
      </c>
    </row>
    <row r="63" spans="3:3" ht="15" x14ac:dyDescent="0.2">
      <c r="C63" s="14">
        <v>341.92338500000005</v>
      </c>
    </row>
    <row r="64" spans="3:3" ht="15" x14ac:dyDescent="0.2">
      <c r="C64" s="14">
        <v>572.46846000000005</v>
      </c>
    </row>
    <row r="65" spans="3:3" ht="15" x14ac:dyDescent="0.2">
      <c r="C65" s="14">
        <v>30.743559128000001</v>
      </c>
    </row>
    <row r="66" spans="3:3" ht="15" x14ac:dyDescent="0.2">
      <c r="C66" s="14">
        <v>72.705475000000007</v>
      </c>
    </row>
    <row r="67" spans="3:3" ht="15" x14ac:dyDescent="0.2">
      <c r="C67" s="14">
        <v>3.6326137970000003</v>
      </c>
    </row>
    <row r="68" spans="3:3" ht="15" x14ac:dyDescent="0.2">
      <c r="C68" s="14">
        <v>0.82384649999999993</v>
      </c>
    </row>
    <row r="69" spans="3:3" ht="15" x14ac:dyDescent="0.2">
      <c r="C69" s="14">
        <v>8.1787066139999993</v>
      </c>
    </row>
    <row r="70" spans="3:3" ht="15" x14ac:dyDescent="0.2">
      <c r="C70" s="14">
        <v>8.458157400000001</v>
      </c>
    </row>
    <row r="71" spans="3:3" ht="15" x14ac:dyDescent="0.2">
      <c r="C71" s="14">
        <v>17.241018113999999</v>
      </c>
    </row>
    <row r="72" spans="3:3" ht="15" x14ac:dyDescent="0.2">
      <c r="C72" s="14">
        <v>1.820700765</v>
      </c>
    </row>
    <row r="73" spans="3:3" ht="15" x14ac:dyDescent="0.2">
      <c r="C73" s="14">
        <v>8.2372672740000006</v>
      </c>
    </row>
    <row r="74" spans="3:3" ht="15" x14ac:dyDescent="0.2">
      <c r="C74" s="14">
        <v>9.4302962699999995</v>
      </c>
    </row>
    <row r="75" spans="3:3" ht="15" x14ac:dyDescent="0.2">
      <c r="C75" s="14">
        <v>2.8834627500000001</v>
      </c>
    </row>
    <row r="76" spans="3:3" ht="15" x14ac:dyDescent="0.2">
      <c r="C76" s="14">
        <v>4.3938480000000002</v>
      </c>
    </row>
    <row r="77" spans="3:3" ht="15" x14ac:dyDescent="0.2">
      <c r="C77" s="14">
        <v>1.3730775</v>
      </c>
    </row>
    <row r="78" spans="3:3" ht="15" x14ac:dyDescent="0.2">
      <c r="C78" s="14">
        <v>3.7347708000000006</v>
      </c>
    </row>
    <row r="79" spans="3:3" ht="15" x14ac:dyDescent="0.2">
      <c r="C79" s="14">
        <v>4.3938480000000002</v>
      </c>
    </row>
    <row r="80" spans="3:3" ht="15" x14ac:dyDescent="0.2">
      <c r="C80" s="14">
        <v>1.3730775</v>
      </c>
    </row>
    <row r="81" spans="3:3" ht="15" x14ac:dyDescent="0.2">
      <c r="C81" s="14">
        <v>1.3730775</v>
      </c>
    </row>
    <row r="82" spans="3:3" ht="15" x14ac:dyDescent="0.2">
      <c r="C82" s="14">
        <v>6.5437406400000002</v>
      </c>
    </row>
    <row r="83" spans="3:3" ht="15" x14ac:dyDescent="0.2">
      <c r="C83" s="14">
        <v>1.9246296000000001</v>
      </c>
    </row>
    <row r="84" spans="3:3" ht="15" x14ac:dyDescent="0.2">
      <c r="C84" s="14">
        <v>12.7851845</v>
      </c>
    </row>
    <row r="85" spans="3:3" ht="15" x14ac:dyDescent="0.2">
      <c r="C85" s="14">
        <v>4.8115739999999994</v>
      </c>
    </row>
    <row r="86" spans="3:3" ht="15" x14ac:dyDescent="0.2">
      <c r="C86" s="14">
        <v>2.02086108</v>
      </c>
    </row>
    <row r="87" spans="3:3" ht="15" x14ac:dyDescent="0.2">
      <c r="C87" s="14">
        <v>0.85646017200000013</v>
      </c>
    </row>
    <row r="88" spans="3:3" ht="15" x14ac:dyDescent="0.2">
      <c r="C88" s="14">
        <v>3.9868052499999997</v>
      </c>
    </row>
  </sheetData>
  <printOptions horizontalCentered="1"/>
  <pageMargins left="0.41666666666666669" right="0" top="0.75" bottom="0.94444444444444442" header="0" footer="0.75"/>
  <pageSetup paperSize="9" scale="37" fitToHeight="0" orientation="portrait" r:id="rId1"/>
  <headerFooter>
    <oddFooter>&amp;R&amp;"Verdana,Negrito itálico"&amp;10Página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9188-4E94-4404-976B-25ECDB52D95F}">
  <dimension ref="A2:B3"/>
  <sheetViews>
    <sheetView topLeftCell="A2" workbookViewId="0">
      <selection activeCell="H17" sqref="H17"/>
    </sheetView>
  </sheetViews>
  <sheetFormatPr defaultRowHeight="15" x14ac:dyDescent="0.25"/>
  <sheetData>
    <row r="2" spans="1:2" x14ac:dyDescent="0.25">
      <c r="A2" t="s">
        <v>105</v>
      </c>
      <c r="B2">
        <f>21.81/100</f>
        <v>0.21809999999999999</v>
      </c>
    </row>
    <row r="3" spans="1:2" x14ac:dyDescent="0.25">
      <c r="A3" t="s">
        <v>106</v>
      </c>
      <c r="B3">
        <f>28.82/100</f>
        <v>0.28820000000000001</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3CE5-F148-4EE2-B584-98EE19C7AB7C}">
  <dimension ref="A1:E5222"/>
  <sheetViews>
    <sheetView topLeftCell="A1945" workbookViewId="0">
      <selection activeCell="H17" sqref="H17"/>
    </sheetView>
  </sheetViews>
  <sheetFormatPr defaultRowHeight="12.75" x14ac:dyDescent="0.2"/>
  <cols>
    <col min="1" max="1" width="10.5703125" style="29" customWidth="1"/>
    <col min="2" max="2" width="78.140625" style="29" customWidth="1"/>
    <col min="3" max="3" width="21.140625" style="29" customWidth="1"/>
    <col min="4" max="4" width="18.7109375" style="29" customWidth="1"/>
    <col min="5" max="5" width="22.28515625" style="29" customWidth="1"/>
    <col min="6" max="256" width="9.140625" style="29"/>
    <col min="257" max="257" width="10.5703125" style="29" customWidth="1"/>
    <col min="258" max="258" width="78.140625" style="29" customWidth="1"/>
    <col min="259" max="259" width="21.140625" style="29" customWidth="1"/>
    <col min="260" max="260" width="18.7109375" style="29" customWidth="1"/>
    <col min="261" max="261" width="22.28515625" style="29" customWidth="1"/>
    <col min="262" max="512" width="9.140625" style="29"/>
    <col min="513" max="513" width="10.5703125" style="29" customWidth="1"/>
    <col min="514" max="514" width="78.140625" style="29" customWidth="1"/>
    <col min="515" max="515" width="21.140625" style="29" customWidth="1"/>
    <col min="516" max="516" width="18.7109375" style="29" customWidth="1"/>
    <col min="517" max="517" width="22.28515625" style="29" customWidth="1"/>
    <col min="518" max="768" width="9.140625" style="29"/>
    <col min="769" max="769" width="10.5703125" style="29" customWidth="1"/>
    <col min="770" max="770" width="78.140625" style="29" customWidth="1"/>
    <col min="771" max="771" width="21.140625" style="29" customWidth="1"/>
    <col min="772" max="772" width="18.7109375" style="29" customWidth="1"/>
    <col min="773" max="773" width="22.28515625" style="29" customWidth="1"/>
    <col min="774" max="1024" width="9.140625" style="29"/>
    <col min="1025" max="1025" width="10.5703125" style="29" customWidth="1"/>
    <col min="1026" max="1026" width="78.140625" style="29" customWidth="1"/>
    <col min="1027" max="1027" width="21.140625" style="29" customWidth="1"/>
    <col min="1028" max="1028" width="18.7109375" style="29" customWidth="1"/>
    <col min="1029" max="1029" width="22.28515625" style="29" customWidth="1"/>
    <col min="1030" max="1280" width="9.140625" style="29"/>
    <col min="1281" max="1281" width="10.5703125" style="29" customWidth="1"/>
    <col min="1282" max="1282" width="78.140625" style="29" customWidth="1"/>
    <col min="1283" max="1283" width="21.140625" style="29" customWidth="1"/>
    <col min="1284" max="1284" width="18.7109375" style="29" customWidth="1"/>
    <col min="1285" max="1285" width="22.28515625" style="29" customWidth="1"/>
    <col min="1286" max="1536" width="9.140625" style="29"/>
    <col min="1537" max="1537" width="10.5703125" style="29" customWidth="1"/>
    <col min="1538" max="1538" width="78.140625" style="29" customWidth="1"/>
    <col min="1539" max="1539" width="21.140625" style="29" customWidth="1"/>
    <col min="1540" max="1540" width="18.7109375" style="29" customWidth="1"/>
    <col min="1541" max="1541" width="22.28515625" style="29" customWidth="1"/>
    <col min="1542" max="1792" width="9.140625" style="29"/>
    <col min="1793" max="1793" width="10.5703125" style="29" customWidth="1"/>
    <col min="1794" max="1794" width="78.140625" style="29" customWidth="1"/>
    <col min="1795" max="1795" width="21.140625" style="29" customWidth="1"/>
    <col min="1796" max="1796" width="18.7109375" style="29" customWidth="1"/>
    <col min="1797" max="1797" width="22.28515625" style="29" customWidth="1"/>
    <col min="1798" max="2048" width="9.140625" style="29"/>
    <col min="2049" max="2049" width="10.5703125" style="29" customWidth="1"/>
    <col min="2050" max="2050" width="78.140625" style="29" customWidth="1"/>
    <col min="2051" max="2051" width="21.140625" style="29" customWidth="1"/>
    <col min="2052" max="2052" width="18.7109375" style="29" customWidth="1"/>
    <col min="2053" max="2053" width="22.28515625" style="29" customWidth="1"/>
    <col min="2054" max="2304" width="9.140625" style="29"/>
    <col min="2305" max="2305" width="10.5703125" style="29" customWidth="1"/>
    <col min="2306" max="2306" width="78.140625" style="29" customWidth="1"/>
    <col min="2307" max="2307" width="21.140625" style="29" customWidth="1"/>
    <col min="2308" max="2308" width="18.7109375" style="29" customWidth="1"/>
    <col min="2309" max="2309" width="22.28515625" style="29" customWidth="1"/>
    <col min="2310" max="2560" width="9.140625" style="29"/>
    <col min="2561" max="2561" width="10.5703125" style="29" customWidth="1"/>
    <col min="2562" max="2562" width="78.140625" style="29" customWidth="1"/>
    <col min="2563" max="2563" width="21.140625" style="29" customWidth="1"/>
    <col min="2564" max="2564" width="18.7109375" style="29" customWidth="1"/>
    <col min="2565" max="2565" width="22.28515625" style="29" customWidth="1"/>
    <col min="2566" max="2816" width="9.140625" style="29"/>
    <col min="2817" max="2817" width="10.5703125" style="29" customWidth="1"/>
    <col min="2818" max="2818" width="78.140625" style="29" customWidth="1"/>
    <col min="2819" max="2819" width="21.140625" style="29" customWidth="1"/>
    <col min="2820" max="2820" width="18.7109375" style="29" customWidth="1"/>
    <col min="2821" max="2821" width="22.28515625" style="29" customWidth="1"/>
    <col min="2822" max="3072" width="9.140625" style="29"/>
    <col min="3073" max="3073" width="10.5703125" style="29" customWidth="1"/>
    <col min="3074" max="3074" width="78.140625" style="29" customWidth="1"/>
    <col min="3075" max="3075" width="21.140625" style="29" customWidth="1"/>
    <col min="3076" max="3076" width="18.7109375" style="29" customWidth="1"/>
    <col min="3077" max="3077" width="22.28515625" style="29" customWidth="1"/>
    <col min="3078" max="3328" width="9.140625" style="29"/>
    <col min="3329" max="3329" width="10.5703125" style="29" customWidth="1"/>
    <col min="3330" max="3330" width="78.140625" style="29" customWidth="1"/>
    <col min="3331" max="3331" width="21.140625" style="29" customWidth="1"/>
    <col min="3332" max="3332" width="18.7109375" style="29" customWidth="1"/>
    <col min="3333" max="3333" width="22.28515625" style="29" customWidth="1"/>
    <col min="3334" max="3584" width="9.140625" style="29"/>
    <col min="3585" max="3585" width="10.5703125" style="29" customWidth="1"/>
    <col min="3586" max="3586" width="78.140625" style="29" customWidth="1"/>
    <col min="3587" max="3587" width="21.140625" style="29" customWidth="1"/>
    <col min="3588" max="3588" width="18.7109375" style="29" customWidth="1"/>
    <col min="3589" max="3589" width="22.28515625" style="29" customWidth="1"/>
    <col min="3590" max="3840" width="9.140625" style="29"/>
    <col min="3841" max="3841" width="10.5703125" style="29" customWidth="1"/>
    <col min="3842" max="3842" width="78.140625" style="29" customWidth="1"/>
    <col min="3843" max="3843" width="21.140625" style="29" customWidth="1"/>
    <col min="3844" max="3844" width="18.7109375" style="29" customWidth="1"/>
    <col min="3845" max="3845" width="22.28515625" style="29" customWidth="1"/>
    <col min="3846" max="4096" width="9.140625" style="29"/>
    <col min="4097" max="4097" width="10.5703125" style="29" customWidth="1"/>
    <col min="4098" max="4098" width="78.140625" style="29" customWidth="1"/>
    <col min="4099" max="4099" width="21.140625" style="29" customWidth="1"/>
    <col min="4100" max="4100" width="18.7109375" style="29" customWidth="1"/>
    <col min="4101" max="4101" width="22.28515625" style="29" customWidth="1"/>
    <col min="4102" max="4352" width="9.140625" style="29"/>
    <col min="4353" max="4353" width="10.5703125" style="29" customWidth="1"/>
    <col min="4354" max="4354" width="78.140625" style="29" customWidth="1"/>
    <col min="4355" max="4355" width="21.140625" style="29" customWidth="1"/>
    <col min="4356" max="4356" width="18.7109375" style="29" customWidth="1"/>
    <col min="4357" max="4357" width="22.28515625" style="29" customWidth="1"/>
    <col min="4358" max="4608" width="9.140625" style="29"/>
    <col min="4609" max="4609" width="10.5703125" style="29" customWidth="1"/>
    <col min="4610" max="4610" width="78.140625" style="29" customWidth="1"/>
    <col min="4611" max="4611" width="21.140625" style="29" customWidth="1"/>
    <col min="4612" max="4612" width="18.7109375" style="29" customWidth="1"/>
    <col min="4613" max="4613" width="22.28515625" style="29" customWidth="1"/>
    <col min="4614" max="4864" width="9.140625" style="29"/>
    <col min="4865" max="4865" width="10.5703125" style="29" customWidth="1"/>
    <col min="4866" max="4866" width="78.140625" style="29" customWidth="1"/>
    <col min="4867" max="4867" width="21.140625" style="29" customWidth="1"/>
    <col min="4868" max="4868" width="18.7109375" style="29" customWidth="1"/>
    <col min="4869" max="4869" width="22.28515625" style="29" customWidth="1"/>
    <col min="4870" max="5120" width="9.140625" style="29"/>
    <col min="5121" max="5121" width="10.5703125" style="29" customWidth="1"/>
    <col min="5122" max="5122" width="78.140625" style="29" customWidth="1"/>
    <col min="5123" max="5123" width="21.140625" style="29" customWidth="1"/>
    <col min="5124" max="5124" width="18.7109375" style="29" customWidth="1"/>
    <col min="5125" max="5125" width="22.28515625" style="29" customWidth="1"/>
    <col min="5126" max="5376" width="9.140625" style="29"/>
    <col min="5377" max="5377" width="10.5703125" style="29" customWidth="1"/>
    <col min="5378" max="5378" width="78.140625" style="29" customWidth="1"/>
    <col min="5379" max="5379" width="21.140625" style="29" customWidth="1"/>
    <col min="5380" max="5380" width="18.7109375" style="29" customWidth="1"/>
    <col min="5381" max="5381" width="22.28515625" style="29" customWidth="1"/>
    <col min="5382" max="5632" width="9.140625" style="29"/>
    <col min="5633" max="5633" width="10.5703125" style="29" customWidth="1"/>
    <col min="5634" max="5634" width="78.140625" style="29" customWidth="1"/>
    <col min="5635" max="5635" width="21.140625" style="29" customWidth="1"/>
    <col min="5636" max="5636" width="18.7109375" style="29" customWidth="1"/>
    <col min="5637" max="5637" width="22.28515625" style="29" customWidth="1"/>
    <col min="5638" max="5888" width="9.140625" style="29"/>
    <col min="5889" max="5889" width="10.5703125" style="29" customWidth="1"/>
    <col min="5890" max="5890" width="78.140625" style="29" customWidth="1"/>
    <col min="5891" max="5891" width="21.140625" style="29" customWidth="1"/>
    <col min="5892" max="5892" width="18.7109375" style="29" customWidth="1"/>
    <col min="5893" max="5893" width="22.28515625" style="29" customWidth="1"/>
    <col min="5894" max="6144" width="9.140625" style="29"/>
    <col min="6145" max="6145" width="10.5703125" style="29" customWidth="1"/>
    <col min="6146" max="6146" width="78.140625" style="29" customWidth="1"/>
    <col min="6147" max="6147" width="21.140625" style="29" customWidth="1"/>
    <col min="6148" max="6148" width="18.7109375" style="29" customWidth="1"/>
    <col min="6149" max="6149" width="22.28515625" style="29" customWidth="1"/>
    <col min="6150" max="6400" width="9.140625" style="29"/>
    <col min="6401" max="6401" width="10.5703125" style="29" customWidth="1"/>
    <col min="6402" max="6402" width="78.140625" style="29" customWidth="1"/>
    <col min="6403" max="6403" width="21.140625" style="29" customWidth="1"/>
    <col min="6404" max="6404" width="18.7109375" style="29" customWidth="1"/>
    <col min="6405" max="6405" width="22.28515625" style="29" customWidth="1"/>
    <col min="6406" max="6656" width="9.140625" style="29"/>
    <col min="6657" max="6657" width="10.5703125" style="29" customWidth="1"/>
    <col min="6658" max="6658" width="78.140625" style="29" customWidth="1"/>
    <col min="6659" max="6659" width="21.140625" style="29" customWidth="1"/>
    <col min="6660" max="6660" width="18.7109375" style="29" customWidth="1"/>
    <col min="6661" max="6661" width="22.28515625" style="29" customWidth="1"/>
    <col min="6662" max="6912" width="9.140625" style="29"/>
    <col min="6913" max="6913" width="10.5703125" style="29" customWidth="1"/>
    <col min="6914" max="6914" width="78.140625" style="29" customWidth="1"/>
    <col min="6915" max="6915" width="21.140625" style="29" customWidth="1"/>
    <col min="6916" max="6916" width="18.7109375" style="29" customWidth="1"/>
    <col min="6917" max="6917" width="22.28515625" style="29" customWidth="1"/>
    <col min="6918" max="7168" width="9.140625" style="29"/>
    <col min="7169" max="7169" width="10.5703125" style="29" customWidth="1"/>
    <col min="7170" max="7170" width="78.140625" style="29" customWidth="1"/>
    <col min="7171" max="7171" width="21.140625" style="29" customWidth="1"/>
    <col min="7172" max="7172" width="18.7109375" style="29" customWidth="1"/>
    <col min="7173" max="7173" width="22.28515625" style="29" customWidth="1"/>
    <col min="7174" max="7424" width="9.140625" style="29"/>
    <col min="7425" max="7425" width="10.5703125" style="29" customWidth="1"/>
    <col min="7426" max="7426" width="78.140625" style="29" customWidth="1"/>
    <col min="7427" max="7427" width="21.140625" style="29" customWidth="1"/>
    <col min="7428" max="7428" width="18.7109375" style="29" customWidth="1"/>
    <col min="7429" max="7429" width="22.28515625" style="29" customWidth="1"/>
    <col min="7430" max="7680" width="9.140625" style="29"/>
    <col min="7681" max="7681" width="10.5703125" style="29" customWidth="1"/>
    <col min="7682" max="7682" width="78.140625" style="29" customWidth="1"/>
    <col min="7683" max="7683" width="21.140625" style="29" customWidth="1"/>
    <col min="7684" max="7684" width="18.7109375" style="29" customWidth="1"/>
    <col min="7685" max="7685" width="22.28515625" style="29" customWidth="1"/>
    <col min="7686" max="7936" width="9.140625" style="29"/>
    <col min="7937" max="7937" width="10.5703125" style="29" customWidth="1"/>
    <col min="7938" max="7938" width="78.140625" style="29" customWidth="1"/>
    <col min="7939" max="7939" width="21.140625" style="29" customWidth="1"/>
    <col min="7940" max="7940" width="18.7109375" style="29" customWidth="1"/>
    <col min="7941" max="7941" width="22.28515625" style="29" customWidth="1"/>
    <col min="7942" max="8192" width="9.140625" style="29"/>
    <col min="8193" max="8193" width="10.5703125" style="29" customWidth="1"/>
    <col min="8194" max="8194" width="78.140625" style="29" customWidth="1"/>
    <col min="8195" max="8195" width="21.140625" style="29" customWidth="1"/>
    <col min="8196" max="8196" width="18.7109375" style="29" customWidth="1"/>
    <col min="8197" max="8197" width="22.28515625" style="29" customWidth="1"/>
    <col min="8198" max="8448" width="9.140625" style="29"/>
    <col min="8449" max="8449" width="10.5703125" style="29" customWidth="1"/>
    <col min="8450" max="8450" width="78.140625" style="29" customWidth="1"/>
    <col min="8451" max="8451" width="21.140625" style="29" customWidth="1"/>
    <col min="8452" max="8452" width="18.7109375" style="29" customWidth="1"/>
    <col min="8453" max="8453" width="22.28515625" style="29" customWidth="1"/>
    <col min="8454" max="8704" width="9.140625" style="29"/>
    <col min="8705" max="8705" width="10.5703125" style="29" customWidth="1"/>
    <col min="8706" max="8706" width="78.140625" style="29" customWidth="1"/>
    <col min="8707" max="8707" width="21.140625" style="29" customWidth="1"/>
    <col min="8708" max="8708" width="18.7109375" style="29" customWidth="1"/>
    <col min="8709" max="8709" width="22.28515625" style="29" customWidth="1"/>
    <col min="8710" max="8960" width="9.140625" style="29"/>
    <col min="8961" max="8961" width="10.5703125" style="29" customWidth="1"/>
    <col min="8962" max="8962" width="78.140625" style="29" customWidth="1"/>
    <col min="8963" max="8963" width="21.140625" style="29" customWidth="1"/>
    <col min="8964" max="8964" width="18.7109375" style="29" customWidth="1"/>
    <col min="8965" max="8965" width="22.28515625" style="29" customWidth="1"/>
    <col min="8966" max="9216" width="9.140625" style="29"/>
    <col min="9217" max="9217" width="10.5703125" style="29" customWidth="1"/>
    <col min="9218" max="9218" width="78.140625" style="29" customWidth="1"/>
    <col min="9219" max="9219" width="21.140625" style="29" customWidth="1"/>
    <col min="9220" max="9220" width="18.7109375" style="29" customWidth="1"/>
    <col min="9221" max="9221" width="22.28515625" style="29" customWidth="1"/>
    <col min="9222" max="9472" width="9.140625" style="29"/>
    <col min="9473" max="9473" width="10.5703125" style="29" customWidth="1"/>
    <col min="9474" max="9474" width="78.140625" style="29" customWidth="1"/>
    <col min="9475" max="9475" width="21.140625" style="29" customWidth="1"/>
    <col min="9476" max="9476" width="18.7109375" style="29" customWidth="1"/>
    <col min="9477" max="9477" width="22.28515625" style="29" customWidth="1"/>
    <col min="9478" max="9728" width="9.140625" style="29"/>
    <col min="9729" max="9729" width="10.5703125" style="29" customWidth="1"/>
    <col min="9730" max="9730" width="78.140625" style="29" customWidth="1"/>
    <col min="9731" max="9731" width="21.140625" style="29" customWidth="1"/>
    <col min="9732" max="9732" width="18.7109375" style="29" customWidth="1"/>
    <col min="9733" max="9733" width="22.28515625" style="29" customWidth="1"/>
    <col min="9734" max="9984" width="9.140625" style="29"/>
    <col min="9985" max="9985" width="10.5703125" style="29" customWidth="1"/>
    <col min="9986" max="9986" width="78.140625" style="29" customWidth="1"/>
    <col min="9987" max="9987" width="21.140625" style="29" customWidth="1"/>
    <col min="9988" max="9988" width="18.7109375" style="29" customWidth="1"/>
    <col min="9989" max="9989" width="22.28515625" style="29" customWidth="1"/>
    <col min="9990" max="10240" width="9.140625" style="29"/>
    <col min="10241" max="10241" width="10.5703125" style="29" customWidth="1"/>
    <col min="10242" max="10242" width="78.140625" style="29" customWidth="1"/>
    <col min="10243" max="10243" width="21.140625" style="29" customWidth="1"/>
    <col min="10244" max="10244" width="18.7109375" style="29" customWidth="1"/>
    <col min="10245" max="10245" width="22.28515625" style="29" customWidth="1"/>
    <col min="10246" max="10496" width="9.140625" style="29"/>
    <col min="10497" max="10497" width="10.5703125" style="29" customWidth="1"/>
    <col min="10498" max="10498" width="78.140625" style="29" customWidth="1"/>
    <col min="10499" max="10499" width="21.140625" style="29" customWidth="1"/>
    <col min="10500" max="10500" width="18.7109375" style="29" customWidth="1"/>
    <col min="10501" max="10501" width="22.28515625" style="29" customWidth="1"/>
    <col min="10502" max="10752" width="9.140625" style="29"/>
    <col min="10753" max="10753" width="10.5703125" style="29" customWidth="1"/>
    <col min="10754" max="10754" width="78.140625" style="29" customWidth="1"/>
    <col min="10755" max="10755" width="21.140625" style="29" customWidth="1"/>
    <col min="10756" max="10756" width="18.7109375" style="29" customWidth="1"/>
    <col min="10757" max="10757" width="22.28515625" style="29" customWidth="1"/>
    <col min="10758" max="11008" width="9.140625" style="29"/>
    <col min="11009" max="11009" width="10.5703125" style="29" customWidth="1"/>
    <col min="11010" max="11010" width="78.140625" style="29" customWidth="1"/>
    <col min="11011" max="11011" width="21.140625" style="29" customWidth="1"/>
    <col min="11012" max="11012" width="18.7109375" style="29" customWidth="1"/>
    <col min="11013" max="11013" width="22.28515625" style="29" customWidth="1"/>
    <col min="11014" max="11264" width="9.140625" style="29"/>
    <col min="11265" max="11265" width="10.5703125" style="29" customWidth="1"/>
    <col min="11266" max="11266" width="78.140625" style="29" customWidth="1"/>
    <col min="11267" max="11267" width="21.140625" style="29" customWidth="1"/>
    <col min="11268" max="11268" width="18.7109375" style="29" customWidth="1"/>
    <col min="11269" max="11269" width="22.28515625" style="29" customWidth="1"/>
    <col min="11270" max="11520" width="9.140625" style="29"/>
    <col min="11521" max="11521" width="10.5703125" style="29" customWidth="1"/>
    <col min="11522" max="11522" width="78.140625" style="29" customWidth="1"/>
    <col min="11523" max="11523" width="21.140625" style="29" customWidth="1"/>
    <col min="11524" max="11524" width="18.7109375" style="29" customWidth="1"/>
    <col min="11525" max="11525" width="22.28515625" style="29" customWidth="1"/>
    <col min="11526" max="11776" width="9.140625" style="29"/>
    <col min="11777" max="11777" width="10.5703125" style="29" customWidth="1"/>
    <col min="11778" max="11778" width="78.140625" style="29" customWidth="1"/>
    <col min="11779" max="11779" width="21.140625" style="29" customWidth="1"/>
    <col min="11780" max="11780" width="18.7109375" style="29" customWidth="1"/>
    <col min="11781" max="11781" width="22.28515625" style="29" customWidth="1"/>
    <col min="11782" max="12032" width="9.140625" style="29"/>
    <col min="12033" max="12033" width="10.5703125" style="29" customWidth="1"/>
    <col min="12034" max="12034" width="78.140625" style="29" customWidth="1"/>
    <col min="12035" max="12035" width="21.140625" style="29" customWidth="1"/>
    <col min="12036" max="12036" width="18.7109375" style="29" customWidth="1"/>
    <col min="12037" max="12037" width="22.28515625" style="29" customWidth="1"/>
    <col min="12038" max="12288" width="9.140625" style="29"/>
    <col min="12289" max="12289" width="10.5703125" style="29" customWidth="1"/>
    <col min="12290" max="12290" width="78.140625" style="29" customWidth="1"/>
    <col min="12291" max="12291" width="21.140625" style="29" customWidth="1"/>
    <col min="12292" max="12292" width="18.7109375" style="29" customWidth="1"/>
    <col min="12293" max="12293" width="22.28515625" style="29" customWidth="1"/>
    <col min="12294" max="12544" width="9.140625" style="29"/>
    <col min="12545" max="12545" width="10.5703125" style="29" customWidth="1"/>
    <col min="12546" max="12546" width="78.140625" style="29" customWidth="1"/>
    <col min="12547" max="12547" width="21.140625" style="29" customWidth="1"/>
    <col min="12548" max="12548" width="18.7109375" style="29" customWidth="1"/>
    <col min="12549" max="12549" width="22.28515625" style="29" customWidth="1"/>
    <col min="12550" max="12800" width="9.140625" style="29"/>
    <col min="12801" max="12801" width="10.5703125" style="29" customWidth="1"/>
    <col min="12802" max="12802" width="78.140625" style="29" customWidth="1"/>
    <col min="12803" max="12803" width="21.140625" style="29" customWidth="1"/>
    <col min="12804" max="12804" width="18.7109375" style="29" customWidth="1"/>
    <col min="12805" max="12805" width="22.28515625" style="29" customWidth="1"/>
    <col min="12806" max="13056" width="9.140625" style="29"/>
    <col min="13057" max="13057" width="10.5703125" style="29" customWidth="1"/>
    <col min="13058" max="13058" width="78.140625" style="29" customWidth="1"/>
    <col min="13059" max="13059" width="21.140625" style="29" customWidth="1"/>
    <col min="13060" max="13060" width="18.7109375" style="29" customWidth="1"/>
    <col min="13061" max="13061" width="22.28515625" style="29" customWidth="1"/>
    <col min="13062" max="13312" width="9.140625" style="29"/>
    <col min="13313" max="13313" width="10.5703125" style="29" customWidth="1"/>
    <col min="13314" max="13314" width="78.140625" style="29" customWidth="1"/>
    <col min="13315" max="13315" width="21.140625" style="29" customWidth="1"/>
    <col min="13316" max="13316" width="18.7109375" style="29" customWidth="1"/>
    <col min="13317" max="13317" width="22.28515625" style="29" customWidth="1"/>
    <col min="13318" max="13568" width="9.140625" style="29"/>
    <col min="13569" max="13569" width="10.5703125" style="29" customWidth="1"/>
    <col min="13570" max="13570" width="78.140625" style="29" customWidth="1"/>
    <col min="13571" max="13571" width="21.140625" style="29" customWidth="1"/>
    <col min="13572" max="13572" width="18.7109375" style="29" customWidth="1"/>
    <col min="13573" max="13573" width="22.28515625" style="29" customWidth="1"/>
    <col min="13574" max="13824" width="9.140625" style="29"/>
    <col min="13825" max="13825" width="10.5703125" style="29" customWidth="1"/>
    <col min="13826" max="13826" width="78.140625" style="29" customWidth="1"/>
    <col min="13827" max="13827" width="21.140625" style="29" customWidth="1"/>
    <col min="13828" max="13828" width="18.7109375" style="29" customWidth="1"/>
    <col min="13829" max="13829" width="22.28515625" style="29" customWidth="1"/>
    <col min="13830" max="14080" width="9.140625" style="29"/>
    <col min="14081" max="14081" width="10.5703125" style="29" customWidth="1"/>
    <col min="14082" max="14082" width="78.140625" style="29" customWidth="1"/>
    <col min="14083" max="14083" width="21.140625" style="29" customWidth="1"/>
    <col min="14084" max="14084" width="18.7109375" style="29" customWidth="1"/>
    <col min="14085" max="14085" width="22.28515625" style="29" customWidth="1"/>
    <col min="14086" max="14336" width="9.140625" style="29"/>
    <col min="14337" max="14337" width="10.5703125" style="29" customWidth="1"/>
    <col min="14338" max="14338" width="78.140625" style="29" customWidth="1"/>
    <col min="14339" max="14339" width="21.140625" style="29" customWidth="1"/>
    <col min="14340" max="14340" width="18.7109375" style="29" customWidth="1"/>
    <col min="14341" max="14341" width="22.28515625" style="29" customWidth="1"/>
    <col min="14342" max="14592" width="9.140625" style="29"/>
    <col min="14593" max="14593" width="10.5703125" style="29" customWidth="1"/>
    <col min="14594" max="14594" width="78.140625" style="29" customWidth="1"/>
    <col min="14595" max="14595" width="21.140625" style="29" customWidth="1"/>
    <col min="14596" max="14596" width="18.7109375" style="29" customWidth="1"/>
    <col min="14597" max="14597" width="22.28515625" style="29" customWidth="1"/>
    <col min="14598" max="14848" width="9.140625" style="29"/>
    <col min="14849" max="14849" width="10.5703125" style="29" customWidth="1"/>
    <col min="14850" max="14850" width="78.140625" style="29" customWidth="1"/>
    <col min="14851" max="14851" width="21.140625" style="29" customWidth="1"/>
    <col min="14852" max="14852" width="18.7109375" style="29" customWidth="1"/>
    <col min="14853" max="14853" width="22.28515625" style="29" customWidth="1"/>
    <col min="14854" max="15104" width="9.140625" style="29"/>
    <col min="15105" max="15105" width="10.5703125" style="29" customWidth="1"/>
    <col min="15106" max="15106" width="78.140625" style="29" customWidth="1"/>
    <col min="15107" max="15107" width="21.140625" style="29" customWidth="1"/>
    <col min="15108" max="15108" width="18.7109375" style="29" customWidth="1"/>
    <col min="15109" max="15109" width="22.28515625" style="29" customWidth="1"/>
    <col min="15110" max="15360" width="9.140625" style="29"/>
    <col min="15361" max="15361" width="10.5703125" style="29" customWidth="1"/>
    <col min="15362" max="15362" width="78.140625" style="29" customWidth="1"/>
    <col min="15363" max="15363" width="21.140625" style="29" customWidth="1"/>
    <col min="15364" max="15364" width="18.7109375" style="29" customWidth="1"/>
    <col min="15365" max="15365" width="22.28515625" style="29" customWidth="1"/>
    <col min="15366" max="15616" width="9.140625" style="29"/>
    <col min="15617" max="15617" width="10.5703125" style="29" customWidth="1"/>
    <col min="15618" max="15618" width="78.140625" style="29" customWidth="1"/>
    <col min="15619" max="15619" width="21.140625" style="29" customWidth="1"/>
    <col min="15620" max="15620" width="18.7109375" style="29" customWidth="1"/>
    <col min="15621" max="15621" width="22.28515625" style="29" customWidth="1"/>
    <col min="15622" max="15872" width="9.140625" style="29"/>
    <col min="15873" max="15873" width="10.5703125" style="29" customWidth="1"/>
    <col min="15874" max="15874" width="78.140625" style="29" customWidth="1"/>
    <col min="15875" max="15875" width="21.140625" style="29" customWidth="1"/>
    <col min="15876" max="15876" width="18.7109375" style="29" customWidth="1"/>
    <col min="15877" max="15877" width="22.28515625" style="29" customWidth="1"/>
    <col min="15878" max="16128" width="9.140625" style="29"/>
    <col min="16129" max="16129" width="10.5703125" style="29" customWidth="1"/>
    <col min="16130" max="16130" width="78.140625" style="29" customWidth="1"/>
    <col min="16131" max="16131" width="21.140625" style="29" customWidth="1"/>
    <col min="16132" max="16132" width="18.7109375" style="29" customWidth="1"/>
    <col min="16133" max="16133" width="22.28515625" style="29" customWidth="1"/>
    <col min="16134" max="16384" width="9.140625" style="29"/>
  </cols>
  <sheetData>
    <row r="1" spans="1:5" x14ac:dyDescent="0.2">
      <c r="A1" s="29" t="s">
        <v>218</v>
      </c>
    </row>
    <row r="2" spans="1:5" x14ac:dyDescent="0.2">
      <c r="A2" s="29" t="s">
        <v>219</v>
      </c>
    </row>
    <row r="3" spans="1:5" x14ac:dyDescent="0.2">
      <c r="A3" s="29" t="s">
        <v>220</v>
      </c>
    </row>
    <row r="4" spans="1:5" x14ac:dyDescent="0.2">
      <c r="A4" s="29" t="s">
        <v>221</v>
      </c>
    </row>
    <row r="5" spans="1:5" x14ac:dyDescent="0.2">
      <c r="A5" s="29" t="s">
        <v>222</v>
      </c>
    </row>
    <row r="6" spans="1:5" x14ac:dyDescent="0.2">
      <c r="A6" s="29" t="s">
        <v>219</v>
      </c>
    </row>
    <row r="7" spans="1:5" x14ac:dyDescent="0.2">
      <c r="A7" s="29" t="s">
        <v>223</v>
      </c>
      <c r="B7" s="29" t="s">
        <v>224</v>
      </c>
      <c r="C7" s="29" t="s">
        <v>225</v>
      </c>
      <c r="D7" s="29" t="s">
        <v>226</v>
      </c>
      <c r="E7" s="29" t="s">
        <v>227</v>
      </c>
    </row>
    <row r="8" spans="1:5" x14ac:dyDescent="0.2">
      <c r="A8" s="29">
        <v>2418</v>
      </c>
      <c r="B8" s="29" t="s">
        <v>228</v>
      </c>
      <c r="C8" s="29" t="s">
        <v>229</v>
      </c>
      <c r="D8" s="29" t="s">
        <v>230</v>
      </c>
      <c r="E8" s="30">
        <v>12.7</v>
      </c>
    </row>
    <row r="9" spans="1:5" x14ac:dyDescent="0.2">
      <c r="A9" s="29">
        <v>3378</v>
      </c>
      <c r="B9" s="29" t="s">
        <v>231</v>
      </c>
      <c r="C9" s="29" t="s">
        <v>229</v>
      </c>
      <c r="D9" s="29" t="s">
        <v>232</v>
      </c>
      <c r="E9" s="30">
        <v>81.319999999999993</v>
      </c>
    </row>
    <row r="10" spans="1:5" x14ac:dyDescent="0.2">
      <c r="A10" s="29">
        <v>3380</v>
      </c>
      <c r="B10" s="29" t="s">
        <v>233</v>
      </c>
      <c r="C10" s="29" t="s">
        <v>229</v>
      </c>
      <c r="D10" s="29" t="s">
        <v>230</v>
      </c>
      <c r="E10" s="30">
        <v>56.93</v>
      </c>
    </row>
    <row r="11" spans="1:5" x14ac:dyDescent="0.2">
      <c r="A11" s="29">
        <v>3379</v>
      </c>
      <c r="B11" s="29" t="s">
        <v>234</v>
      </c>
      <c r="C11" s="29" t="s">
        <v>229</v>
      </c>
      <c r="D11" s="29" t="s">
        <v>232</v>
      </c>
      <c r="E11" s="30">
        <v>54.96</v>
      </c>
    </row>
    <row r="12" spans="1:5" x14ac:dyDescent="0.2">
      <c r="A12" s="29">
        <v>615</v>
      </c>
      <c r="B12" s="29" t="s">
        <v>235</v>
      </c>
      <c r="C12" s="29" t="s">
        <v>236</v>
      </c>
      <c r="D12" s="29" t="s">
        <v>237</v>
      </c>
      <c r="E12" s="30">
        <v>440.78</v>
      </c>
    </row>
    <row r="13" spans="1:5" x14ac:dyDescent="0.2">
      <c r="A13" s="29">
        <v>606</v>
      </c>
      <c r="B13" s="29" t="s">
        <v>238</v>
      </c>
      <c r="C13" s="29" t="s">
        <v>236</v>
      </c>
      <c r="D13" s="29" t="s">
        <v>237</v>
      </c>
      <c r="E13" s="30">
        <v>692.41</v>
      </c>
    </row>
    <row r="14" spans="1:5" x14ac:dyDescent="0.2">
      <c r="A14" s="29">
        <v>13382</v>
      </c>
      <c r="B14" s="29" t="s">
        <v>239</v>
      </c>
      <c r="C14" s="29" t="s">
        <v>229</v>
      </c>
      <c r="D14" s="29" t="s">
        <v>232</v>
      </c>
      <c r="E14" s="30">
        <v>409.32</v>
      </c>
    </row>
    <row r="15" spans="1:5" x14ac:dyDescent="0.2">
      <c r="A15" s="29">
        <v>11199</v>
      </c>
      <c r="B15" s="29" t="s">
        <v>240</v>
      </c>
      <c r="C15" s="29" t="s">
        <v>229</v>
      </c>
      <c r="D15" s="29" t="s">
        <v>237</v>
      </c>
      <c r="E15" s="30">
        <v>993.55</v>
      </c>
    </row>
    <row r="16" spans="1:5" x14ac:dyDescent="0.2">
      <c r="A16" s="29">
        <v>21136</v>
      </c>
      <c r="B16" s="29" t="s">
        <v>241</v>
      </c>
      <c r="C16" s="29" t="s">
        <v>242</v>
      </c>
      <c r="D16" s="29" t="s">
        <v>232</v>
      </c>
      <c r="E16" s="30">
        <v>12.79</v>
      </c>
    </row>
    <row r="17" spans="1:5" x14ac:dyDescent="0.2">
      <c r="A17" s="29">
        <v>21128</v>
      </c>
      <c r="B17" s="29" t="s">
        <v>243</v>
      </c>
      <c r="C17" s="29" t="s">
        <v>242</v>
      </c>
      <c r="D17" s="29" t="s">
        <v>230</v>
      </c>
      <c r="E17" s="30">
        <v>9.9</v>
      </c>
    </row>
    <row r="18" spans="1:5" x14ac:dyDescent="0.2">
      <c r="A18" s="29">
        <v>21130</v>
      </c>
      <c r="B18" s="29" t="s">
        <v>244</v>
      </c>
      <c r="C18" s="29" t="s">
        <v>242</v>
      </c>
      <c r="D18" s="29" t="s">
        <v>232</v>
      </c>
      <c r="E18" s="30">
        <v>25</v>
      </c>
    </row>
    <row r="19" spans="1:5" x14ac:dyDescent="0.2">
      <c r="A19" s="29">
        <v>21135</v>
      </c>
      <c r="B19" s="29" t="s">
        <v>245</v>
      </c>
      <c r="C19" s="29" t="s">
        <v>242</v>
      </c>
      <c r="D19" s="29" t="s">
        <v>232</v>
      </c>
      <c r="E19" s="30">
        <v>24.61</v>
      </c>
    </row>
    <row r="20" spans="1:5" x14ac:dyDescent="0.2">
      <c r="A20" s="29">
        <v>38605</v>
      </c>
      <c r="B20" s="29" t="s">
        <v>246</v>
      </c>
      <c r="C20" s="29" t="s">
        <v>229</v>
      </c>
      <c r="D20" s="29" t="s">
        <v>232</v>
      </c>
      <c r="E20" s="30">
        <v>135.91999999999999</v>
      </c>
    </row>
    <row r="21" spans="1:5" x14ac:dyDescent="0.2">
      <c r="A21" s="29">
        <v>11270</v>
      </c>
      <c r="B21" s="29" t="s">
        <v>247</v>
      </c>
      <c r="C21" s="29" t="s">
        <v>229</v>
      </c>
      <c r="D21" s="29" t="s">
        <v>237</v>
      </c>
      <c r="E21" s="30">
        <v>2.46</v>
      </c>
    </row>
    <row r="22" spans="1:5" x14ac:dyDescent="0.2">
      <c r="A22" s="29">
        <v>412</v>
      </c>
      <c r="B22" s="29" t="s">
        <v>248</v>
      </c>
      <c r="C22" s="29" t="s">
        <v>229</v>
      </c>
      <c r="D22" s="29" t="s">
        <v>232</v>
      </c>
      <c r="E22" s="30">
        <v>0.97</v>
      </c>
    </row>
    <row r="23" spans="1:5" x14ac:dyDescent="0.2">
      <c r="A23" s="29">
        <v>414</v>
      </c>
      <c r="B23" s="29" t="s">
        <v>249</v>
      </c>
      <c r="C23" s="29" t="s">
        <v>229</v>
      </c>
      <c r="D23" s="29" t="s">
        <v>232</v>
      </c>
      <c r="E23" s="30">
        <v>0.06</v>
      </c>
    </row>
    <row r="24" spans="1:5" x14ac:dyDescent="0.2">
      <c r="A24" s="29">
        <v>410</v>
      </c>
      <c r="B24" s="29" t="s">
        <v>250</v>
      </c>
      <c r="C24" s="29" t="s">
        <v>229</v>
      </c>
      <c r="D24" s="29" t="s">
        <v>232</v>
      </c>
      <c r="E24" s="30">
        <v>0.15</v>
      </c>
    </row>
    <row r="25" spans="1:5" x14ac:dyDescent="0.2">
      <c r="A25" s="29">
        <v>411</v>
      </c>
      <c r="B25" s="29" t="s">
        <v>251</v>
      </c>
      <c r="C25" s="29" t="s">
        <v>229</v>
      </c>
      <c r="D25" s="29" t="s">
        <v>230</v>
      </c>
      <c r="E25" s="30">
        <v>0.19</v>
      </c>
    </row>
    <row r="26" spans="1:5" x14ac:dyDescent="0.2">
      <c r="A26" s="29">
        <v>408</v>
      </c>
      <c r="B26" s="29" t="s">
        <v>252</v>
      </c>
      <c r="C26" s="29" t="s">
        <v>229</v>
      </c>
      <c r="D26" s="29" t="s">
        <v>232</v>
      </c>
      <c r="E26" s="30">
        <v>0.94</v>
      </c>
    </row>
    <row r="27" spans="1:5" x14ac:dyDescent="0.2">
      <c r="A27" s="29">
        <v>39131</v>
      </c>
      <c r="B27" s="29" t="s">
        <v>253</v>
      </c>
      <c r="C27" s="29" t="s">
        <v>229</v>
      </c>
      <c r="D27" s="29" t="s">
        <v>232</v>
      </c>
      <c r="E27" s="30">
        <v>1.99</v>
      </c>
    </row>
    <row r="28" spans="1:5" x14ac:dyDescent="0.2">
      <c r="A28" s="29">
        <v>394</v>
      </c>
      <c r="B28" s="29" t="s">
        <v>254</v>
      </c>
      <c r="C28" s="29" t="s">
        <v>229</v>
      </c>
      <c r="D28" s="29" t="s">
        <v>232</v>
      </c>
      <c r="E28" s="30">
        <v>2.0099999999999998</v>
      </c>
    </row>
    <row r="29" spans="1:5" x14ac:dyDescent="0.2">
      <c r="A29" s="29">
        <v>39130</v>
      </c>
      <c r="B29" s="29" t="s">
        <v>255</v>
      </c>
      <c r="C29" s="29" t="s">
        <v>229</v>
      </c>
      <c r="D29" s="29" t="s">
        <v>232</v>
      </c>
      <c r="E29" s="30">
        <v>1.81</v>
      </c>
    </row>
    <row r="30" spans="1:5" x14ac:dyDescent="0.2">
      <c r="A30" s="29">
        <v>395</v>
      </c>
      <c r="B30" s="29" t="s">
        <v>256</v>
      </c>
      <c r="C30" s="29" t="s">
        <v>229</v>
      </c>
      <c r="D30" s="29" t="s">
        <v>232</v>
      </c>
      <c r="E30" s="30">
        <v>1.94</v>
      </c>
    </row>
    <row r="31" spans="1:5" x14ac:dyDescent="0.2">
      <c r="A31" s="29">
        <v>39127</v>
      </c>
      <c r="B31" s="29" t="s">
        <v>257</v>
      </c>
      <c r="C31" s="29" t="s">
        <v>229</v>
      </c>
      <c r="D31" s="29" t="s">
        <v>232</v>
      </c>
      <c r="E31" s="30">
        <v>0.95</v>
      </c>
    </row>
    <row r="32" spans="1:5" x14ac:dyDescent="0.2">
      <c r="A32" s="29">
        <v>392</v>
      </c>
      <c r="B32" s="29" t="s">
        <v>258</v>
      </c>
      <c r="C32" s="29" t="s">
        <v>229</v>
      </c>
      <c r="D32" s="29" t="s">
        <v>232</v>
      </c>
      <c r="E32" s="30">
        <v>0.98</v>
      </c>
    </row>
    <row r="33" spans="1:5" x14ac:dyDescent="0.2">
      <c r="A33" s="29">
        <v>39129</v>
      </c>
      <c r="B33" s="29" t="s">
        <v>259</v>
      </c>
      <c r="C33" s="29" t="s">
        <v>229</v>
      </c>
      <c r="D33" s="29" t="s">
        <v>232</v>
      </c>
      <c r="E33" s="30">
        <v>1.1200000000000001</v>
      </c>
    </row>
    <row r="34" spans="1:5" x14ac:dyDescent="0.2">
      <c r="A34" s="29">
        <v>393</v>
      </c>
      <c r="B34" s="29" t="s">
        <v>260</v>
      </c>
      <c r="C34" s="29" t="s">
        <v>229</v>
      </c>
      <c r="D34" s="29" t="s">
        <v>230</v>
      </c>
      <c r="E34" s="30">
        <v>1.17</v>
      </c>
    </row>
    <row r="35" spans="1:5" x14ac:dyDescent="0.2">
      <c r="A35" s="29">
        <v>39133</v>
      </c>
      <c r="B35" s="29" t="s">
        <v>261</v>
      </c>
      <c r="C35" s="29" t="s">
        <v>229</v>
      </c>
      <c r="D35" s="29" t="s">
        <v>232</v>
      </c>
      <c r="E35" s="30">
        <v>2.61</v>
      </c>
    </row>
    <row r="36" spans="1:5" x14ac:dyDescent="0.2">
      <c r="A36" s="29">
        <v>397</v>
      </c>
      <c r="B36" s="29" t="s">
        <v>262</v>
      </c>
      <c r="C36" s="29" t="s">
        <v>229</v>
      </c>
      <c r="D36" s="29" t="s">
        <v>232</v>
      </c>
      <c r="E36" s="30">
        <v>2.88</v>
      </c>
    </row>
    <row r="37" spans="1:5" x14ac:dyDescent="0.2">
      <c r="A37" s="29">
        <v>39132</v>
      </c>
      <c r="B37" s="29" t="s">
        <v>263</v>
      </c>
      <c r="C37" s="29" t="s">
        <v>229</v>
      </c>
      <c r="D37" s="29" t="s">
        <v>232</v>
      </c>
      <c r="E37" s="30">
        <v>2.09</v>
      </c>
    </row>
    <row r="38" spans="1:5" x14ac:dyDescent="0.2">
      <c r="A38" s="29">
        <v>396</v>
      </c>
      <c r="B38" s="29" t="s">
        <v>264</v>
      </c>
      <c r="C38" s="29" t="s">
        <v>229</v>
      </c>
      <c r="D38" s="29" t="s">
        <v>232</v>
      </c>
      <c r="E38" s="30">
        <v>2.2400000000000002</v>
      </c>
    </row>
    <row r="39" spans="1:5" x14ac:dyDescent="0.2">
      <c r="A39" s="29">
        <v>39135</v>
      </c>
      <c r="B39" s="29" t="s">
        <v>265</v>
      </c>
      <c r="C39" s="29" t="s">
        <v>229</v>
      </c>
      <c r="D39" s="29" t="s">
        <v>232</v>
      </c>
      <c r="E39" s="30">
        <v>4.18</v>
      </c>
    </row>
    <row r="40" spans="1:5" x14ac:dyDescent="0.2">
      <c r="A40" s="29">
        <v>39128</v>
      </c>
      <c r="B40" s="29" t="s">
        <v>266</v>
      </c>
      <c r="C40" s="29" t="s">
        <v>229</v>
      </c>
      <c r="D40" s="29" t="s">
        <v>232</v>
      </c>
      <c r="E40" s="30">
        <v>1.04</v>
      </c>
    </row>
    <row r="41" spans="1:5" x14ac:dyDescent="0.2">
      <c r="A41" s="29">
        <v>400</v>
      </c>
      <c r="B41" s="29" t="s">
        <v>267</v>
      </c>
      <c r="C41" s="29" t="s">
        <v>229</v>
      </c>
      <c r="D41" s="29" t="s">
        <v>232</v>
      </c>
      <c r="E41" s="30">
        <v>1.02</v>
      </c>
    </row>
    <row r="42" spans="1:5" x14ac:dyDescent="0.2">
      <c r="A42" s="29">
        <v>39125</v>
      </c>
      <c r="B42" s="29" t="s">
        <v>268</v>
      </c>
      <c r="C42" s="29" t="s">
        <v>229</v>
      </c>
      <c r="D42" s="29" t="s">
        <v>232</v>
      </c>
      <c r="E42" s="30">
        <v>1.04</v>
      </c>
    </row>
    <row r="43" spans="1:5" x14ac:dyDescent="0.2">
      <c r="A43" s="29">
        <v>39134</v>
      </c>
      <c r="B43" s="29" t="s">
        <v>269</v>
      </c>
      <c r="C43" s="29" t="s">
        <v>229</v>
      </c>
      <c r="D43" s="29" t="s">
        <v>232</v>
      </c>
      <c r="E43" s="30">
        <v>3.48</v>
      </c>
    </row>
    <row r="44" spans="1:5" x14ac:dyDescent="0.2">
      <c r="A44" s="29">
        <v>398</v>
      </c>
      <c r="B44" s="29" t="s">
        <v>270</v>
      </c>
      <c r="C44" s="29" t="s">
        <v>229</v>
      </c>
      <c r="D44" s="29" t="s">
        <v>232</v>
      </c>
      <c r="E44" s="30">
        <v>3.21</v>
      </c>
    </row>
    <row r="45" spans="1:5" x14ac:dyDescent="0.2">
      <c r="A45" s="29">
        <v>39126</v>
      </c>
      <c r="B45" s="29" t="s">
        <v>271</v>
      </c>
      <c r="C45" s="29" t="s">
        <v>229</v>
      </c>
      <c r="D45" s="29" t="s">
        <v>232</v>
      </c>
      <c r="E45" s="30">
        <v>4.7</v>
      </c>
    </row>
    <row r="46" spans="1:5" x14ac:dyDescent="0.2">
      <c r="A46" s="29">
        <v>399</v>
      </c>
      <c r="B46" s="29" t="s">
        <v>272</v>
      </c>
      <c r="C46" s="29" t="s">
        <v>229</v>
      </c>
      <c r="D46" s="29" t="s">
        <v>232</v>
      </c>
      <c r="E46" s="30">
        <v>4.1399999999999997</v>
      </c>
    </row>
    <row r="47" spans="1:5" x14ac:dyDescent="0.2">
      <c r="A47" s="29">
        <v>39158</v>
      </c>
      <c r="B47" s="29" t="s">
        <v>273</v>
      </c>
      <c r="C47" s="29" t="s">
        <v>229</v>
      </c>
      <c r="D47" s="29" t="s">
        <v>232</v>
      </c>
      <c r="E47" s="30">
        <v>11.12</v>
      </c>
    </row>
    <row r="48" spans="1:5" x14ac:dyDescent="0.2">
      <c r="A48" s="29">
        <v>39141</v>
      </c>
      <c r="B48" s="29" t="s">
        <v>274</v>
      </c>
      <c r="C48" s="29" t="s">
        <v>229</v>
      </c>
      <c r="D48" s="29" t="s">
        <v>232</v>
      </c>
      <c r="E48" s="30">
        <v>0.8</v>
      </c>
    </row>
    <row r="49" spans="1:5" x14ac:dyDescent="0.2">
      <c r="A49" s="29">
        <v>39140</v>
      </c>
      <c r="B49" s="29" t="s">
        <v>275</v>
      </c>
      <c r="C49" s="29" t="s">
        <v>229</v>
      </c>
      <c r="D49" s="29" t="s">
        <v>232</v>
      </c>
      <c r="E49" s="30">
        <v>0.73</v>
      </c>
    </row>
    <row r="50" spans="1:5" x14ac:dyDescent="0.2">
      <c r="A50" s="29">
        <v>39137</v>
      </c>
      <c r="B50" s="29" t="s">
        <v>276</v>
      </c>
      <c r="C50" s="29" t="s">
        <v>229</v>
      </c>
      <c r="D50" s="29" t="s">
        <v>232</v>
      </c>
      <c r="E50" s="30">
        <v>0.42</v>
      </c>
    </row>
    <row r="51" spans="1:5" x14ac:dyDescent="0.2">
      <c r="A51" s="29">
        <v>39139</v>
      </c>
      <c r="B51" s="29" t="s">
        <v>277</v>
      </c>
      <c r="C51" s="29" t="s">
        <v>229</v>
      </c>
      <c r="D51" s="29" t="s">
        <v>232</v>
      </c>
      <c r="E51" s="30">
        <v>0.6</v>
      </c>
    </row>
    <row r="52" spans="1:5" x14ac:dyDescent="0.2">
      <c r="A52" s="29">
        <v>39143</v>
      </c>
      <c r="B52" s="29" t="s">
        <v>278</v>
      </c>
      <c r="C52" s="29" t="s">
        <v>229</v>
      </c>
      <c r="D52" s="29" t="s">
        <v>232</v>
      </c>
      <c r="E52" s="30">
        <v>1.66</v>
      </c>
    </row>
    <row r="53" spans="1:5" x14ac:dyDescent="0.2">
      <c r="A53" s="29">
        <v>39142</v>
      </c>
      <c r="B53" s="29" t="s">
        <v>279</v>
      </c>
      <c r="C53" s="29" t="s">
        <v>229</v>
      </c>
      <c r="D53" s="29" t="s">
        <v>232</v>
      </c>
      <c r="E53" s="30">
        <v>1.19</v>
      </c>
    </row>
    <row r="54" spans="1:5" x14ac:dyDescent="0.2">
      <c r="A54" s="29">
        <v>39138</v>
      </c>
      <c r="B54" s="29" t="s">
        <v>280</v>
      </c>
      <c r="C54" s="29" t="s">
        <v>229</v>
      </c>
      <c r="D54" s="29" t="s">
        <v>232</v>
      </c>
      <c r="E54" s="30">
        <v>0.44</v>
      </c>
    </row>
    <row r="55" spans="1:5" x14ac:dyDescent="0.2">
      <c r="A55" s="29">
        <v>39136</v>
      </c>
      <c r="B55" s="29" t="s">
        <v>281</v>
      </c>
      <c r="C55" s="29" t="s">
        <v>229</v>
      </c>
      <c r="D55" s="29" t="s">
        <v>232</v>
      </c>
      <c r="E55" s="30">
        <v>0.28999999999999998</v>
      </c>
    </row>
    <row r="56" spans="1:5" x14ac:dyDescent="0.2">
      <c r="A56" s="29">
        <v>39144</v>
      </c>
      <c r="B56" s="29" t="s">
        <v>282</v>
      </c>
      <c r="C56" s="29" t="s">
        <v>229</v>
      </c>
      <c r="D56" s="29" t="s">
        <v>232</v>
      </c>
      <c r="E56" s="30">
        <v>1.94</v>
      </c>
    </row>
    <row r="57" spans="1:5" x14ac:dyDescent="0.2">
      <c r="A57" s="29">
        <v>39145</v>
      </c>
      <c r="B57" s="29" t="s">
        <v>283</v>
      </c>
      <c r="C57" s="29" t="s">
        <v>229</v>
      </c>
      <c r="D57" s="29" t="s">
        <v>232</v>
      </c>
      <c r="E57" s="30">
        <v>3.19</v>
      </c>
    </row>
    <row r="58" spans="1:5" x14ac:dyDescent="0.2">
      <c r="A58" s="29">
        <v>12615</v>
      </c>
      <c r="B58" s="29" t="s">
        <v>284</v>
      </c>
      <c r="C58" s="29" t="s">
        <v>229</v>
      </c>
      <c r="D58" s="29" t="s">
        <v>237</v>
      </c>
      <c r="E58" s="30">
        <v>4.93</v>
      </c>
    </row>
    <row r="59" spans="1:5" x14ac:dyDescent="0.2">
      <c r="A59" s="29">
        <v>11927</v>
      </c>
      <c r="B59" s="29" t="s">
        <v>285</v>
      </c>
      <c r="C59" s="29" t="s">
        <v>229</v>
      </c>
      <c r="D59" s="29" t="s">
        <v>237</v>
      </c>
      <c r="E59" s="30">
        <v>7.34</v>
      </c>
    </row>
    <row r="60" spans="1:5" x14ac:dyDescent="0.2">
      <c r="A60" s="29">
        <v>11928</v>
      </c>
      <c r="B60" s="29" t="s">
        <v>286</v>
      </c>
      <c r="C60" s="29" t="s">
        <v>229</v>
      </c>
      <c r="D60" s="29" t="s">
        <v>237</v>
      </c>
      <c r="E60" s="30">
        <v>8.41</v>
      </c>
    </row>
    <row r="61" spans="1:5" x14ac:dyDescent="0.2">
      <c r="A61" s="29">
        <v>11929</v>
      </c>
      <c r="B61" s="29" t="s">
        <v>287</v>
      </c>
      <c r="C61" s="29" t="s">
        <v>229</v>
      </c>
      <c r="D61" s="29" t="s">
        <v>237</v>
      </c>
      <c r="E61" s="30">
        <v>13.01</v>
      </c>
    </row>
    <row r="62" spans="1:5" x14ac:dyDescent="0.2">
      <c r="A62" s="29">
        <v>36801</v>
      </c>
      <c r="B62" s="29" t="s">
        <v>288</v>
      </c>
      <c r="C62" s="29" t="s">
        <v>229</v>
      </c>
      <c r="D62" s="29" t="s">
        <v>232</v>
      </c>
      <c r="E62" s="30">
        <v>29.91</v>
      </c>
    </row>
    <row r="63" spans="1:5" x14ac:dyDescent="0.2">
      <c r="A63" s="29">
        <v>36246</v>
      </c>
      <c r="B63" s="29" t="s">
        <v>289</v>
      </c>
      <c r="C63" s="29" t="s">
        <v>242</v>
      </c>
      <c r="D63" s="29" t="s">
        <v>232</v>
      </c>
      <c r="E63" s="30">
        <v>4.17</v>
      </c>
    </row>
    <row r="64" spans="1:5" x14ac:dyDescent="0.2">
      <c r="A64" s="29">
        <v>37600</v>
      </c>
      <c r="B64" s="29" t="s">
        <v>290</v>
      </c>
      <c r="C64" s="29" t="s">
        <v>229</v>
      </c>
      <c r="D64" s="29" t="s">
        <v>237</v>
      </c>
      <c r="E64" s="30">
        <v>114.61</v>
      </c>
    </row>
    <row r="65" spans="1:5" x14ac:dyDescent="0.2">
      <c r="A65" s="29">
        <v>37599</v>
      </c>
      <c r="B65" s="29" t="s">
        <v>291</v>
      </c>
      <c r="C65" s="29" t="s">
        <v>229</v>
      </c>
      <c r="D65" s="29" t="s">
        <v>237</v>
      </c>
      <c r="E65" s="30">
        <v>106.68</v>
      </c>
    </row>
    <row r="66" spans="1:5" x14ac:dyDescent="0.2">
      <c r="A66" s="29">
        <v>1</v>
      </c>
      <c r="B66" s="29" t="s">
        <v>292</v>
      </c>
      <c r="C66" s="29" t="s">
        <v>293</v>
      </c>
      <c r="D66" s="29" t="s">
        <v>230</v>
      </c>
      <c r="E66" s="30">
        <v>50.84</v>
      </c>
    </row>
    <row r="67" spans="1:5" x14ac:dyDescent="0.2">
      <c r="A67" s="29">
        <v>3</v>
      </c>
      <c r="B67" s="29" t="s">
        <v>294</v>
      </c>
      <c r="C67" s="29" t="s">
        <v>295</v>
      </c>
      <c r="D67" s="29" t="s">
        <v>232</v>
      </c>
      <c r="E67" s="30">
        <v>12.45</v>
      </c>
    </row>
    <row r="68" spans="1:5" x14ac:dyDescent="0.2">
      <c r="A68" s="29">
        <v>43054</v>
      </c>
      <c r="B68" s="29" t="s">
        <v>296</v>
      </c>
      <c r="C68" s="29" t="s">
        <v>293</v>
      </c>
      <c r="D68" s="29" t="s">
        <v>232</v>
      </c>
      <c r="E68" s="30">
        <v>10.36</v>
      </c>
    </row>
    <row r="69" spans="1:5" x14ac:dyDescent="0.2">
      <c r="A69" s="29">
        <v>42402</v>
      </c>
      <c r="B69" s="29" t="s">
        <v>297</v>
      </c>
      <c r="C69" s="29" t="s">
        <v>293</v>
      </c>
      <c r="D69" s="29" t="s">
        <v>232</v>
      </c>
      <c r="E69" s="30">
        <v>9.9</v>
      </c>
    </row>
    <row r="70" spans="1:5" x14ac:dyDescent="0.2">
      <c r="A70" s="29">
        <v>42403</v>
      </c>
      <c r="B70" s="29" t="s">
        <v>298</v>
      </c>
      <c r="C70" s="29" t="s">
        <v>293</v>
      </c>
      <c r="D70" s="29" t="s">
        <v>232</v>
      </c>
      <c r="E70" s="30">
        <v>12.7</v>
      </c>
    </row>
    <row r="71" spans="1:5" x14ac:dyDescent="0.2">
      <c r="A71" s="29">
        <v>42404</v>
      </c>
      <c r="B71" s="29" t="s">
        <v>299</v>
      </c>
      <c r="C71" s="29" t="s">
        <v>293</v>
      </c>
      <c r="D71" s="29" t="s">
        <v>232</v>
      </c>
      <c r="E71" s="30">
        <v>12.63</v>
      </c>
    </row>
    <row r="72" spans="1:5" x14ac:dyDescent="0.2">
      <c r="A72" s="29">
        <v>42405</v>
      </c>
      <c r="B72" s="29" t="s">
        <v>300</v>
      </c>
      <c r="C72" s="29" t="s">
        <v>293</v>
      </c>
      <c r="D72" s="29" t="s">
        <v>232</v>
      </c>
      <c r="E72" s="30">
        <v>13.45</v>
      </c>
    </row>
    <row r="73" spans="1:5" x14ac:dyDescent="0.2">
      <c r="A73" s="29">
        <v>34341</v>
      </c>
      <c r="B73" s="29" t="s">
        <v>301</v>
      </c>
      <c r="C73" s="29" t="s">
        <v>293</v>
      </c>
      <c r="D73" s="29" t="s">
        <v>232</v>
      </c>
      <c r="E73" s="30">
        <v>11.67</v>
      </c>
    </row>
    <row r="74" spans="1:5" x14ac:dyDescent="0.2">
      <c r="A74" s="29">
        <v>43053</v>
      </c>
      <c r="B74" s="29" t="s">
        <v>302</v>
      </c>
      <c r="C74" s="29" t="s">
        <v>293</v>
      </c>
      <c r="D74" s="29" t="s">
        <v>232</v>
      </c>
      <c r="E74" s="30">
        <v>9.25</v>
      </c>
    </row>
    <row r="75" spans="1:5" x14ac:dyDescent="0.2">
      <c r="A75" s="29">
        <v>43058</v>
      </c>
      <c r="B75" s="29" t="s">
        <v>303</v>
      </c>
      <c r="C75" s="29" t="s">
        <v>293</v>
      </c>
      <c r="D75" s="29" t="s">
        <v>232</v>
      </c>
      <c r="E75" s="30">
        <v>9.59</v>
      </c>
    </row>
    <row r="76" spans="1:5" x14ac:dyDescent="0.2">
      <c r="A76" s="29">
        <v>34</v>
      </c>
      <c r="B76" s="29" t="s">
        <v>304</v>
      </c>
      <c r="C76" s="29" t="s">
        <v>293</v>
      </c>
      <c r="D76" s="29" t="s">
        <v>232</v>
      </c>
      <c r="E76" s="30">
        <v>9.64</v>
      </c>
    </row>
    <row r="77" spans="1:5" x14ac:dyDescent="0.2">
      <c r="A77" s="29">
        <v>43055</v>
      </c>
      <c r="B77" s="29" t="s">
        <v>305</v>
      </c>
      <c r="C77" s="29" t="s">
        <v>293</v>
      </c>
      <c r="D77" s="29" t="s">
        <v>230</v>
      </c>
      <c r="E77" s="30">
        <v>8.35</v>
      </c>
    </row>
    <row r="78" spans="1:5" x14ac:dyDescent="0.2">
      <c r="A78" s="29">
        <v>43056</v>
      </c>
      <c r="B78" s="29" t="s">
        <v>306</v>
      </c>
      <c r="C78" s="29" t="s">
        <v>293</v>
      </c>
      <c r="D78" s="29" t="s">
        <v>232</v>
      </c>
      <c r="E78" s="30">
        <v>9.6300000000000008</v>
      </c>
    </row>
    <row r="79" spans="1:5" x14ac:dyDescent="0.2">
      <c r="A79" s="29">
        <v>43057</v>
      </c>
      <c r="B79" s="29" t="s">
        <v>307</v>
      </c>
      <c r="C79" s="29" t="s">
        <v>293</v>
      </c>
      <c r="D79" s="29" t="s">
        <v>232</v>
      </c>
      <c r="E79" s="30">
        <v>10.58</v>
      </c>
    </row>
    <row r="80" spans="1:5" x14ac:dyDescent="0.2">
      <c r="A80" s="29">
        <v>34449</v>
      </c>
      <c r="B80" s="29" t="s">
        <v>308</v>
      </c>
      <c r="C80" s="29" t="s">
        <v>293</v>
      </c>
      <c r="D80" s="29" t="s">
        <v>232</v>
      </c>
      <c r="E80" s="30">
        <v>11.31</v>
      </c>
    </row>
    <row r="81" spans="1:5" x14ac:dyDescent="0.2">
      <c r="A81" s="29">
        <v>32</v>
      </c>
      <c r="B81" s="29" t="s">
        <v>309</v>
      </c>
      <c r="C81" s="29" t="s">
        <v>293</v>
      </c>
      <c r="D81" s="29" t="s">
        <v>232</v>
      </c>
      <c r="E81" s="30">
        <v>10.17</v>
      </c>
    </row>
    <row r="82" spans="1:5" x14ac:dyDescent="0.2">
      <c r="A82" s="29">
        <v>33</v>
      </c>
      <c r="B82" s="29" t="s">
        <v>310</v>
      </c>
      <c r="C82" s="29" t="s">
        <v>293</v>
      </c>
      <c r="D82" s="29" t="s">
        <v>232</v>
      </c>
      <c r="E82" s="30">
        <v>10.23</v>
      </c>
    </row>
    <row r="83" spans="1:5" x14ac:dyDescent="0.2">
      <c r="A83" s="29">
        <v>43061</v>
      </c>
      <c r="B83" s="29" t="s">
        <v>311</v>
      </c>
      <c r="C83" s="29" t="s">
        <v>293</v>
      </c>
      <c r="D83" s="29" t="s">
        <v>232</v>
      </c>
      <c r="E83" s="30">
        <v>9.56</v>
      </c>
    </row>
    <row r="84" spans="1:5" x14ac:dyDescent="0.2">
      <c r="A84" s="29">
        <v>43059</v>
      </c>
      <c r="B84" s="29" t="s">
        <v>312</v>
      </c>
      <c r="C84" s="29" t="s">
        <v>293</v>
      </c>
      <c r="D84" s="29" t="s">
        <v>232</v>
      </c>
      <c r="E84" s="30">
        <v>9.1199999999999992</v>
      </c>
    </row>
    <row r="85" spans="1:5" x14ac:dyDescent="0.2">
      <c r="A85" s="29">
        <v>43062</v>
      </c>
      <c r="B85" s="29" t="s">
        <v>313</v>
      </c>
      <c r="C85" s="29" t="s">
        <v>293</v>
      </c>
      <c r="D85" s="29" t="s">
        <v>232</v>
      </c>
      <c r="E85" s="30">
        <v>10.11</v>
      </c>
    </row>
    <row r="86" spans="1:5" x14ac:dyDescent="0.2">
      <c r="A86" s="29">
        <v>43060</v>
      </c>
      <c r="B86" s="29" t="s">
        <v>314</v>
      </c>
      <c r="C86" s="29" t="s">
        <v>293</v>
      </c>
      <c r="D86" s="29" t="s">
        <v>232</v>
      </c>
      <c r="E86" s="30">
        <v>7.95</v>
      </c>
    </row>
    <row r="87" spans="1:5" x14ac:dyDescent="0.2">
      <c r="A87" s="29">
        <v>20063</v>
      </c>
      <c r="B87" s="29" t="s">
        <v>315</v>
      </c>
      <c r="C87" s="29" t="s">
        <v>229</v>
      </c>
      <c r="D87" s="29" t="s">
        <v>237</v>
      </c>
      <c r="E87" s="30">
        <v>4.9000000000000004</v>
      </c>
    </row>
    <row r="88" spans="1:5" x14ac:dyDescent="0.2">
      <c r="A88" s="29">
        <v>40410</v>
      </c>
      <c r="B88" s="29" t="s">
        <v>316</v>
      </c>
      <c r="C88" s="29" t="s">
        <v>229</v>
      </c>
      <c r="D88" s="29" t="s">
        <v>237</v>
      </c>
      <c r="E88" s="30">
        <v>31.27</v>
      </c>
    </row>
    <row r="89" spans="1:5" x14ac:dyDescent="0.2">
      <c r="A89" s="29">
        <v>40411</v>
      </c>
      <c r="B89" s="29" t="s">
        <v>317</v>
      </c>
      <c r="C89" s="29" t="s">
        <v>229</v>
      </c>
      <c r="D89" s="29" t="s">
        <v>237</v>
      </c>
      <c r="E89" s="30">
        <v>33.93</v>
      </c>
    </row>
    <row r="90" spans="1:5" x14ac:dyDescent="0.2">
      <c r="A90" s="29">
        <v>40412</v>
      </c>
      <c r="B90" s="29" t="s">
        <v>318</v>
      </c>
      <c r="C90" s="29" t="s">
        <v>229</v>
      </c>
      <c r="D90" s="29" t="s">
        <v>237</v>
      </c>
      <c r="E90" s="30">
        <v>38.090000000000003</v>
      </c>
    </row>
    <row r="91" spans="1:5" x14ac:dyDescent="0.2">
      <c r="A91" s="29">
        <v>38838</v>
      </c>
      <c r="B91" s="29" t="s">
        <v>319</v>
      </c>
      <c r="C91" s="29" t="s">
        <v>229</v>
      </c>
      <c r="D91" s="29" t="s">
        <v>237</v>
      </c>
      <c r="E91" s="30">
        <v>10.85</v>
      </c>
    </row>
    <row r="92" spans="1:5" x14ac:dyDescent="0.2">
      <c r="A92" s="29">
        <v>38839</v>
      </c>
      <c r="B92" s="29" t="s">
        <v>320</v>
      </c>
      <c r="C92" s="29" t="s">
        <v>229</v>
      </c>
      <c r="D92" s="29" t="s">
        <v>237</v>
      </c>
      <c r="E92" s="30">
        <v>12.78</v>
      </c>
    </row>
    <row r="93" spans="1:5" x14ac:dyDescent="0.2">
      <c r="A93" s="29">
        <v>55</v>
      </c>
      <c r="B93" s="29" t="s">
        <v>321</v>
      </c>
      <c r="C93" s="29" t="s">
        <v>229</v>
      </c>
      <c r="D93" s="29" t="s">
        <v>237</v>
      </c>
      <c r="E93" s="30">
        <v>4.5</v>
      </c>
    </row>
    <row r="94" spans="1:5" x14ac:dyDescent="0.2">
      <c r="A94" s="29">
        <v>61</v>
      </c>
      <c r="B94" s="29" t="s">
        <v>322</v>
      </c>
      <c r="C94" s="29" t="s">
        <v>229</v>
      </c>
      <c r="D94" s="29" t="s">
        <v>237</v>
      </c>
      <c r="E94" s="30">
        <v>4.25</v>
      </c>
    </row>
    <row r="95" spans="1:5" x14ac:dyDescent="0.2">
      <c r="A95" s="29">
        <v>62</v>
      </c>
      <c r="B95" s="29" t="s">
        <v>323</v>
      </c>
      <c r="C95" s="29" t="s">
        <v>229</v>
      </c>
      <c r="D95" s="29" t="s">
        <v>237</v>
      </c>
      <c r="E95" s="30">
        <v>8.82</v>
      </c>
    </row>
    <row r="96" spans="1:5" x14ac:dyDescent="0.2">
      <c r="A96" s="29">
        <v>77</v>
      </c>
      <c r="B96" s="29" t="s">
        <v>324</v>
      </c>
      <c r="C96" s="29" t="s">
        <v>229</v>
      </c>
      <c r="D96" s="29" t="s">
        <v>232</v>
      </c>
      <c r="E96" s="30">
        <v>1.35</v>
      </c>
    </row>
    <row r="97" spans="1:5" x14ac:dyDescent="0.2">
      <c r="A97" s="29">
        <v>76</v>
      </c>
      <c r="B97" s="29" t="s">
        <v>325</v>
      </c>
      <c r="C97" s="29" t="s">
        <v>229</v>
      </c>
      <c r="D97" s="29" t="s">
        <v>232</v>
      </c>
      <c r="E97" s="30">
        <v>1.38</v>
      </c>
    </row>
    <row r="98" spans="1:5" x14ac:dyDescent="0.2">
      <c r="A98" s="29">
        <v>67</v>
      </c>
      <c r="B98" s="29" t="s">
        <v>326</v>
      </c>
      <c r="C98" s="29" t="s">
        <v>229</v>
      </c>
      <c r="D98" s="29" t="s">
        <v>232</v>
      </c>
      <c r="E98" s="30">
        <v>13.3</v>
      </c>
    </row>
    <row r="99" spans="1:5" x14ac:dyDescent="0.2">
      <c r="A99" s="29">
        <v>71</v>
      </c>
      <c r="B99" s="29" t="s">
        <v>327</v>
      </c>
      <c r="C99" s="29" t="s">
        <v>229</v>
      </c>
      <c r="D99" s="29" t="s">
        <v>232</v>
      </c>
      <c r="E99" s="30">
        <v>24.43</v>
      </c>
    </row>
    <row r="100" spans="1:5" x14ac:dyDescent="0.2">
      <c r="A100" s="29">
        <v>73</v>
      </c>
      <c r="B100" s="29" t="s">
        <v>328</v>
      </c>
      <c r="C100" s="29" t="s">
        <v>229</v>
      </c>
      <c r="D100" s="29" t="s">
        <v>232</v>
      </c>
      <c r="E100" s="30">
        <v>18.25</v>
      </c>
    </row>
    <row r="101" spans="1:5" x14ac:dyDescent="0.2">
      <c r="A101" s="29">
        <v>103</v>
      </c>
      <c r="B101" s="29" t="s">
        <v>329</v>
      </c>
      <c r="C101" s="29" t="s">
        <v>229</v>
      </c>
      <c r="D101" s="29" t="s">
        <v>232</v>
      </c>
      <c r="E101" s="30">
        <v>54.27</v>
      </c>
    </row>
    <row r="102" spans="1:5" x14ac:dyDescent="0.2">
      <c r="A102" s="29">
        <v>107</v>
      </c>
      <c r="B102" s="29" t="s">
        <v>330</v>
      </c>
      <c r="C102" s="29" t="s">
        <v>229</v>
      </c>
      <c r="D102" s="29" t="s">
        <v>232</v>
      </c>
      <c r="E102" s="30">
        <v>0.85</v>
      </c>
    </row>
    <row r="103" spans="1:5" x14ac:dyDescent="0.2">
      <c r="A103" s="29">
        <v>65</v>
      </c>
      <c r="B103" s="29" t="s">
        <v>331</v>
      </c>
      <c r="C103" s="29" t="s">
        <v>229</v>
      </c>
      <c r="D103" s="29" t="s">
        <v>232</v>
      </c>
      <c r="E103" s="30">
        <v>1.05</v>
      </c>
    </row>
    <row r="104" spans="1:5" x14ac:dyDescent="0.2">
      <c r="A104" s="29">
        <v>108</v>
      </c>
      <c r="B104" s="29" t="s">
        <v>332</v>
      </c>
      <c r="C104" s="29" t="s">
        <v>229</v>
      </c>
      <c r="D104" s="29" t="s">
        <v>232</v>
      </c>
      <c r="E104" s="30">
        <v>2.17</v>
      </c>
    </row>
    <row r="105" spans="1:5" x14ac:dyDescent="0.2">
      <c r="A105" s="29">
        <v>110</v>
      </c>
      <c r="B105" s="29" t="s">
        <v>333</v>
      </c>
      <c r="C105" s="29" t="s">
        <v>229</v>
      </c>
      <c r="D105" s="29" t="s">
        <v>232</v>
      </c>
      <c r="E105" s="30">
        <v>8.3800000000000008</v>
      </c>
    </row>
    <row r="106" spans="1:5" x14ac:dyDescent="0.2">
      <c r="A106" s="29">
        <v>109</v>
      </c>
      <c r="B106" s="29" t="s">
        <v>334</v>
      </c>
      <c r="C106" s="29" t="s">
        <v>229</v>
      </c>
      <c r="D106" s="29" t="s">
        <v>232</v>
      </c>
      <c r="E106" s="30">
        <v>4.13</v>
      </c>
    </row>
    <row r="107" spans="1:5" x14ac:dyDescent="0.2">
      <c r="A107" s="29">
        <v>111</v>
      </c>
      <c r="B107" s="29" t="s">
        <v>335</v>
      </c>
      <c r="C107" s="29" t="s">
        <v>229</v>
      </c>
      <c r="D107" s="29" t="s">
        <v>232</v>
      </c>
      <c r="E107" s="30">
        <v>9.66</v>
      </c>
    </row>
    <row r="108" spans="1:5" x14ac:dyDescent="0.2">
      <c r="A108" s="29">
        <v>112</v>
      </c>
      <c r="B108" s="29" t="s">
        <v>336</v>
      </c>
      <c r="C108" s="29" t="s">
        <v>229</v>
      </c>
      <c r="D108" s="29" t="s">
        <v>232</v>
      </c>
      <c r="E108" s="30">
        <v>5.26</v>
      </c>
    </row>
    <row r="109" spans="1:5" x14ac:dyDescent="0.2">
      <c r="A109" s="29">
        <v>113</v>
      </c>
      <c r="B109" s="29" t="s">
        <v>337</v>
      </c>
      <c r="C109" s="29" t="s">
        <v>229</v>
      </c>
      <c r="D109" s="29" t="s">
        <v>232</v>
      </c>
      <c r="E109" s="30">
        <v>14.27</v>
      </c>
    </row>
    <row r="110" spans="1:5" x14ac:dyDescent="0.2">
      <c r="A110" s="29">
        <v>104</v>
      </c>
      <c r="B110" s="29" t="s">
        <v>338</v>
      </c>
      <c r="C110" s="29" t="s">
        <v>229</v>
      </c>
      <c r="D110" s="29" t="s">
        <v>232</v>
      </c>
      <c r="E110" s="30">
        <v>20.76</v>
      </c>
    </row>
    <row r="111" spans="1:5" x14ac:dyDescent="0.2">
      <c r="A111" s="29">
        <v>102</v>
      </c>
      <c r="B111" s="29" t="s">
        <v>339</v>
      </c>
      <c r="C111" s="29" t="s">
        <v>229</v>
      </c>
      <c r="D111" s="29" t="s">
        <v>232</v>
      </c>
      <c r="E111" s="30">
        <v>34.08</v>
      </c>
    </row>
    <row r="112" spans="1:5" x14ac:dyDescent="0.2">
      <c r="A112" s="29">
        <v>95</v>
      </c>
      <c r="B112" s="29" t="s">
        <v>340</v>
      </c>
      <c r="C112" s="29" t="s">
        <v>229</v>
      </c>
      <c r="D112" s="29" t="s">
        <v>232</v>
      </c>
      <c r="E112" s="30">
        <v>11.54</v>
      </c>
    </row>
    <row r="113" spans="1:5" x14ac:dyDescent="0.2">
      <c r="A113" s="29">
        <v>96</v>
      </c>
      <c r="B113" s="29" t="s">
        <v>341</v>
      </c>
      <c r="C113" s="29" t="s">
        <v>229</v>
      </c>
      <c r="D113" s="29" t="s">
        <v>232</v>
      </c>
      <c r="E113" s="30">
        <v>13.27</v>
      </c>
    </row>
    <row r="114" spans="1:5" x14ac:dyDescent="0.2">
      <c r="A114" s="29">
        <v>97</v>
      </c>
      <c r="B114" s="29" t="s">
        <v>342</v>
      </c>
      <c r="C114" s="29" t="s">
        <v>229</v>
      </c>
      <c r="D114" s="29" t="s">
        <v>232</v>
      </c>
      <c r="E114" s="30">
        <v>17.23</v>
      </c>
    </row>
    <row r="115" spans="1:5" x14ac:dyDescent="0.2">
      <c r="A115" s="29">
        <v>98</v>
      </c>
      <c r="B115" s="29" t="s">
        <v>343</v>
      </c>
      <c r="C115" s="29" t="s">
        <v>229</v>
      </c>
      <c r="D115" s="29" t="s">
        <v>232</v>
      </c>
      <c r="E115" s="30">
        <v>23.22</v>
      </c>
    </row>
    <row r="116" spans="1:5" x14ac:dyDescent="0.2">
      <c r="A116" s="29">
        <v>99</v>
      </c>
      <c r="B116" s="29" t="s">
        <v>344</v>
      </c>
      <c r="C116" s="29" t="s">
        <v>229</v>
      </c>
      <c r="D116" s="29" t="s">
        <v>232</v>
      </c>
      <c r="E116" s="30">
        <v>28.16</v>
      </c>
    </row>
    <row r="117" spans="1:5" x14ac:dyDescent="0.2">
      <c r="A117" s="29">
        <v>100</v>
      </c>
      <c r="B117" s="29" t="s">
        <v>345</v>
      </c>
      <c r="C117" s="29" t="s">
        <v>229</v>
      </c>
      <c r="D117" s="29" t="s">
        <v>232</v>
      </c>
      <c r="E117" s="30">
        <v>39.29</v>
      </c>
    </row>
    <row r="118" spans="1:5" x14ac:dyDescent="0.2">
      <c r="A118" s="29">
        <v>75</v>
      </c>
      <c r="B118" s="29" t="s">
        <v>346</v>
      </c>
      <c r="C118" s="29" t="s">
        <v>229</v>
      </c>
      <c r="D118" s="29" t="s">
        <v>232</v>
      </c>
      <c r="E118" s="30">
        <v>409.5</v>
      </c>
    </row>
    <row r="119" spans="1:5" x14ac:dyDescent="0.2">
      <c r="A119" s="29">
        <v>114</v>
      </c>
      <c r="B119" s="29" t="s">
        <v>347</v>
      </c>
      <c r="C119" s="29" t="s">
        <v>229</v>
      </c>
      <c r="D119" s="29" t="s">
        <v>232</v>
      </c>
      <c r="E119" s="30">
        <v>14.92</v>
      </c>
    </row>
    <row r="120" spans="1:5" x14ac:dyDescent="0.2">
      <c r="A120" s="29">
        <v>68</v>
      </c>
      <c r="B120" s="29" t="s">
        <v>348</v>
      </c>
      <c r="C120" s="29" t="s">
        <v>229</v>
      </c>
      <c r="D120" s="29" t="s">
        <v>232</v>
      </c>
      <c r="E120" s="30">
        <v>22.82</v>
      </c>
    </row>
    <row r="121" spans="1:5" x14ac:dyDescent="0.2">
      <c r="A121" s="29">
        <v>86</v>
      </c>
      <c r="B121" s="29" t="s">
        <v>349</v>
      </c>
      <c r="C121" s="29" t="s">
        <v>229</v>
      </c>
      <c r="D121" s="29" t="s">
        <v>232</v>
      </c>
      <c r="E121" s="30">
        <v>42.42</v>
      </c>
    </row>
    <row r="122" spans="1:5" x14ac:dyDescent="0.2">
      <c r="A122" s="29">
        <v>66</v>
      </c>
      <c r="B122" s="29" t="s">
        <v>350</v>
      </c>
      <c r="C122" s="29" t="s">
        <v>229</v>
      </c>
      <c r="D122" s="29" t="s">
        <v>232</v>
      </c>
      <c r="E122" s="30">
        <v>42.57</v>
      </c>
    </row>
    <row r="123" spans="1:5" x14ac:dyDescent="0.2">
      <c r="A123" s="29">
        <v>69</v>
      </c>
      <c r="B123" s="29" t="s">
        <v>351</v>
      </c>
      <c r="C123" s="29" t="s">
        <v>229</v>
      </c>
      <c r="D123" s="29" t="s">
        <v>232</v>
      </c>
      <c r="E123" s="30">
        <v>65.069999999999993</v>
      </c>
    </row>
    <row r="124" spans="1:5" x14ac:dyDescent="0.2">
      <c r="A124" s="29">
        <v>83</v>
      </c>
      <c r="B124" s="29" t="s">
        <v>352</v>
      </c>
      <c r="C124" s="29" t="s">
        <v>229</v>
      </c>
      <c r="D124" s="29" t="s">
        <v>232</v>
      </c>
      <c r="E124" s="30">
        <v>207.82</v>
      </c>
    </row>
    <row r="125" spans="1:5" x14ac:dyDescent="0.2">
      <c r="A125" s="29">
        <v>74</v>
      </c>
      <c r="B125" s="29" t="s">
        <v>353</v>
      </c>
      <c r="C125" s="29" t="s">
        <v>229</v>
      </c>
      <c r="D125" s="29" t="s">
        <v>232</v>
      </c>
      <c r="E125" s="30">
        <v>290.13</v>
      </c>
    </row>
    <row r="126" spans="1:5" x14ac:dyDescent="0.2">
      <c r="A126" s="29">
        <v>106</v>
      </c>
      <c r="B126" s="29" t="s">
        <v>354</v>
      </c>
      <c r="C126" s="29" t="s">
        <v>229</v>
      </c>
      <c r="D126" s="29" t="s">
        <v>232</v>
      </c>
      <c r="E126" s="30">
        <v>440.76</v>
      </c>
    </row>
    <row r="127" spans="1:5" x14ac:dyDescent="0.2">
      <c r="A127" s="29">
        <v>87</v>
      </c>
      <c r="B127" s="29" t="s">
        <v>355</v>
      </c>
      <c r="C127" s="29" t="s">
        <v>229</v>
      </c>
      <c r="D127" s="29" t="s">
        <v>232</v>
      </c>
      <c r="E127" s="30">
        <v>20.95</v>
      </c>
    </row>
    <row r="128" spans="1:5" x14ac:dyDescent="0.2">
      <c r="A128" s="29">
        <v>88</v>
      </c>
      <c r="B128" s="29" t="s">
        <v>356</v>
      </c>
      <c r="C128" s="29" t="s">
        <v>229</v>
      </c>
      <c r="D128" s="29" t="s">
        <v>232</v>
      </c>
      <c r="E128" s="30">
        <v>23.38</v>
      </c>
    </row>
    <row r="129" spans="1:5" x14ac:dyDescent="0.2">
      <c r="A129" s="29">
        <v>89</v>
      </c>
      <c r="B129" s="29" t="s">
        <v>357</v>
      </c>
      <c r="C129" s="29" t="s">
        <v>229</v>
      </c>
      <c r="D129" s="29" t="s">
        <v>232</v>
      </c>
      <c r="E129" s="30">
        <v>34.57</v>
      </c>
    </row>
    <row r="130" spans="1:5" x14ac:dyDescent="0.2">
      <c r="A130" s="29">
        <v>90</v>
      </c>
      <c r="B130" s="29" t="s">
        <v>358</v>
      </c>
      <c r="C130" s="29" t="s">
        <v>229</v>
      </c>
      <c r="D130" s="29" t="s">
        <v>232</v>
      </c>
      <c r="E130" s="30">
        <v>39.61</v>
      </c>
    </row>
    <row r="131" spans="1:5" x14ac:dyDescent="0.2">
      <c r="A131" s="29">
        <v>81</v>
      </c>
      <c r="B131" s="29" t="s">
        <v>359</v>
      </c>
      <c r="C131" s="29" t="s">
        <v>229</v>
      </c>
      <c r="D131" s="29" t="s">
        <v>232</v>
      </c>
      <c r="E131" s="30">
        <v>67.75</v>
      </c>
    </row>
    <row r="132" spans="1:5" x14ac:dyDescent="0.2">
      <c r="A132" s="29">
        <v>82</v>
      </c>
      <c r="B132" s="29" t="s">
        <v>360</v>
      </c>
      <c r="C132" s="29" t="s">
        <v>229</v>
      </c>
      <c r="D132" s="29" t="s">
        <v>232</v>
      </c>
      <c r="E132" s="30">
        <v>262.99</v>
      </c>
    </row>
    <row r="133" spans="1:5" x14ac:dyDescent="0.2">
      <c r="A133" s="29">
        <v>105</v>
      </c>
      <c r="B133" s="29" t="s">
        <v>361</v>
      </c>
      <c r="C133" s="29" t="s">
        <v>229</v>
      </c>
      <c r="D133" s="29" t="s">
        <v>232</v>
      </c>
      <c r="E133" s="30">
        <v>307.89</v>
      </c>
    </row>
    <row r="134" spans="1:5" x14ac:dyDescent="0.2">
      <c r="A134" s="29">
        <v>60</v>
      </c>
      <c r="B134" s="29" t="s">
        <v>362</v>
      </c>
      <c r="C134" s="29" t="s">
        <v>229</v>
      </c>
      <c r="D134" s="29" t="s">
        <v>237</v>
      </c>
      <c r="E134" s="30">
        <v>5.84</v>
      </c>
    </row>
    <row r="135" spans="1:5" x14ac:dyDescent="0.2">
      <c r="A135" s="29">
        <v>72</v>
      </c>
      <c r="B135" s="29" t="s">
        <v>363</v>
      </c>
      <c r="C135" s="29" t="s">
        <v>229</v>
      </c>
      <c r="D135" s="29" t="s">
        <v>232</v>
      </c>
      <c r="E135" s="30">
        <v>41.41</v>
      </c>
    </row>
    <row r="136" spans="1:5" x14ac:dyDescent="0.2">
      <c r="A136" s="29">
        <v>70</v>
      </c>
      <c r="B136" s="29" t="s">
        <v>364</v>
      </c>
      <c r="C136" s="29" t="s">
        <v>229</v>
      </c>
      <c r="D136" s="29" t="s">
        <v>232</v>
      </c>
      <c r="E136" s="30">
        <v>34.630000000000003</v>
      </c>
    </row>
    <row r="137" spans="1:5" x14ac:dyDescent="0.2">
      <c r="A137" s="29">
        <v>85</v>
      </c>
      <c r="B137" s="29" t="s">
        <v>365</v>
      </c>
      <c r="C137" s="29" t="s">
        <v>229</v>
      </c>
      <c r="D137" s="29" t="s">
        <v>232</v>
      </c>
      <c r="E137" s="30">
        <v>50.26</v>
      </c>
    </row>
    <row r="138" spans="1:5" x14ac:dyDescent="0.2">
      <c r="A138" s="29">
        <v>84</v>
      </c>
      <c r="B138" s="29" t="s">
        <v>366</v>
      </c>
      <c r="C138" s="29" t="s">
        <v>229</v>
      </c>
      <c r="D138" s="29" t="s">
        <v>232</v>
      </c>
      <c r="E138" s="30">
        <v>0.57999999999999996</v>
      </c>
    </row>
    <row r="139" spans="1:5" x14ac:dyDescent="0.2">
      <c r="A139" s="29">
        <v>37997</v>
      </c>
      <c r="B139" s="29" t="s">
        <v>367</v>
      </c>
      <c r="C139" s="29" t="s">
        <v>229</v>
      </c>
      <c r="D139" s="29" t="s">
        <v>237</v>
      </c>
      <c r="E139" s="30">
        <v>5.89</v>
      </c>
    </row>
    <row r="140" spans="1:5" x14ac:dyDescent="0.2">
      <c r="A140" s="29">
        <v>37998</v>
      </c>
      <c r="B140" s="29" t="s">
        <v>368</v>
      </c>
      <c r="C140" s="29" t="s">
        <v>229</v>
      </c>
      <c r="D140" s="29" t="s">
        <v>237</v>
      </c>
      <c r="E140" s="30">
        <v>6.11</v>
      </c>
    </row>
    <row r="141" spans="1:5" x14ac:dyDescent="0.2">
      <c r="A141" s="29">
        <v>10899</v>
      </c>
      <c r="B141" s="29" t="s">
        <v>369</v>
      </c>
      <c r="C141" s="29" t="s">
        <v>229</v>
      </c>
      <c r="D141" s="29" t="s">
        <v>237</v>
      </c>
      <c r="E141" s="30">
        <v>105.58</v>
      </c>
    </row>
    <row r="142" spans="1:5" x14ac:dyDescent="0.2">
      <c r="A142" s="29">
        <v>10900</v>
      </c>
      <c r="B142" s="29" t="s">
        <v>370</v>
      </c>
      <c r="C142" s="29" t="s">
        <v>229</v>
      </c>
      <c r="D142" s="29" t="s">
        <v>237</v>
      </c>
      <c r="E142" s="30">
        <v>82.62</v>
      </c>
    </row>
    <row r="143" spans="1:5" x14ac:dyDescent="0.2">
      <c r="A143" s="29">
        <v>46</v>
      </c>
      <c r="B143" s="29" t="s">
        <v>371</v>
      </c>
      <c r="C143" s="29" t="s">
        <v>229</v>
      </c>
      <c r="D143" s="29" t="s">
        <v>237</v>
      </c>
      <c r="E143" s="30">
        <v>59.99</v>
      </c>
    </row>
    <row r="144" spans="1:5" x14ac:dyDescent="0.2">
      <c r="A144" s="29">
        <v>51</v>
      </c>
      <c r="B144" s="29" t="s">
        <v>372</v>
      </c>
      <c r="C144" s="29" t="s">
        <v>229</v>
      </c>
      <c r="D144" s="29" t="s">
        <v>237</v>
      </c>
      <c r="E144" s="30">
        <v>165.5</v>
      </c>
    </row>
    <row r="145" spans="1:5" x14ac:dyDescent="0.2">
      <c r="A145" s="29">
        <v>12863</v>
      </c>
      <c r="B145" s="29" t="s">
        <v>373</v>
      </c>
      <c r="C145" s="29" t="s">
        <v>229</v>
      </c>
      <c r="D145" s="29" t="s">
        <v>237</v>
      </c>
      <c r="E145" s="30">
        <v>38.119999999999997</v>
      </c>
    </row>
    <row r="146" spans="1:5" x14ac:dyDescent="0.2">
      <c r="A146" s="29">
        <v>50</v>
      </c>
      <c r="B146" s="29" t="s">
        <v>374</v>
      </c>
      <c r="C146" s="29" t="s">
        <v>229</v>
      </c>
      <c r="D146" s="29" t="s">
        <v>237</v>
      </c>
      <c r="E146" s="30">
        <v>86.42</v>
      </c>
    </row>
    <row r="147" spans="1:5" x14ac:dyDescent="0.2">
      <c r="A147" s="29">
        <v>47</v>
      </c>
      <c r="B147" s="29" t="s">
        <v>375</v>
      </c>
      <c r="C147" s="29" t="s">
        <v>229</v>
      </c>
      <c r="D147" s="29" t="s">
        <v>237</v>
      </c>
      <c r="E147" s="30">
        <v>102.58</v>
      </c>
    </row>
    <row r="148" spans="1:5" x14ac:dyDescent="0.2">
      <c r="A148" s="29">
        <v>48</v>
      </c>
      <c r="B148" s="29" t="s">
        <v>376</v>
      </c>
      <c r="C148" s="29" t="s">
        <v>229</v>
      </c>
      <c r="D148" s="29" t="s">
        <v>237</v>
      </c>
      <c r="E148" s="30">
        <v>26.76</v>
      </c>
    </row>
    <row r="149" spans="1:5" x14ac:dyDescent="0.2">
      <c r="A149" s="29">
        <v>52</v>
      </c>
      <c r="B149" s="29" t="s">
        <v>377</v>
      </c>
      <c r="C149" s="29" t="s">
        <v>229</v>
      </c>
      <c r="D149" s="29" t="s">
        <v>237</v>
      </c>
      <c r="E149" s="30">
        <v>20.329999999999998</v>
      </c>
    </row>
    <row r="150" spans="1:5" x14ac:dyDescent="0.2">
      <c r="A150" s="29">
        <v>43</v>
      </c>
      <c r="B150" s="29" t="s">
        <v>378</v>
      </c>
      <c r="C150" s="29" t="s">
        <v>229</v>
      </c>
      <c r="D150" s="29" t="s">
        <v>237</v>
      </c>
      <c r="E150" s="30">
        <v>68.599999999999994</v>
      </c>
    </row>
    <row r="151" spans="1:5" x14ac:dyDescent="0.2">
      <c r="A151" s="29">
        <v>39719</v>
      </c>
      <c r="B151" s="29" t="s">
        <v>379</v>
      </c>
      <c r="C151" s="29" t="s">
        <v>295</v>
      </c>
      <c r="D151" s="29" t="s">
        <v>232</v>
      </c>
      <c r="E151" s="30">
        <v>158.12</v>
      </c>
    </row>
    <row r="152" spans="1:5" x14ac:dyDescent="0.2">
      <c r="A152" s="29">
        <v>3410</v>
      </c>
      <c r="B152" s="29" t="s">
        <v>380</v>
      </c>
      <c r="C152" s="29" t="s">
        <v>293</v>
      </c>
      <c r="D152" s="29" t="s">
        <v>232</v>
      </c>
      <c r="E152" s="30">
        <v>35.57</v>
      </c>
    </row>
    <row r="153" spans="1:5" x14ac:dyDescent="0.2">
      <c r="A153" s="29">
        <v>4791</v>
      </c>
      <c r="B153" s="29" t="s">
        <v>381</v>
      </c>
      <c r="C153" s="29" t="s">
        <v>293</v>
      </c>
      <c r="D153" s="29" t="s">
        <v>232</v>
      </c>
      <c r="E153" s="30">
        <v>45.49</v>
      </c>
    </row>
    <row r="154" spans="1:5" x14ac:dyDescent="0.2">
      <c r="A154" s="29">
        <v>157</v>
      </c>
      <c r="B154" s="29" t="s">
        <v>382</v>
      </c>
      <c r="C154" s="29" t="s">
        <v>293</v>
      </c>
      <c r="D154" s="29" t="s">
        <v>232</v>
      </c>
      <c r="E154" s="30">
        <v>152.16</v>
      </c>
    </row>
    <row r="155" spans="1:5" x14ac:dyDescent="0.2">
      <c r="A155" s="29">
        <v>156</v>
      </c>
      <c r="B155" s="29" t="s">
        <v>383</v>
      </c>
      <c r="C155" s="29" t="s">
        <v>293</v>
      </c>
      <c r="D155" s="29" t="s">
        <v>232</v>
      </c>
      <c r="E155" s="30">
        <v>54.18</v>
      </c>
    </row>
    <row r="156" spans="1:5" x14ac:dyDescent="0.2">
      <c r="A156" s="29">
        <v>131</v>
      </c>
      <c r="B156" s="29" t="s">
        <v>384</v>
      </c>
      <c r="C156" s="29" t="s">
        <v>293</v>
      </c>
      <c r="D156" s="29" t="s">
        <v>232</v>
      </c>
      <c r="E156" s="30">
        <v>46.33</v>
      </c>
    </row>
    <row r="157" spans="1:5" x14ac:dyDescent="0.2">
      <c r="A157" s="29">
        <v>21114</v>
      </c>
      <c r="B157" s="29" t="s">
        <v>385</v>
      </c>
      <c r="C157" s="29" t="s">
        <v>229</v>
      </c>
      <c r="D157" s="29" t="s">
        <v>232</v>
      </c>
      <c r="E157" s="30">
        <v>31.17</v>
      </c>
    </row>
    <row r="158" spans="1:5" x14ac:dyDescent="0.2">
      <c r="A158" s="29">
        <v>119</v>
      </c>
      <c r="B158" s="29" t="s">
        <v>386</v>
      </c>
      <c r="C158" s="29" t="s">
        <v>229</v>
      </c>
      <c r="D158" s="29" t="s">
        <v>230</v>
      </c>
      <c r="E158" s="30">
        <v>7.9</v>
      </c>
    </row>
    <row r="159" spans="1:5" x14ac:dyDescent="0.2">
      <c r="A159" s="29">
        <v>122</v>
      </c>
      <c r="B159" s="29" t="s">
        <v>387</v>
      </c>
      <c r="C159" s="29" t="s">
        <v>229</v>
      </c>
      <c r="D159" s="29" t="s">
        <v>232</v>
      </c>
      <c r="E159" s="30">
        <v>60.78</v>
      </c>
    </row>
    <row r="160" spans="1:5" x14ac:dyDescent="0.2">
      <c r="A160" s="29">
        <v>20080</v>
      </c>
      <c r="B160" s="29" t="s">
        <v>388</v>
      </c>
      <c r="C160" s="29" t="s">
        <v>229</v>
      </c>
      <c r="D160" s="29" t="s">
        <v>232</v>
      </c>
      <c r="E160" s="30">
        <v>19.84</v>
      </c>
    </row>
    <row r="161" spans="1:5" x14ac:dyDescent="0.2">
      <c r="A161" s="29">
        <v>124</v>
      </c>
      <c r="B161" s="29" t="s">
        <v>389</v>
      </c>
      <c r="C161" s="29" t="s">
        <v>295</v>
      </c>
      <c r="D161" s="29" t="s">
        <v>232</v>
      </c>
      <c r="E161" s="30">
        <v>17.87</v>
      </c>
    </row>
    <row r="162" spans="1:5" x14ac:dyDescent="0.2">
      <c r="A162" s="29">
        <v>7334</v>
      </c>
      <c r="B162" s="29" t="s">
        <v>390</v>
      </c>
      <c r="C162" s="29" t="s">
        <v>295</v>
      </c>
      <c r="D162" s="29" t="s">
        <v>237</v>
      </c>
      <c r="E162" s="30">
        <v>15.07</v>
      </c>
    </row>
    <row r="163" spans="1:5" x14ac:dyDescent="0.2">
      <c r="A163" s="29">
        <v>123</v>
      </c>
      <c r="B163" s="29" t="s">
        <v>391</v>
      </c>
      <c r="C163" s="29" t="s">
        <v>295</v>
      </c>
      <c r="D163" s="29" t="s">
        <v>230</v>
      </c>
      <c r="E163" s="30">
        <v>7.31</v>
      </c>
    </row>
    <row r="164" spans="1:5" x14ac:dyDescent="0.2">
      <c r="A164" s="29">
        <v>127</v>
      </c>
      <c r="B164" s="29" t="s">
        <v>392</v>
      </c>
      <c r="C164" s="29" t="s">
        <v>295</v>
      </c>
      <c r="D164" s="29" t="s">
        <v>232</v>
      </c>
      <c r="E164" s="30">
        <v>17.45</v>
      </c>
    </row>
    <row r="165" spans="1:5" x14ac:dyDescent="0.2">
      <c r="A165" s="29">
        <v>41373</v>
      </c>
      <c r="B165" s="29" t="s">
        <v>393</v>
      </c>
      <c r="C165" s="29" t="s">
        <v>295</v>
      </c>
      <c r="D165" s="29" t="s">
        <v>232</v>
      </c>
      <c r="E165" s="30">
        <v>24.31</v>
      </c>
    </row>
    <row r="166" spans="1:5" x14ac:dyDescent="0.2">
      <c r="A166" s="29">
        <v>133</v>
      </c>
      <c r="B166" s="29" t="s">
        <v>394</v>
      </c>
      <c r="C166" s="29" t="s">
        <v>295</v>
      </c>
      <c r="D166" s="29" t="s">
        <v>232</v>
      </c>
      <c r="E166" s="30">
        <v>7.25</v>
      </c>
    </row>
    <row r="167" spans="1:5" x14ac:dyDescent="0.2">
      <c r="A167" s="29">
        <v>43617</v>
      </c>
      <c r="B167" s="29" t="s">
        <v>395</v>
      </c>
      <c r="C167" s="29" t="s">
        <v>295</v>
      </c>
      <c r="D167" s="29" t="s">
        <v>232</v>
      </c>
      <c r="E167" s="30">
        <v>8.1</v>
      </c>
    </row>
    <row r="168" spans="1:5" x14ac:dyDescent="0.2">
      <c r="A168" s="29">
        <v>132</v>
      </c>
      <c r="B168" s="29" t="s">
        <v>396</v>
      </c>
      <c r="C168" s="29" t="s">
        <v>295</v>
      </c>
      <c r="D168" s="29" t="s">
        <v>232</v>
      </c>
      <c r="E168" s="30">
        <v>7.51</v>
      </c>
    </row>
    <row r="169" spans="1:5" x14ac:dyDescent="0.2">
      <c r="A169" s="29">
        <v>43618</v>
      </c>
      <c r="B169" s="29" t="s">
        <v>397</v>
      </c>
      <c r="C169" s="29" t="s">
        <v>293</v>
      </c>
      <c r="D169" s="29" t="s">
        <v>232</v>
      </c>
      <c r="E169" s="30">
        <v>18.920000000000002</v>
      </c>
    </row>
    <row r="170" spans="1:5" x14ac:dyDescent="0.2">
      <c r="A170" s="29">
        <v>37476</v>
      </c>
      <c r="B170" s="29" t="s">
        <v>398</v>
      </c>
      <c r="C170" s="29" t="s">
        <v>229</v>
      </c>
      <c r="D170" s="29" t="s">
        <v>232</v>
      </c>
      <c r="E170" s="30">
        <v>1915.1</v>
      </c>
    </row>
    <row r="171" spans="1:5" x14ac:dyDescent="0.2">
      <c r="A171" s="29">
        <v>37478</v>
      </c>
      <c r="B171" s="29" t="s">
        <v>399</v>
      </c>
      <c r="C171" s="29" t="s">
        <v>229</v>
      </c>
      <c r="D171" s="29" t="s">
        <v>232</v>
      </c>
      <c r="E171" s="30">
        <v>2398.7199999999998</v>
      </c>
    </row>
    <row r="172" spans="1:5" x14ac:dyDescent="0.2">
      <c r="A172" s="29">
        <v>37477</v>
      </c>
      <c r="B172" s="29" t="s">
        <v>400</v>
      </c>
      <c r="C172" s="29" t="s">
        <v>229</v>
      </c>
      <c r="D172" s="29" t="s">
        <v>232</v>
      </c>
      <c r="E172" s="30">
        <v>3249.88</v>
      </c>
    </row>
    <row r="173" spans="1:5" x14ac:dyDescent="0.2">
      <c r="A173" s="29">
        <v>37479</v>
      </c>
      <c r="B173" s="29" t="s">
        <v>401</v>
      </c>
      <c r="C173" s="29" t="s">
        <v>229</v>
      </c>
      <c r="D173" s="29" t="s">
        <v>232</v>
      </c>
      <c r="E173" s="30">
        <v>3854.39</v>
      </c>
    </row>
    <row r="174" spans="1:5" x14ac:dyDescent="0.2">
      <c r="A174" s="29">
        <v>4319</v>
      </c>
      <c r="B174" s="29" t="s">
        <v>402</v>
      </c>
      <c r="C174" s="29" t="s">
        <v>229</v>
      </c>
      <c r="D174" s="29" t="s">
        <v>232</v>
      </c>
      <c r="E174" s="30">
        <v>1.29</v>
      </c>
    </row>
    <row r="175" spans="1:5" x14ac:dyDescent="0.2">
      <c r="A175" s="29">
        <v>42409</v>
      </c>
      <c r="B175" s="29" t="s">
        <v>403</v>
      </c>
      <c r="C175" s="29" t="s">
        <v>293</v>
      </c>
      <c r="D175" s="29" t="s">
        <v>232</v>
      </c>
      <c r="E175" s="30">
        <v>11.91</v>
      </c>
    </row>
    <row r="176" spans="1:5" x14ac:dyDescent="0.2">
      <c r="A176" s="29">
        <v>40553</v>
      </c>
      <c r="B176" s="29" t="s">
        <v>404</v>
      </c>
      <c r="C176" s="29" t="s">
        <v>405</v>
      </c>
      <c r="D176" s="29" t="s">
        <v>237</v>
      </c>
      <c r="E176" s="30">
        <v>36.58</v>
      </c>
    </row>
    <row r="177" spans="1:5" x14ac:dyDescent="0.2">
      <c r="A177" s="29">
        <v>6114</v>
      </c>
      <c r="B177" s="29" t="s">
        <v>406</v>
      </c>
      <c r="C177" s="29" t="s">
        <v>407</v>
      </c>
      <c r="D177" s="29" t="s">
        <v>232</v>
      </c>
      <c r="E177" s="30">
        <v>10.95</v>
      </c>
    </row>
    <row r="178" spans="1:5" x14ac:dyDescent="0.2">
      <c r="A178" s="29">
        <v>40912</v>
      </c>
      <c r="B178" s="29" t="s">
        <v>408</v>
      </c>
      <c r="C178" s="29" t="s">
        <v>409</v>
      </c>
      <c r="D178" s="29" t="s">
        <v>232</v>
      </c>
      <c r="E178" s="30">
        <v>1933.25</v>
      </c>
    </row>
    <row r="179" spans="1:5" x14ac:dyDescent="0.2">
      <c r="A179" s="29">
        <v>247</v>
      </c>
      <c r="B179" s="29" t="s">
        <v>410</v>
      </c>
      <c r="C179" s="29" t="s">
        <v>407</v>
      </c>
      <c r="D179" s="29" t="s">
        <v>232</v>
      </c>
      <c r="E179" s="30">
        <v>11.04</v>
      </c>
    </row>
    <row r="180" spans="1:5" x14ac:dyDescent="0.2">
      <c r="A180" s="29">
        <v>40919</v>
      </c>
      <c r="B180" s="29" t="s">
        <v>411</v>
      </c>
      <c r="C180" s="29" t="s">
        <v>409</v>
      </c>
      <c r="D180" s="29" t="s">
        <v>232</v>
      </c>
      <c r="E180" s="30">
        <v>1949.53</v>
      </c>
    </row>
    <row r="181" spans="1:5" x14ac:dyDescent="0.2">
      <c r="A181" s="29">
        <v>40984</v>
      </c>
      <c r="B181" s="29" t="s">
        <v>412</v>
      </c>
      <c r="C181" s="29" t="s">
        <v>409</v>
      </c>
      <c r="D181" s="29" t="s">
        <v>232</v>
      </c>
      <c r="E181" s="30">
        <v>2465.5500000000002</v>
      </c>
    </row>
    <row r="182" spans="1:5" x14ac:dyDescent="0.2">
      <c r="A182" s="29">
        <v>44499</v>
      </c>
      <c r="B182" s="29" t="s">
        <v>413</v>
      </c>
      <c r="C182" s="29" t="s">
        <v>407</v>
      </c>
      <c r="D182" s="29" t="s">
        <v>232</v>
      </c>
      <c r="E182" s="30">
        <v>13.96</v>
      </c>
    </row>
    <row r="183" spans="1:5" x14ac:dyDescent="0.2">
      <c r="A183" s="29">
        <v>248</v>
      </c>
      <c r="B183" s="29" t="s">
        <v>414</v>
      </c>
      <c r="C183" s="29" t="s">
        <v>407</v>
      </c>
      <c r="D183" s="29" t="s">
        <v>232</v>
      </c>
      <c r="E183" s="30">
        <v>11.32</v>
      </c>
    </row>
    <row r="184" spans="1:5" x14ac:dyDescent="0.2">
      <c r="A184" s="29">
        <v>41086</v>
      </c>
      <c r="B184" s="29" t="s">
        <v>415</v>
      </c>
      <c r="C184" s="29" t="s">
        <v>409</v>
      </c>
      <c r="D184" s="29" t="s">
        <v>232</v>
      </c>
      <c r="E184" s="30">
        <v>2000.45</v>
      </c>
    </row>
    <row r="185" spans="1:5" x14ac:dyDescent="0.2">
      <c r="A185" s="29">
        <v>34466</v>
      </c>
      <c r="B185" s="29" t="s">
        <v>416</v>
      </c>
      <c r="C185" s="29" t="s">
        <v>407</v>
      </c>
      <c r="D185" s="29" t="s">
        <v>232</v>
      </c>
      <c r="E185" s="30">
        <v>11.32</v>
      </c>
    </row>
    <row r="186" spans="1:5" x14ac:dyDescent="0.2">
      <c r="A186" s="29">
        <v>41083</v>
      </c>
      <c r="B186" s="29" t="s">
        <v>417</v>
      </c>
      <c r="C186" s="29" t="s">
        <v>409</v>
      </c>
      <c r="D186" s="29" t="s">
        <v>232</v>
      </c>
      <c r="E186" s="30">
        <v>2000.45</v>
      </c>
    </row>
    <row r="187" spans="1:5" x14ac:dyDescent="0.2">
      <c r="A187" s="29">
        <v>252</v>
      </c>
      <c r="B187" s="29" t="s">
        <v>418</v>
      </c>
      <c r="C187" s="29" t="s">
        <v>407</v>
      </c>
      <c r="D187" s="29" t="s">
        <v>232</v>
      </c>
      <c r="E187" s="30">
        <v>11.75</v>
      </c>
    </row>
    <row r="188" spans="1:5" x14ac:dyDescent="0.2">
      <c r="A188" s="29">
        <v>40909</v>
      </c>
      <c r="B188" s="29" t="s">
        <v>419</v>
      </c>
      <c r="C188" s="29" t="s">
        <v>409</v>
      </c>
      <c r="D188" s="29" t="s">
        <v>232</v>
      </c>
      <c r="E188" s="30">
        <v>2073.59</v>
      </c>
    </row>
    <row r="189" spans="1:5" x14ac:dyDescent="0.2">
      <c r="A189" s="29">
        <v>242</v>
      </c>
      <c r="B189" s="29" t="s">
        <v>420</v>
      </c>
      <c r="C189" s="29" t="s">
        <v>407</v>
      </c>
      <c r="D189" s="29" t="s">
        <v>232</v>
      </c>
      <c r="E189" s="30">
        <v>12.28</v>
      </c>
    </row>
    <row r="190" spans="1:5" x14ac:dyDescent="0.2">
      <c r="A190" s="29">
        <v>41085</v>
      </c>
      <c r="B190" s="29" t="s">
        <v>421</v>
      </c>
      <c r="C190" s="29" t="s">
        <v>409</v>
      </c>
      <c r="D190" s="29" t="s">
        <v>232</v>
      </c>
      <c r="E190" s="30">
        <v>2170.91</v>
      </c>
    </row>
    <row r="191" spans="1:5" x14ac:dyDescent="0.2">
      <c r="A191" s="29">
        <v>427</v>
      </c>
      <c r="B191" s="29" t="s">
        <v>422</v>
      </c>
      <c r="C191" s="29" t="s">
        <v>229</v>
      </c>
      <c r="D191" s="29" t="s">
        <v>232</v>
      </c>
      <c r="E191" s="30">
        <v>7.86</v>
      </c>
    </row>
    <row r="192" spans="1:5" x14ac:dyDescent="0.2">
      <c r="A192" s="29">
        <v>417</v>
      </c>
      <c r="B192" s="29" t="s">
        <v>423</v>
      </c>
      <c r="C192" s="29" t="s">
        <v>229</v>
      </c>
      <c r="D192" s="29" t="s">
        <v>232</v>
      </c>
      <c r="E192" s="30">
        <v>3.7</v>
      </c>
    </row>
    <row r="193" spans="1:5" x14ac:dyDescent="0.2">
      <c r="A193" s="29">
        <v>11273</v>
      </c>
      <c r="B193" s="29" t="s">
        <v>424</v>
      </c>
      <c r="C193" s="29" t="s">
        <v>229</v>
      </c>
      <c r="D193" s="29" t="s">
        <v>232</v>
      </c>
      <c r="E193" s="30">
        <v>11.5</v>
      </c>
    </row>
    <row r="194" spans="1:5" x14ac:dyDescent="0.2">
      <c r="A194" s="29">
        <v>11272</v>
      </c>
      <c r="B194" s="29" t="s">
        <v>425</v>
      </c>
      <c r="C194" s="29" t="s">
        <v>229</v>
      </c>
      <c r="D194" s="29" t="s">
        <v>232</v>
      </c>
      <c r="E194" s="30">
        <v>6.94</v>
      </c>
    </row>
    <row r="195" spans="1:5" x14ac:dyDescent="0.2">
      <c r="A195" s="29">
        <v>11275</v>
      </c>
      <c r="B195" s="29" t="s">
        <v>426</v>
      </c>
      <c r="C195" s="29" t="s">
        <v>229</v>
      </c>
      <c r="D195" s="29" t="s">
        <v>232</v>
      </c>
      <c r="E195" s="30">
        <v>2.78</v>
      </c>
    </row>
    <row r="196" spans="1:5" x14ac:dyDescent="0.2">
      <c r="A196" s="29">
        <v>11274</v>
      </c>
      <c r="B196" s="29" t="s">
        <v>427</v>
      </c>
      <c r="C196" s="29" t="s">
        <v>229</v>
      </c>
      <c r="D196" s="29" t="s">
        <v>232</v>
      </c>
      <c r="E196" s="30">
        <v>2.12</v>
      </c>
    </row>
    <row r="197" spans="1:5" x14ac:dyDescent="0.2">
      <c r="A197" s="29">
        <v>38470</v>
      </c>
      <c r="B197" s="29" t="s">
        <v>428</v>
      </c>
      <c r="C197" s="29" t="s">
        <v>229</v>
      </c>
      <c r="D197" s="29" t="s">
        <v>230</v>
      </c>
      <c r="E197" s="30">
        <v>33</v>
      </c>
    </row>
    <row r="198" spans="1:5" x14ac:dyDescent="0.2">
      <c r="A198" s="29">
        <v>38547</v>
      </c>
      <c r="B198" s="29" t="s">
        <v>429</v>
      </c>
      <c r="C198" s="29" t="s">
        <v>229</v>
      </c>
      <c r="D198" s="29" t="s">
        <v>232</v>
      </c>
      <c r="E198" s="30">
        <v>90.05</v>
      </c>
    </row>
    <row r="199" spans="1:5" x14ac:dyDescent="0.2">
      <c r="A199" s="29">
        <v>38469</v>
      </c>
      <c r="B199" s="29" t="s">
        <v>430</v>
      </c>
      <c r="C199" s="29" t="s">
        <v>229</v>
      </c>
      <c r="D199" s="29" t="s">
        <v>232</v>
      </c>
      <c r="E199" s="30">
        <v>96.83</v>
      </c>
    </row>
    <row r="200" spans="1:5" x14ac:dyDescent="0.2">
      <c r="A200" s="29">
        <v>38467</v>
      </c>
      <c r="B200" s="29" t="s">
        <v>431</v>
      </c>
      <c r="C200" s="29" t="s">
        <v>229</v>
      </c>
      <c r="D200" s="29" t="s">
        <v>232</v>
      </c>
      <c r="E200" s="30">
        <v>54.48</v>
      </c>
    </row>
    <row r="201" spans="1:5" x14ac:dyDescent="0.2">
      <c r="A201" s="29">
        <v>38468</v>
      </c>
      <c r="B201" s="29" t="s">
        <v>432</v>
      </c>
      <c r="C201" s="29" t="s">
        <v>229</v>
      </c>
      <c r="D201" s="29" t="s">
        <v>232</v>
      </c>
      <c r="E201" s="30">
        <v>59.95</v>
      </c>
    </row>
    <row r="202" spans="1:5" x14ac:dyDescent="0.2">
      <c r="A202" s="29">
        <v>38471</v>
      </c>
      <c r="B202" s="29" t="s">
        <v>433</v>
      </c>
      <c r="C202" s="29" t="s">
        <v>229</v>
      </c>
      <c r="D202" s="29" t="s">
        <v>232</v>
      </c>
      <c r="E202" s="30">
        <v>77.849999999999994</v>
      </c>
    </row>
    <row r="203" spans="1:5" x14ac:dyDescent="0.2">
      <c r="A203" s="29">
        <v>37370</v>
      </c>
      <c r="B203" s="29" t="s">
        <v>434</v>
      </c>
      <c r="C203" s="29" t="s">
        <v>407</v>
      </c>
      <c r="D203" s="29" t="s">
        <v>230</v>
      </c>
      <c r="E203" s="30">
        <v>2.11</v>
      </c>
    </row>
    <row r="204" spans="1:5" x14ac:dyDescent="0.2">
      <c r="A204" s="29">
        <v>40862</v>
      </c>
      <c r="B204" s="29" t="s">
        <v>435</v>
      </c>
      <c r="C204" s="29" t="s">
        <v>409</v>
      </c>
      <c r="D204" s="29" t="s">
        <v>230</v>
      </c>
      <c r="E204" s="30">
        <v>398.75</v>
      </c>
    </row>
    <row r="205" spans="1:5" x14ac:dyDescent="0.2">
      <c r="A205" s="29">
        <v>10658</v>
      </c>
      <c r="B205" s="29" t="s">
        <v>436</v>
      </c>
      <c r="C205" s="29" t="s">
        <v>229</v>
      </c>
      <c r="D205" s="29" t="s">
        <v>237</v>
      </c>
      <c r="E205" s="30">
        <v>6724.5</v>
      </c>
    </row>
    <row r="206" spans="1:5" x14ac:dyDescent="0.2">
      <c r="A206" s="29">
        <v>253</v>
      </c>
      <c r="B206" s="29" t="s">
        <v>437</v>
      </c>
      <c r="C206" s="29" t="s">
        <v>407</v>
      </c>
      <c r="D206" s="29" t="s">
        <v>230</v>
      </c>
      <c r="E206" s="30">
        <v>18.72</v>
      </c>
    </row>
    <row r="207" spans="1:5" x14ac:dyDescent="0.2">
      <c r="A207" s="29">
        <v>40809</v>
      </c>
      <c r="B207" s="29" t="s">
        <v>438</v>
      </c>
      <c r="C207" s="29" t="s">
        <v>409</v>
      </c>
      <c r="D207" s="29" t="s">
        <v>232</v>
      </c>
      <c r="E207" s="30">
        <v>3302.71</v>
      </c>
    </row>
    <row r="208" spans="1:5" x14ac:dyDescent="0.2">
      <c r="A208" s="29">
        <v>42428</v>
      </c>
      <c r="B208" s="29" t="s">
        <v>439</v>
      </c>
      <c r="C208" s="29" t="s">
        <v>229</v>
      </c>
      <c r="D208" s="29" t="s">
        <v>237</v>
      </c>
      <c r="E208" s="30">
        <v>1994</v>
      </c>
    </row>
    <row r="209" spans="1:5" x14ac:dyDescent="0.2">
      <c r="A209" s="29">
        <v>583</v>
      </c>
      <c r="B209" s="29" t="s">
        <v>440</v>
      </c>
      <c r="C209" s="29" t="s">
        <v>293</v>
      </c>
      <c r="D209" s="29" t="s">
        <v>237</v>
      </c>
      <c r="E209" s="30">
        <v>44.63</v>
      </c>
    </row>
    <row r="210" spans="1:5" x14ac:dyDescent="0.2">
      <c r="A210" s="29">
        <v>301</v>
      </c>
      <c r="B210" s="29" t="s">
        <v>441</v>
      </c>
      <c r="C210" s="29" t="s">
        <v>229</v>
      </c>
      <c r="D210" s="29" t="s">
        <v>230</v>
      </c>
      <c r="E210" s="30">
        <v>4</v>
      </c>
    </row>
    <row r="211" spans="1:5" x14ac:dyDescent="0.2">
      <c r="A211" s="29">
        <v>296</v>
      </c>
      <c r="B211" s="29" t="s">
        <v>442</v>
      </c>
      <c r="C211" s="29" t="s">
        <v>229</v>
      </c>
      <c r="D211" s="29" t="s">
        <v>232</v>
      </c>
      <c r="E211" s="30">
        <v>2.2599999999999998</v>
      </c>
    </row>
    <row r="212" spans="1:5" x14ac:dyDescent="0.2">
      <c r="A212" s="29">
        <v>297</v>
      </c>
      <c r="B212" s="29" t="s">
        <v>443</v>
      </c>
      <c r="C212" s="29" t="s">
        <v>229</v>
      </c>
      <c r="D212" s="29" t="s">
        <v>232</v>
      </c>
      <c r="E212" s="30">
        <v>3.32</v>
      </c>
    </row>
    <row r="213" spans="1:5" x14ac:dyDescent="0.2">
      <c r="A213" s="29">
        <v>299</v>
      </c>
      <c r="B213" s="29" t="s">
        <v>444</v>
      </c>
      <c r="C213" s="29" t="s">
        <v>229</v>
      </c>
      <c r="D213" s="29" t="s">
        <v>232</v>
      </c>
      <c r="E213" s="30">
        <v>4.6900000000000004</v>
      </c>
    </row>
    <row r="214" spans="1:5" x14ac:dyDescent="0.2">
      <c r="A214" s="29">
        <v>300</v>
      </c>
      <c r="B214" s="29" t="s">
        <v>445</v>
      </c>
      <c r="C214" s="29" t="s">
        <v>229</v>
      </c>
      <c r="D214" s="29" t="s">
        <v>232</v>
      </c>
      <c r="E214" s="30">
        <v>16.239999999999998</v>
      </c>
    </row>
    <row r="215" spans="1:5" x14ac:dyDescent="0.2">
      <c r="A215" s="29">
        <v>20085</v>
      </c>
      <c r="B215" s="29" t="s">
        <v>446</v>
      </c>
      <c r="C215" s="29" t="s">
        <v>229</v>
      </c>
      <c r="D215" s="29" t="s">
        <v>232</v>
      </c>
      <c r="E215" s="30">
        <v>2.97</v>
      </c>
    </row>
    <row r="216" spans="1:5" x14ac:dyDescent="0.2">
      <c r="A216" s="29">
        <v>298</v>
      </c>
      <c r="B216" s="29" t="s">
        <v>447</v>
      </c>
      <c r="C216" s="29" t="s">
        <v>229</v>
      </c>
      <c r="D216" s="29" t="s">
        <v>232</v>
      </c>
      <c r="E216" s="30">
        <v>3.61</v>
      </c>
    </row>
    <row r="217" spans="1:5" x14ac:dyDescent="0.2">
      <c r="A217" s="29">
        <v>311</v>
      </c>
      <c r="B217" s="29" t="s">
        <v>448</v>
      </c>
      <c r="C217" s="29" t="s">
        <v>229</v>
      </c>
      <c r="D217" s="29" t="s">
        <v>232</v>
      </c>
      <c r="E217" s="30">
        <v>13.39</v>
      </c>
    </row>
    <row r="218" spans="1:5" x14ac:dyDescent="0.2">
      <c r="A218" s="29">
        <v>318</v>
      </c>
      <c r="B218" s="29" t="s">
        <v>449</v>
      </c>
      <c r="C218" s="29" t="s">
        <v>229</v>
      </c>
      <c r="D218" s="29" t="s">
        <v>232</v>
      </c>
      <c r="E218" s="30">
        <v>26.97</v>
      </c>
    </row>
    <row r="219" spans="1:5" x14ac:dyDescent="0.2">
      <c r="A219" s="29">
        <v>319</v>
      </c>
      <c r="B219" s="29" t="s">
        <v>450</v>
      </c>
      <c r="C219" s="29" t="s">
        <v>229</v>
      </c>
      <c r="D219" s="29" t="s">
        <v>232</v>
      </c>
      <c r="E219" s="30">
        <v>42.28</v>
      </c>
    </row>
    <row r="220" spans="1:5" x14ac:dyDescent="0.2">
      <c r="A220" s="29">
        <v>303</v>
      </c>
      <c r="B220" s="29" t="s">
        <v>451</v>
      </c>
      <c r="C220" s="29" t="s">
        <v>229</v>
      </c>
      <c r="D220" s="29" t="s">
        <v>232</v>
      </c>
      <c r="E220" s="30">
        <v>4.43</v>
      </c>
    </row>
    <row r="221" spans="1:5" x14ac:dyDescent="0.2">
      <c r="A221" s="29">
        <v>305</v>
      </c>
      <c r="B221" s="29" t="s">
        <v>452</v>
      </c>
      <c r="C221" s="29" t="s">
        <v>229</v>
      </c>
      <c r="D221" s="29" t="s">
        <v>232</v>
      </c>
      <c r="E221" s="30">
        <v>13.94</v>
      </c>
    </row>
    <row r="222" spans="1:5" x14ac:dyDescent="0.2">
      <c r="A222" s="29">
        <v>306</v>
      </c>
      <c r="B222" s="29" t="s">
        <v>453</v>
      </c>
      <c r="C222" s="29" t="s">
        <v>229</v>
      </c>
      <c r="D222" s="29" t="s">
        <v>232</v>
      </c>
      <c r="E222" s="30">
        <v>21.14</v>
      </c>
    </row>
    <row r="223" spans="1:5" x14ac:dyDescent="0.2">
      <c r="A223" s="29">
        <v>307</v>
      </c>
      <c r="B223" s="29" t="s">
        <v>454</v>
      </c>
      <c r="C223" s="29" t="s">
        <v>229</v>
      </c>
      <c r="D223" s="29" t="s">
        <v>232</v>
      </c>
      <c r="E223" s="30">
        <v>53.41</v>
      </c>
    </row>
    <row r="224" spans="1:5" x14ac:dyDescent="0.2">
      <c r="A224" s="29">
        <v>309</v>
      </c>
      <c r="B224" s="29" t="s">
        <v>455</v>
      </c>
      <c r="C224" s="29" t="s">
        <v>229</v>
      </c>
      <c r="D224" s="29" t="s">
        <v>232</v>
      </c>
      <c r="E224" s="30">
        <v>87.49</v>
      </c>
    </row>
    <row r="225" spans="1:5" x14ac:dyDescent="0.2">
      <c r="A225" s="29">
        <v>310</v>
      </c>
      <c r="B225" s="29" t="s">
        <v>456</v>
      </c>
      <c r="C225" s="29" t="s">
        <v>229</v>
      </c>
      <c r="D225" s="29" t="s">
        <v>232</v>
      </c>
      <c r="E225" s="30">
        <v>121.26</v>
      </c>
    </row>
    <row r="226" spans="1:5" x14ac:dyDescent="0.2">
      <c r="A226" s="29">
        <v>328</v>
      </c>
      <c r="B226" s="29" t="s">
        <v>457</v>
      </c>
      <c r="C226" s="29" t="s">
        <v>229</v>
      </c>
      <c r="D226" s="29" t="s">
        <v>232</v>
      </c>
      <c r="E226" s="30">
        <v>10.6</v>
      </c>
    </row>
    <row r="227" spans="1:5" x14ac:dyDescent="0.2">
      <c r="A227" s="29">
        <v>325</v>
      </c>
      <c r="B227" s="29" t="s">
        <v>458</v>
      </c>
      <c r="C227" s="29" t="s">
        <v>229</v>
      </c>
      <c r="D227" s="29" t="s">
        <v>232</v>
      </c>
      <c r="E227" s="30">
        <v>3.13</v>
      </c>
    </row>
    <row r="228" spans="1:5" x14ac:dyDescent="0.2">
      <c r="A228" s="29">
        <v>20326</v>
      </c>
      <c r="B228" s="29" t="s">
        <v>459</v>
      </c>
      <c r="C228" s="29" t="s">
        <v>229</v>
      </c>
      <c r="D228" s="29" t="s">
        <v>232</v>
      </c>
      <c r="E228" s="30">
        <v>5.72</v>
      </c>
    </row>
    <row r="229" spans="1:5" x14ac:dyDescent="0.2">
      <c r="A229" s="29">
        <v>329</v>
      </c>
      <c r="B229" s="29" t="s">
        <v>460</v>
      </c>
      <c r="C229" s="29" t="s">
        <v>229</v>
      </c>
      <c r="D229" s="29" t="s">
        <v>232</v>
      </c>
      <c r="E229" s="30">
        <v>8.86</v>
      </c>
    </row>
    <row r="230" spans="1:5" x14ac:dyDescent="0.2">
      <c r="A230" s="29">
        <v>308</v>
      </c>
      <c r="B230" s="29" t="s">
        <v>461</v>
      </c>
      <c r="C230" s="29" t="s">
        <v>229</v>
      </c>
      <c r="D230" s="29" t="s">
        <v>232</v>
      </c>
      <c r="E230" s="30">
        <v>119.21</v>
      </c>
    </row>
    <row r="231" spans="1:5" x14ac:dyDescent="0.2">
      <c r="A231" s="29">
        <v>39642</v>
      </c>
      <c r="B231" s="29" t="s">
        <v>462</v>
      </c>
      <c r="C231" s="29" t="s">
        <v>229</v>
      </c>
      <c r="D231" s="29" t="s">
        <v>232</v>
      </c>
      <c r="E231" s="30">
        <v>3.93</v>
      </c>
    </row>
    <row r="232" spans="1:5" x14ac:dyDescent="0.2">
      <c r="A232" s="29">
        <v>39641</v>
      </c>
      <c r="B232" s="29" t="s">
        <v>463</v>
      </c>
      <c r="C232" s="29" t="s">
        <v>229</v>
      </c>
      <c r="D232" s="29" t="s">
        <v>232</v>
      </c>
      <c r="E232" s="30">
        <v>3.45</v>
      </c>
    </row>
    <row r="233" spans="1:5" x14ac:dyDescent="0.2">
      <c r="A233" s="29">
        <v>39643</v>
      </c>
      <c r="B233" s="29" t="s">
        <v>464</v>
      </c>
      <c r="C233" s="29" t="s">
        <v>229</v>
      </c>
      <c r="D233" s="29" t="s">
        <v>232</v>
      </c>
      <c r="E233" s="30">
        <v>4.6100000000000003</v>
      </c>
    </row>
    <row r="234" spans="1:5" x14ac:dyDescent="0.2">
      <c r="A234" s="29">
        <v>39644</v>
      </c>
      <c r="B234" s="29" t="s">
        <v>465</v>
      </c>
      <c r="C234" s="29" t="s">
        <v>229</v>
      </c>
      <c r="D234" s="29" t="s">
        <v>232</v>
      </c>
      <c r="E234" s="30">
        <v>7.15</v>
      </c>
    </row>
    <row r="235" spans="1:5" x14ac:dyDescent="0.2">
      <c r="A235" s="29">
        <v>39645</v>
      </c>
      <c r="B235" s="29" t="s">
        <v>466</v>
      </c>
      <c r="C235" s="29" t="s">
        <v>229</v>
      </c>
      <c r="D235" s="29" t="s">
        <v>232</v>
      </c>
      <c r="E235" s="30">
        <v>7.84</v>
      </c>
    </row>
    <row r="236" spans="1:5" x14ac:dyDescent="0.2">
      <c r="A236" s="29">
        <v>41610</v>
      </c>
      <c r="B236" s="29" t="s">
        <v>467</v>
      </c>
      <c r="C236" s="29" t="s">
        <v>229</v>
      </c>
      <c r="D236" s="29" t="s">
        <v>232</v>
      </c>
      <c r="E236" s="30">
        <v>355.3</v>
      </c>
    </row>
    <row r="237" spans="1:5" x14ac:dyDescent="0.2">
      <c r="A237" s="29">
        <v>41611</v>
      </c>
      <c r="B237" s="29" t="s">
        <v>468</v>
      </c>
      <c r="C237" s="29" t="s">
        <v>229</v>
      </c>
      <c r="D237" s="29" t="s">
        <v>232</v>
      </c>
      <c r="E237" s="30">
        <v>560.02</v>
      </c>
    </row>
    <row r="238" spans="1:5" x14ac:dyDescent="0.2">
      <c r="A238" s="29">
        <v>41612</v>
      </c>
      <c r="B238" s="29" t="s">
        <v>469</v>
      </c>
      <c r="C238" s="29" t="s">
        <v>229</v>
      </c>
      <c r="D238" s="29" t="s">
        <v>232</v>
      </c>
      <c r="E238" s="30">
        <v>786.35</v>
      </c>
    </row>
    <row r="239" spans="1:5" x14ac:dyDescent="0.2">
      <c r="A239" s="29">
        <v>41637</v>
      </c>
      <c r="B239" s="29" t="s">
        <v>470</v>
      </c>
      <c r="C239" s="29" t="s">
        <v>229</v>
      </c>
      <c r="D239" s="29" t="s">
        <v>232</v>
      </c>
      <c r="E239" s="30">
        <v>73.5</v>
      </c>
    </row>
    <row r="240" spans="1:5" x14ac:dyDescent="0.2">
      <c r="A240" s="29">
        <v>41638</v>
      </c>
      <c r="B240" s="29" t="s">
        <v>471</v>
      </c>
      <c r="C240" s="29" t="s">
        <v>229</v>
      </c>
      <c r="D240" s="29" t="s">
        <v>232</v>
      </c>
      <c r="E240" s="30">
        <v>95.75</v>
      </c>
    </row>
    <row r="241" spans="1:5" x14ac:dyDescent="0.2">
      <c r="A241" s="29">
        <v>41639</v>
      </c>
      <c r="B241" s="29" t="s">
        <v>472</v>
      </c>
      <c r="C241" s="29" t="s">
        <v>229</v>
      </c>
      <c r="D241" s="29" t="s">
        <v>232</v>
      </c>
      <c r="E241" s="30">
        <v>231.65</v>
      </c>
    </row>
    <row r="242" spans="1:5" x14ac:dyDescent="0.2">
      <c r="A242" s="29">
        <v>11789</v>
      </c>
      <c r="B242" s="29" t="s">
        <v>473</v>
      </c>
      <c r="C242" s="29" t="s">
        <v>229</v>
      </c>
      <c r="D242" s="29" t="s">
        <v>232</v>
      </c>
      <c r="E242" s="30">
        <v>1.05</v>
      </c>
    </row>
    <row r="243" spans="1:5" x14ac:dyDescent="0.2">
      <c r="A243" s="29">
        <v>20975</v>
      </c>
      <c r="B243" s="29" t="s">
        <v>474</v>
      </c>
      <c r="C243" s="29" t="s">
        <v>229</v>
      </c>
      <c r="D243" s="29" t="s">
        <v>237</v>
      </c>
      <c r="E243" s="30">
        <v>16.559999999999999</v>
      </c>
    </row>
    <row r="244" spans="1:5" x14ac:dyDescent="0.2">
      <c r="A244" s="29">
        <v>20976</v>
      </c>
      <c r="B244" s="29" t="s">
        <v>475</v>
      </c>
      <c r="C244" s="29" t="s">
        <v>229</v>
      </c>
      <c r="D244" s="29" t="s">
        <v>237</v>
      </c>
      <c r="E244" s="30">
        <v>25.01</v>
      </c>
    </row>
    <row r="245" spans="1:5" x14ac:dyDescent="0.2">
      <c r="A245" s="29">
        <v>40340</v>
      </c>
      <c r="B245" s="29" t="s">
        <v>476</v>
      </c>
      <c r="C245" s="29" t="s">
        <v>229</v>
      </c>
      <c r="D245" s="29" t="s">
        <v>232</v>
      </c>
      <c r="E245" s="30">
        <v>29.42</v>
      </c>
    </row>
    <row r="246" spans="1:5" x14ac:dyDescent="0.2">
      <c r="A246" s="29">
        <v>40341</v>
      </c>
      <c r="B246" s="29" t="s">
        <v>477</v>
      </c>
      <c r="C246" s="29" t="s">
        <v>229</v>
      </c>
      <c r="D246" s="29" t="s">
        <v>232</v>
      </c>
      <c r="E246" s="30">
        <v>35.119999999999997</v>
      </c>
    </row>
    <row r="247" spans="1:5" x14ac:dyDescent="0.2">
      <c r="A247" s="29">
        <v>40342</v>
      </c>
      <c r="B247" s="29" t="s">
        <v>478</v>
      </c>
      <c r="C247" s="29" t="s">
        <v>229</v>
      </c>
      <c r="D247" s="29" t="s">
        <v>232</v>
      </c>
      <c r="E247" s="30">
        <v>41.88</v>
      </c>
    </row>
    <row r="248" spans="1:5" x14ac:dyDescent="0.2">
      <c r="A248" s="29">
        <v>40343</v>
      </c>
      <c r="B248" s="29" t="s">
        <v>479</v>
      </c>
      <c r="C248" s="29" t="s">
        <v>229</v>
      </c>
      <c r="D248" s="29" t="s">
        <v>232</v>
      </c>
      <c r="E248" s="30">
        <v>49.68</v>
      </c>
    </row>
    <row r="249" spans="1:5" x14ac:dyDescent="0.2">
      <c r="A249" s="29">
        <v>40344</v>
      </c>
      <c r="B249" s="29" t="s">
        <v>480</v>
      </c>
      <c r="C249" s="29" t="s">
        <v>229</v>
      </c>
      <c r="D249" s="29" t="s">
        <v>232</v>
      </c>
      <c r="E249" s="30">
        <v>67.72</v>
      </c>
    </row>
    <row r="250" spans="1:5" x14ac:dyDescent="0.2">
      <c r="A250" s="29">
        <v>40345</v>
      </c>
      <c r="B250" s="29" t="s">
        <v>481</v>
      </c>
      <c r="C250" s="29" t="s">
        <v>229</v>
      </c>
      <c r="D250" s="29" t="s">
        <v>232</v>
      </c>
      <c r="E250" s="30">
        <v>83.45</v>
      </c>
    </row>
    <row r="251" spans="1:5" x14ac:dyDescent="0.2">
      <c r="A251" s="29">
        <v>40346</v>
      </c>
      <c r="B251" s="29" t="s">
        <v>482</v>
      </c>
      <c r="C251" s="29" t="s">
        <v>229</v>
      </c>
      <c r="D251" s="29" t="s">
        <v>232</v>
      </c>
      <c r="E251" s="30">
        <v>96.8</v>
      </c>
    </row>
    <row r="252" spans="1:5" x14ac:dyDescent="0.2">
      <c r="A252" s="29">
        <v>40347</v>
      </c>
      <c r="B252" s="29" t="s">
        <v>483</v>
      </c>
      <c r="C252" s="29" t="s">
        <v>229</v>
      </c>
      <c r="D252" s="29" t="s">
        <v>232</v>
      </c>
      <c r="E252" s="30">
        <v>121.62</v>
      </c>
    </row>
    <row r="253" spans="1:5" x14ac:dyDescent="0.2">
      <c r="A253" s="29">
        <v>6138</v>
      </c>
      <c r="B253" s="29" t="s">
        <v>484</v>
      </c>
      <c r="C253" s="29" t="s">
        <v>229</v>
      </c>
      <c r="D253" s="29" t="s">
        <v>232</v>
      </c>
      <c r="E253" s="30">
        <v>10.16</v>
      </c>
    </row>
    <row r="254" spans="1:5" x14ac:dyDescent="0.2">
      <c r="A254" s="29">
        <v>38840</v>
      </c>
      <c r="B254" s="29" t="s">
        <v>485</v>
      </c>
      <c r="C254" s="29" t="s">
        <v>229</v>
      </c>
      <c r="D254" s="29" t="s">
        <v>237</v>
      </c>
      <c r="E254" s="30">
        <v>3.04</v>
      </c>
    </row>
    <row r="255" spans="1:5" x14ac:dyDescent="0.2">
      <c r="A255" s="29">
        <v>38841</v>
      </c>
      <c r="B255" s="29" t="s">
        <v>486</v>
      </c>
      <c r="C255" s="29" t="s">
        <v>229</v>
      </c>
      <c r="D255" s="29" t="s">
        <v>237</v>
      </c>
      <c r="E255" s="30">
        <v>3.37</v>
      </c>
    </row>
    <row r="256" spans="1:5" x14ac:dyDescent="0.2">
      <c r="A256" s="29">
        <v>38842</v>
      </c>
      <c r="B256" s="29" t="s">
        <v>487</v>
      </c>
      <c r="C256" s="29" t="s">
        <v>229</v>
      </c>
      <c r="D256" s="29" t="s">
        <v>237</v>
      </c>
      <c r="E256" s="30">
        <v>6.66</v>
      </c>
    </row>
    <row r="257" spans="1:5" x14ac:dyDescent="0.2">
      <c r="A257" s="29">
        <v>38843</v>
      </c>
      <c r="B257" s="29" t="s">
        <v>488</v>
      </c>
      <c r="C257" s="29" t="s">
        <v>229</v>
      </c>
      <c r="D257" s="29" t="s">
        <v>237</v>
      </c>
      <c r="E257" s="30">
        <v>10.41</v>
      </c>
    </row>
    <row r="258" spans="1:5" x14ac:dyDescent="0.2">
      <c r="A258" s="29">
        <v>43424</v>
      </c>
      <c r="B258" s="29" t="s">
        <v>489</v>
      </c>
      <c r="C258" s="29" t="s">
        <v>229</v>
      </c>
      <c r="D258" s="29" t="s">
        <v>232</v>
      </c>
      <c r="E258" s="30">
        <v>297.68</v>
      </c>
    </row>
    <row r="259" spans="1:5" x14ac:dyDescent="0.2">
      <c r="A259" s="29">
        <v>43426</v>
      </c>
      <c r="B259" s="29" t="s">
        <v>490</v>
      </c>
      <c r="C259" s="29" t="s">
        <v>229</v>
      </c>
      <c r="D259" s="29" t="s">
        <v>232</v>
      </c>
      <c r="E259" s="30">
        <v>1026.71</v>
      </c>
    </row>
    <row r="260" spans="1:5" x14ac:dyDescent="0.2">
      <c r="A260" s="29">
        <v>12565</v>
      </c>
      <c r="B260" s="29" t="s">
        <v>491</v>
      </c>
      <c r="C260" s="29" t="s">
        <v>229</v>
      </c>
      <c r="D260" s="29" t="s">
        <v>232</v>
      </c>
      <c r="E260" s="30">
        <v>360.05</v>
      </c>
    </row>
    <row r="261" spans="1:5" x14ac:dyDescent="0.2">
      <c r="A261" s="29">
        <v>12567</v>
      </c>
      <c r="B261" s="29" t="s">
        <v>492</v>
      </c>
      <c r="C261" s="29" t="s">
        <v>229</v>
      </c>
      <c r="D261" s="29" t="s">
        <v>232</v>
      </c>
      <c r="E261" s="30">
        <v>483.61</v>
      </c>
    </row>
    <row r="262" spans="1:5" x14ac:dyDescent="0.2">
      <c r="A262" s="29">
        <v>12568</v>
      </c>
      <c r="B262" s="29" t="s">
        <v>493</v>
      </c>
      <c r="C262" s="29" t="s">
        <v>229</v>
      </c>
      <c r="D262" s="29" t="s">
        <v>232</v>
      </c>
      <c r="E262" s="30">
        <v>677.05</v>
      </c>
    </row>
    <row r="263" spans="1:5" x14ac:dyDescent="0.2">
      <c r="A263" s="29">
        <v>43441</v>
      </c>
      <c r="B263" s="29" t="s">
        <v>494</v>
      </c>
      <c r="C263" s="29" t="s">
        <v>229</v>
      </c>
      <c r="D263" s="29" t="s">
        <v>232</v>
      </c>
      <c r="E263" s="30">
        <v>87.05</v>
      </c>
    </row>
    <row r="264" spans="1:5" x14ac:dyDescent="0.2">
      <c r="A264" s="29">
        <v>43423</v>
      </c>
      <c r="B264" s="29" t="s">
        <v>495</v>
      </c>
      <c r="C264" s="29" t="s">
        <v>229</v>
      </c>
      <c r="D264" s="29" t="s">
        <v>232</v>
      </c>
      <c r="E264" s="30">
        <v>40.619999999999997</v>
      </c>
    </row>
    <row r="265" spans="1:5" x14ac:dyDescent="0.2">
      <c r="A265" s="29">
        <v>12532</v>
      </c>
      <c r="B265" s="29" t="s">
        <v>496</v>
      </c>
      <c r="C265" s="29" t="s">
        <v>229</v>
      </c>
      <c r="D265" s="29" t="s">
        <v>232</v>
      </c>
      <c r="E265" s="30">
        <v>62.65</v>
      </c>
    </row>
    <row r="266" spans="1:5" x14ac:dyDescent="0.2">
      <c r="A266" s="29">
        <v>43444</v>
      </c>
      <c r="B266" s="29" t="s">
        <v>497</v>
      </c>
      <c r="C266" s="29" t="s">
        <v>229</v>
      </c>
      <c r="D266" s="29" t="s">
        <v>232</v>
      </c>
      <c r="E266" s="30">
        <v>210.37</v>
      </c>
    </row>
    <row r="267" spans="1:5" x14ac:dyDescent="0.2">
      <c r="A267" s="29">
        <v>12551</v>
      </c>
      <c r="B267" s="29" t="s">
        <v>498</v>
      </c>
      <c r="C267" s="29" t="s">
        <v>229</v>
      </c>
      <c r="D267" s="29" t="s">
        <v>232</v>
      </c>
      <c r="E267" s="30">
        <v>150.09</v>
      </c>
    </row>
    <row r="268" spans="1:5" x14ac:dyDescent="0.2">
      <c r="A268" s="29">
        <v>43442</v>
      </c>
      <c r="B268" s="29" t="s">
        <v>499</v>
      </c>
      <c r="C268" s="29" t="s">
        <v>229</v>
      </c>
      <c r="D268" s="29" t="s">
        <v>232</v>
      </c>
      <c r="E268" s="30">
        <v>116.06</v>
      </c>
    </row>
    <row r="269" spans="1:5" x14ac:dyDescent="0.2">
      <c r="A269" s="29">
        <v>43443</v>
      </c>
      <c r="B269" s="29" t="s">
        <v>500</v>
      </c>
      <c r="C269" s="29" t="s">
        <v>229</v>
      </c>
      <c r="D269" s="29" t="s">
        <v>232</v>
      </c>
      <c r="E269" s="30">
        <v>152.33000000000001</v>
      </c>
    </row>
    <row r="270" spans="1:5" x14ac:dyDescent="0.2">
      <c r="A270" s="29">
        <v>12544</v>
      </c>
      <c r="B270" s="29" t="s">
        <v>501</v>
      </c>
      <c r="C270" s="29" t="s">
        <v>229</v>
      </c>
      <c r="D270" s="29" t="s">
        <v>232</v>
      </c>
      <c r="E270" s="30">
        <v>82.21</v>
      </c>
    </row>
    <row r="271" spans="1:5" x14ac:dyDescent="0.2">
      <c r="A271" s="29">
        <v>12547</v>
      </c>
      <c r="B271" s="29" t="s">
        <v>502</v>
      </c>
      <c r="C271" s="29" t="s">
        <v>229</v>
      </c>
      <c r="D271" s="29" t="s">
        <v>232</v>
      </c>
      <c r="E271" s="30">
        <v>110.57</v>
      </c>
    </row>
    <row r="272" spans="1:5" x14ac:dyDescent="0.2">
      <c r="A272" s="29">
        <v>43445</v>
      </c>
      <c r="B272" s="29" t="s">
        <v>503</v>
      </c>
      <c r="C272" s="29" t="s">
        <v>229</v>
      </c>
      <c r="D272" s="29" t="s">
        <v>232</v>
      </c>
      <c r="E272" s="30">
        <v>290.16000000000003</v>
      </c>
    </row>
    <row r="273" spans="1:5" x14ac:dyDescent="0.2">
      <c r="A273" s="29">
        <v>12563</v>
      </c>
      <c r="B273" s="29" t="s">
        <v>504</v>
      </c>
      <c r="C273" s="29" t="s">
        <v>229</v>
      </c>
      <c r="D273" s="29" t="s">
        <v>232</v>
      </c>
      <c r="E273" s="30">
        <v>207.6</v>
      </c>
    </row>
    <row r="274" spans="1:5" x14ac:dyDescent="0.2">
      <c r="A274" s="29">
        <v>43425</v>
      </c>
      <c r="B274" s="29" t="s">
        <v>505</v>
      </c>
      <c r="C274" s="29" t="s">
        <v>229</v>
      </c>
      <c r="D274" s="29" t="s">
        <v>232</v>
      </c>
      <c r="E274" s="30">
        <v>130.57</v>
      </c>
    </row>
    <row r="275" spans="1:5" x14ac:dyDescent="0.2">
      <c r="A275" s="29">
        <v>43446</v>
      </c>
      <c r="B275" s="29" t="s">
        <v>506</v>
      </c>
      <c r="C275" s="29" t="s">
        <v>229</v>
      </c>
      <c r="D275" s="29" t="s">
        <v>232</v>
      </c>
      <c r="E275" s="30">
        <v>275.64999999999998</v>
      </c>
    </row>
    <row r="276" spans="1:5" x14ac:dyDescent="0.2">
      <c r="A276" s="29">
        <v>43447</v>
      </c>
      <c r="B276" s="29" t="s">
        <v>507</v>
      </c>
      <c r="C276" s="29" t="s">
        <v>229</v>
      </c>
      <c r="D276" s="29" t="s">
        <v>232</v>
      </c>
      <c r="E276" s="30">
        <v>338.52</v>
      </c>
    </row>
    <row r="277" spans="1:5" x14ac:dyDescent="0.2">
      <c r="A277" s="29">
        <v>43448</v>
      </c>
      <c r="B277" s="29" t="s">
        <v>508</v>
      </c>
      <c r="C277" s="29" t="s">
        <v>229</v>
      </c>
      <c r="D277" s="29" t="s">
        <v>232</v>
      </c>
      <c r="E277" s="30">
        <v>473.94</v>
      </c>
    </row>
    <row r="278" spans="1:5" x14ac:dyDescent="0.2">
      <c r="A278" s="29">
        <v>13761</v>
      </c>
      <c r="B278" s="29" t="s">
        <v>509</v>
      </c>
      <c r="C278" s="29" t="s">
        <v>229</v>
      </c>
      <c r="D278" s="29" t="s">
        <v>237</v>
      </c>
      <c r="E278" s="30">
        <v>3020.04</v>
      </c>
    </row>
    <row r="279" spans="1:5" x14ac:dyDescent="0.2">
      <c r="A279" s="29">
        <v>4814</v>
      </c>
      <c r="B279" s="29" t="s">
        <v>510</v>
      </c>
      <c r="C279" s="29" t="s">
        <v>229</v>
      </c>
      <c r="D279" s="29" t="s">
        <v>232</v>
      </c>
      <c r="E279" s="30">
        <v>88.33</v>
      </c>
    </row>
    <row r="280" spans="1:5" x14ac:dyDescent="0.2">
      <c r="A280" s="29">
        <v>44473</v>
      </c>
      <c r="B280" s="29" t="s">
        <v>511</v>
      </c>
      <c r="C280" s="29" t="s">
        <v>229</v>
      </c>
      <c r="D280" s="29" t="s">
        <v>237</v>
      </c>
      <c r="E280" s="30">
        <v>3113</v>
      </c>
    </row>
    <row r="281" spans="1:5" x14ac:dyDescent="0.2">
      <c r="A281" s="29">
        <v>6122</v>
      </c>
      <c r="B281" s="29" t="s">
        <v>512</v>
      </c>
      <c r="C281" s="29" t="s">
        <v>407</v>
      </c>
      <c r="D281" s="29" t="s">
        <v>232</v>
      </c>
      <c r="E281" s="30">
        <v>18.72</v>
      </c>
    </row>
    <row r="282" spans="1:5" x14ac:dyDescent="0.2">
      <c r="A282" s="29">
        <v>40810</v>
      </c>
      <c r="B282" s="29" t="s">
        <v>513</v>
      </c>
      <c r="C282" s="29" t="s">
        <v>409</v>
      </c>
      <c r="D282" s="29" t="s">
        <v>232</v>
      </c>
      <c r="E282" s="30">
        <v>3302.71</v>
      </c>
    </row>
    <row r="283" spans="1:5" x14ac:dyDescent="0.2">
      <c r="A283" s="29">
        <v>21100</v>
      </c>
      <c r="B283" s="29" t="s">
        <v>514</v>
      </c>
      <c r="C283" s="29" t="s">
        <v>229</v>
      </c>
      <c r="D283" s="29" t="s">
        <v>237</v>
      </c>
      <c r="E283" s="30">
        <v>3047.95</v>
      </c>
    </row>
    <row r="284" spans="1:5" x14ac:dyDescent="0.2">
      <c r="A284" s="29">
        <v>11816</v>
      </c>
      <c r="B284" s="29" t="s">
        <v>515</v>
      </c>
      <c r="C284" s="29" t="s">
        <v>229</v>
      </c>
      <c r="D284" s="29" t="s">
        <v>237</v>
      </c>
      <c r="E284" s="30">
        <v>3250</v>
      </c>
    </row>
    <row r="285" spans="1:5" x14ac:dyDescent="0.2">
      <c r="A285" s="29">
        <v>11814</v>
      </c>
      <c r="B285" s="29" t="s">
        <v>516</v>
      </c>
      <c r="C285" s="29" t="s">
        <v>229</v>
      </c>
      <c r="D285" s="29" t="s">
        <v>237</v>
      </c>
      <c r="E285" s="30">
        <v>7074.43</v>
      </c>
    </row>
    <row r="286" spans="1:5" x14ac:dyDescent="0.2">
      <c r="A286" s="29">
        <v>14186</v>
      </c>
      <c r="B286" s="29" t="s">
        <v>517</v>
      </c>
      <c r="C286" s="29" t="s">
        <v>229</v>
      </c>
      <c r="D286" s="29" t="s">
        <v>237</v>
      </c>
      <c r="E286" s="30">
        <v>8882.91</v>
      </c>
    </row>
    <row r="287" spans="1:5" x14ac:dyDescent="0.2">
      <c r="A287" s="29">
        <v>14185</v>
      </c>
      <c r="B287" s="29" t="s">
        <v>518</v>
      </c>
      <c r="C287" s="29" t="s">
        <v>229</v>
      </c>
      <c r="D287" s="29" t="s">
        <v>237</v>
      </c>
      <c r="E287" s="30">
        <v>11506.83</v>
      </c>
    </row>
    <row r="288" spans="1:5" x14ac:dyDescent="0.2">
      <c r="A288" s="29">
        <v>11811</v>
      </c>
      <c r="B288" s="29" t="s">
        <v>519</v>
      </c>
      <c r="C288" s="29" t="s">
        <v>229</v>
      </c>
      <c r="D288" s="29" t="s">
        <v>237</v>
      </c>
      <c r="E288" s="30">
        <v>4399.7700000000004</v>
      </c>
    </row>
    <row r="289" spans="1:5" x14ac:dyDescent="0.2">
      <c r="A289" s="29">
        <v>44498</v>
      </c>
      <c r="B289" s="29" t="s">
        <v>520</v>
      </c>
      <c r="C289" s="29" t="s">
        <v>229</v>
      </c>
      <c r="D289" s="29" t="s">
        <v>237</v>
      </c>
      <c r="E289" s="30">
        <v>298453.86</v>
      </c>
    </row>
    <row r="290" spans="1:5" x14ac:dyDescent="0.2">
      <c r="A290" s="29">
        <v>34469</v>
      </c>
      <c r="B290" s="29" t="s">
        <v>521</v>
      </c>
      <c r="C290" s="29" t="s">
        <v>229</v>
      </c>
      <c r="D290" s="29" t="s">
        <v>237</v>
      </c>
      <c r="E290" s="30">
        <v>10486.93</v>
      </c>
    </row>
    <row r="291" spans="1:5" x14ac:dyDescent="0.2">
      <c r="A291" s="29">
        <v>34476</v>
      </c>
      <c r="B291" s="29" t="s">
        <v>522</v>
      </c>
      <c r="C291" s="29" t="s">
        <v>229</v>
      </c>
      <c r="D291" s="29" t="s">
        <v>237</v>
      </c>
      <c r="E291" s="30">
        <v>5469.37</v>
      </c>
    </row>
    <row r="292" spans="1:5" x14ac:dyDescent="0.2">
      <c r="A292" s="29">
        <v>34477</v>
      </c>
      <c r="B292" s="29" t="s">
        <v>523</v>
      </c>
      <c r="C292" s="29" t="s">
        <v>229</v>
      </c>
      <c r="D292" s="29" t="s">
        <v>237</v>
      </c>
      <c r="E292" s="30">
        <v>7258.92</v>
      </c>
    </row>
    <row r="293" spans="1:5" x14ac:dyDescent="0.2">
      <c r="A293" s="29">
        <v>34482</v>
      </c>
      <c r="B293" s="29" t="s">
        <v>524</v>
      </c>
      <c r="C293" s="29" t="s">
        <v>229</v>
      </c>
      <c r="D293" s="29" t="s">
        <v>237</v>
      </c>
      <c r="E293" s="30">
        <v>6779.43</v>
      </c>
    </row>
    <row r="294" spans="1:5" x14ac:dyDescent="0.2">
      <c r="A294" s="29">
        <v>34472</v>
      </c>
      <c r="B294" s="29" t="s">
        <v>525</v>
      </c>
      <c r="C294" s="29" t="s">
        <v>229</v>
      </c>
      <c r="D294" s="29" t="s">
        <v>237</v>
      </c>
      <c r="E294" s="30">
        <v>3226.5</v>
      </c>
    </row>
    <row r="295" spans="1:5" x14ac:dyDescent="0.2">
      <c r="A295" s="29">
        <v>42425</v>
      </c>
      <c r="B295" s="29" t="s">
        <v>526</v>
      </c>
      <c r="C295" s="29" t="s">
        <v>229</v>
      </c>
      <c r="D295" s="29" t="s">
        <v>232</v>
      </c>
      <c r="E295" s="30">
        <v>2121.88</v>
      </c>
    </row>
    <row r="296" spans="1:5" x14ac:dyDescent="0.2">
      <c r="A296" s="29">
        <v>42422</v>
      </c>
      <c r="B296" s="29" t="s">
        <v>527</v>
      </c>
      <c r="C296" s="29" t="s">
        <v>229</v>
      </c>
      <c r="D296" s="29" t="s">
        <v>230</v>
      </c>
      <c r="E296" s="30">
        <v>3150</v>
      </c>
    </row>
    <row r="297" spans="1:5" x14ac:dyDescent="0.2">
      <c r="A297" s="29">
        <v>43184</v>
      </c>
      <c r="B297" s="29" t="s">
        <v>528</v>
      </c>
      <c r="C297" s="29" t="s">
        <v>229</v>
      </c>
      <c r="D297" s="29" t="s">
        <v>232</v>
      </c>
      <c r="E297" s="30">
        <v>4353.6000000000004</v>
      </c>
    </row>
    <row r="298" spans="1:5" x14ac:dyDescent="0.2">
      <c r="A298" s="29">
        <v>42424</v>
      </c>
      <c r="B298" s="29" t="s">
        <v>529</v>
      </c>
      <c r="C298" s="29" t="s">
        <v>229</v>
      </c>
      <c r="D298" s="29" t="s">
        <v>232</v>
      </c>
      <c r="E298" s="30">
        <v>1895.02</v>
      </c>
    </row>
    <row r="299" spans="1:5" x14ac:dyDescent="0.2">
      <c r="A299" s="29">
        <v>42421</v>
      </c>
      <c r="B299" s="29" t="s">
        <v>530</v>
      </c>
      <c r="C299" s="29" t="s">
        <v>229</v>
      </c>
      <c r="D299" s="29" t="s">
        <v>232</v>
      </c>
      <c r="E299" s="30">
        <v>17253.97</v>
      </c>
    </row>
    <row r="300" spans="1:5" x14ac:dyDescent="0.2">
      <c r="A300" s="29">
        <v>42416</v>
      </c>
      <c r="B300" s="29" t="s">
        <v>531</v>
      </c>
      <c r="C300" s="29" t="s">
        <v>229</v>
      </c>
      <c r="D300" s="29" t="s">
        <v>232</v>
      </c>
      <c r="E300" s="30">
        <v>8169.22</v>
      </c>
    </row>
    <row r="301" spans="1:5" x14ac:dyDescent="0.2">
      <c r="A301" s="29">
        <v>42417</v>
      </c>
      <c r="B301" s="29" t="s">
        <v>532</v>
      </c>
      <c r="C301" s="29" t="s">
        <v>229</v>
      </c>
      <c r="D301" s="29" t="s">
        <v>232</v>
      </c>
      <c r="E301" s="30">
        <v>9158.3700000000008</v>
      </c>
    </row>
    <row r="302" spans="1:5" x14ac:dyDescent="0.2">
      <c r="A302" s="29">
        <v>42419</v>
      </c>
      <c r="B302" s="29" t="s">
        <v>533</v>
      </c>
      <c r="C302" s="29" t="s">
        <v>229</v>
      </c>
      <c r="D302" s="29" t="s">
        <v>232</v>
      </c>
      <c r="E302" s="30">
        <v>10347.01</v>
      </c>
    </row>
    <row r="303" spans="1:5" x14ac:dyDescent="0.2">
      <c r="A303" s="29">
        <v>42420</v>
      </c>
      <c r="B303" s="29" t="s">
        <v>534</v>
      </c>
      <c r="C303" s="29" t="s">
        <v>229</v>
      </c>
      <c r="D303" s="29" t="s">
        <v>232</v>
      </c>
      <c r="E303" s="30">
        <v>14221.2</v>
      </c>
    </row>
    <row r="304" spans="1:5" x14ac:dyDescent="0.2">
      <c r="A304" s="29">
        <v>43195</v>
      </c>
      <c r="B304" s="29" t="s">
        <v>535</v>
      </c>
      <c r="C304" s="29" t="s">
        <v>229</v>
      </c>
      <c r="D304" s="29" t="s">
        <v>232</v>
      </c>
      <c r="E304" s="30">
        <v>5007.49</v>
      </c>
    </row>
    <row r="305" spans="1:5" x14ac:dyDescent="0.2">
      <c r="A305" s="29">
        <v>43196</v>
      </c>
      <c r="B305" s="29" t="s">
        <v>536</v>
      </c>
      <c r="C305" s="29" t="s">
        <v>229</v>
      </c>
      <c r="D305" s="29" t="s">
        <v>232</v>
      </c>
      <c r="E305" s="30">
        <v>6206.06</v>
      </c>
    </row>
    <row r="306" spans="1:5" x14ac:dyDescent="0.2">
      <c r="A306" s="29">
        <v>43198</v>
      </c>
      <c r="B306" s="29" t="s">
        <v>537</v>
      </c>
      <c r="C306" s="29" t="s">
        <v>229</v>
      </c>
      <c r="D306" s="29" t="s">
        <v>232</v>
      </c>
      <c r="E306" s="30">
        <v>9222.06</v>
      </c>
    </row>
    <row r="307" spans="1:5" x14ac:dyDescent="0.2">
      <c r="A307" s="29">
        <v>43199</v>
      </c>
      <c r="B307" s="29" t="s">
        <v>538</v>
      </c>
      <c r="C307" s="29" t="s">
        <v>229</v>
      </c>
      <c r="D307" s="29" t="s">
        <v>232</v>
      </c>
      <c r="E307" s="30">
        <v>9559.99</v>
      </c>
    </row>
    <row r="308" spans="1:5" x14ac:dyDescent="0.2">
      <c r="A308" s="29">
        <v>43200</v>
      </c>
      <c r="B308" s="29" t="s">
        <v>539</v>
      </c>
      <c r="C308" s="29" t="s">
        <v>229</v>
      </c>
      <c r="D308" s="29" t="s">
        <v>232</v>
      </c>
      <c r="E308" s="30">
        <v>10970.78</v>
      </c>
    </row>
    <row r="309" spans="1:5" x14ac:dyDescent="0.2">
      <c r="A309" s="29">
        <v>39556</v>
      </c>
      <c r="B309" s="29" t="s">
        <v>540</v>
      </c>
      <c r="C309" s="29" t="s">
        <v>229</v>
      </c>
      <c r="D309" s="29" t="s">
        <v>232</v>
      </c>
      <c r="E309" s="30">
        <v>5991.92</v>
      </c>
    </row>
    <row r="310" spans="1:5" x14ac:dyDescent="0.2">
      <c r="A310" s="29">
        <v>39557</v>
      </c>
      <c r="B310" s="29" t="s">
        <v>541</v>
      </c>
      <c r="C310" s="29" t="s">
        <v>229</v>
      </c>
      <c r="D310" s="29" t="s">
        <v>232</v>
      </c>
      <c r="E310" s="30">
        <v>6451.99</v>
      </c>
    </row>
    <row r="311" spans="1:5" x14ac:dyDescent="0.2">
      <c r="A311" s="29">
        <v>39559</v>
      </c>
      <c r="B311" s="29" t="s">
        <v>542</v>
      </c>
      <c r="C311" s="29" t="s">
        <v>229</v>
      </c>
      <c r="D311" s="29" t="s">
        <v>232</v>
      </c>
      <c r="E311" s="30">
        <v>9534.7900000000009</v>
      </c>
    </row>
    <row r="312" spans="1:5" x14ac:dyDescent="0.2">
      <c r="A312" s="29">
        <v>39560</v>
      </c>
      <c r="B312" s="29" t="s">
        <v>543</v>
      </c>
      <c r="C312" s="29" t="s">
        <v>229</v>
      </c>
      <c r="D312" s="29" t="s">
        <v>232</v>
      </c>
      <c r="E312" s="30">
        <v>11030.83</v>
      </c>
    </row>
    <row r="313" spans="1:5" x14ac:dyDescent="0.2">
      <c r="A313" s="29">
        <v>39561</v>
      </c>
      <c r="B313" s="29" t="s">
        <v>544</v>
      </c>
      <c r="C313" s="29" t="s">
        <v>229</v>
      </c>
      <c r="D313" s="29" t="s">
        <v>232</v>
      </c>
      <c r="E313" s="30">
        <v>11539.65</v>
      </c>
    </row>
    <row r="314" spans="1:5" x14ac:dyDescent="0.2">
      <c r="A314" s="29">
        <v>43190</v>
      </c>
      <c r="B314" s="29" t="s">
        <v>545</v>
      </c>
      <c r="C314" s="29" t="s">
        <v>229</v>
      </c>
      <c r="D314" s="29" t="s">
        <v>232</v>
      </c>
      <c r="E314" s="30">
        <v>1702.94</v>
      </c>
    </row>
    <row r="315" spans="1:5" x14ac:dyDescent="0.2">
      <c r="A315" s="29">
        <v>39555</v>
      </c>
      <c r="B315" s="29" t="s">
        <v>546</v>
      </c>
      <c r="C315" s="29" t="s">
        <v>229</v>
      </c>
      <c r="D315" s="29" t="s">
        <v>232</v>
      </c>
      <c r="E315" s="30">
        <v>1842.15</v>
      </c>
    </row>
    <row r="316" spans="1:5" x14ac:dyDescent="0.2">
      <c r="A316" s="29">
        <v>43191</v>
      </c>
      <c r="B316" s="29" t="s">
        <v>547</v>
      </c>
      <c r="C316" s="29" t="s">
        <v>229</v>
      </c>
      <c r="D316" s="29" t="s">
        <v>232</v>
      </c>
      <c r="E316" s="30">
        <v>2450.31</v>
      </c>
    </row>
    <row r="317" spans="1:5" x14ac:dyDescent="0.2">
      <c r="A317" s="29">
        <v>39548</v>
      </c>
      <c r="B317" s="29" t="s">
        <v>548</v>
      </c>
      <c r="C317" s="29" t="s">
        <v>229</v>
      </c>
      <c r="D317" s="29" t="s">
        <v>232</v>
      </c>
      <c r="E317" s="30">
        <v>2732.48</v>
      </c>
    </row>
    <row r="318" spans="1:5" x14ac:dyDescent="0.2">
      <c r="A318" s="29">
        <v>43192</v>
      </c>
      <c r="B318" s="29" t="s">
        <v>549</v>
      </c>
      <c r="C318" s="29" t="s">
        <v>229</v>
      </c>
      <c r="D318" s="29" t="s">
        <v>232</v>
      </c>
      <c r="E318" s="30">
        <v>3209.69</v>
      </c>
    </row>
    <row r="319" spans="1:5" x14ac:dyDescent="0.2">
      <c r="A319" s="29">
        <v>39554</v>
      </c>
      <c r="B319" s="29" t="s">
        <v>550</v>
      </c>
      <c r="C319" s="29" t="s">
        <v>229</v>
      </c>
      <c r="D319" s="29" t="s">
        <v>232</v>
      </c>
      <c r="E319" s="30">
        <v>3613.29</v>
      </c>
    </row>
    <row r="320" spans="1:5" x14ac:dyDescent="0.2">
      <c r="A320" s="29">
        <v>43194</v>
      </c>
      <c r="B320" s="29" t="s">
        <v>551</v>
      </c>
      <c r="C320" s="29" t="s">
        <v>229</v>
      </c>
      <c r="D320" s="29" t="s">
        <v>232</v>
      </c>
      <c r="E320" s="30">
        <v>1458.86</v>
      </c>
    </row>
    <row r="321" spans="1:5" x14ac:dyDescent="0.2">
      <c r="A321" s="29">
        <v>39551</v>
      </c>
      <c r="B321" s="29" t="s">
        <v>552</v>
      </c>
      <c r="C321" s="29" t="s">
        <v>229</v>
      </c>
      <c r="D321" s="29" t="s">
        <v>232</v>
      </c>
      <c r="E321" s="30">
        <v>1606.36</v>
      </c>
    </row>
    <row r="322" spans="1:5" x14ac:dyDescent="0.2">
      <c r="A322" s="29">
        <v>43185</v>
      </c>
      <c r="B322" s="29" t="s">
        <v>553</v>
      </c>
      <c r="C322" s="29" t="s">
        <v>229</v>
      </c>
      <c r="D322" s="29" t="s">
        <v>232</v>
      </c>
      <c r="E322" s="30">
        <v>4565</v>
      </c>
    </row>
    <row r="323" spans="1:5" x14ac:dyDescent="0.2">
      <c r="A323" s="29">
        <v>43186</v>
      </c>
      <c r="B323" s="29" t="s">
        <v>554</v>
      </c>
      <c r="C323" s="29" t="s">
        <v>229</v>
      </c>
      <c r="D323" s="29" t="s">
        <v>232</v>
      </c>
      <c r="E323" s="30">
        <v>4815.1499999999996</v>
      </c>
    </row>
    <row r="324" spans="1:5" x14ac:dyDescent="0.2">
      <c r="A324" s="29">
        <v>43187</v>
      </c>
      <c r="B324" s="29" t="s">
        <v>555</v>
      </c>
      <c r="C324" s="29" t="s">
        <v>229</v>
      </c>
      <c r="D324" s="29" t="s">
        <v>232</v>
      </c>
      <c r="E324" s="30">
        <v>6389.76</v>
      </c>
    </row>
    <row r="325" spans="1:5" x14ac:dyDescent="0.2">
      <c r="A325" s="29">
        <v>43188</v>
      </c>
      <c r="B325" s="29" t="s">
        <v>556</v>
      </c>
      <c r="C325" s="29" t="s">
        <v>229</v>
      </c>
      <c r="D325" s="29" t="s">
        <v>232</v>
      </c>
      <c r="E325" s="30">
        <v>7742.04</v>
      </c>
    </row>
    <row r="326" spans="1:5" x14ac:dyDescent="0.2">
      <c r="A326" s="29">
        <v>43189</v>
      </c>
      <c r="B326" s="29" t="s">
        <v>557</v>
      </c>
      <c r="C326" s="29" t="s">
        <v>229</v>
      </c>
      <c r="D326" s="29" t="s">
        <v>232</v>
      </c>
      <c r="E326" s="30">
        <v>8708.5</v>
      </c>
    </row>
    <row r="327" spans="1:5" x14ac:dyDescent="0.2">
      <c r="A327" s="29">
        <v>39580</v>
      </c>
      <c r="B327" s="29" t="s">
        <v>558</v>
      </c>
      <c r="C327" s="29" t="s">
        <v>229</v>
      </c>
      <c r="D327" s="29" t="s">
        <v>232</v>
      </c>
      <c r="E327" s="30">
        <v>68626.59</v>
      </c>
    </row>
    <row r="328" spans="1:5" x14ac:dyDescent="0.2">
      <c r="A328" s="29">
        <v>39577</v>
      </c>
      <c r="B328" s="29" t="s">
        <v>559</v>
      </c>
      <c r="C328" s="29" t="s">
        <v>229</v>
      </c>
      <c r="D328" s="29" t="s">
        <v>232</v>
      </c>
      <c r="E328" s="30">
        <v>21479.98</v>
      </c>
    </row>
    <row r="329" spans="1:5" x14ac:dyDescent="0.2">
      <c r="A329" s="29">
        <v>39578</v>
      </c>
      <c r="B329" s="29" t="s">
        <v>560</v>
      </c>
      <c r="C329" s="29" t="s">
        <v>229</v>
      </c>
      <c r="D329" s="29" t="s">
        <v>232</v>
      </c>
      <c r="E329" s="30">
        <v>27720.33</v>
      </c>
    </row>
    <row r="330" spans="1:5" x14ac:dyDescent="0.2">
      <c r="A330" s="29">
        <v>39579</v>
      </c>
      <c r="B330" s="29" t="s">
        <v>561</v>
      </c>
      <c r="C330" s="29" t="s">
        <v>229</v>
      </c>
      <c r="D330" s="29" t="s">
        <v>232</v>
      </c>
      <c r="E330" s="30">
        <v>40330.92</v>
      </c>
    </row>
    <row r="331" spans="1:5" x14ac:dyDescent="0.2">
      <c r="A331" s="29">
        <v>39826</v>
      </c>
      <c r="B331" s="29" t="s">
        <v>562</v>
      </c>
      <c r="C331" s="29" t="s">
        <v>229</v>
      </c>
      <c r="D331" s="29" t="s">
        <v>232</v>
      </c>
      <c r="E331" s="30">
        <v>4953.37</v>
      </c>
    </row>
    <row r="332" spans="1:5" x14ac:dyDescent="0.2">
      <c r="A332" s="29">
        <v>10700</v>
      </c>
      <c r="B332" s="29" t="s">
        <v>563</v>
      </c>
      <c r="C332" s="29" t="s">
        <v>229</v>
      </c>
      <c r="D332" s="29" t="s">
        <v>237</v>
      </c>
      <c r="E332" s="30">
        <v>28703.46</v>
      </c>
    </row>
    <row r="333" spans="1:5" x14ac:dyDescent="0.2">
      <c r="A333" s="29">
        <v>346</v>
      </c>
      <c r="B333" s="29" t="s">
        <v>564</v>
      </c>
      <c r="C333" s="29" t="s">
        <v>293</v>
      </c>
      <c r="D333" s="29" t="s">
        <v>232</v>
      </c>
      <c r="E333" s="30">
        <v>30.68</v>
      </c>
    </row>
    <row r="334" spans="1:5" x14ac:dyDescent="0.2">
      <c r="A334" s="29">
        <v>3312</v>
      </c>
      <c r="B334" s="29" t="s">
        <v>565</v>
      </c>
      <c r="C334" s="29" t="s">
        <v>293</v>
      </c>
      <c r="D334" s="29" t="s">
        <v>237</v>
      </c>
      <c r="E334" s="30">
        <v>23.27</v>
      </c>
    </row>
    <row r="335" spans="1:5" x14ac:dyDescent="0.2">
      <c r="A335" s="29">
        <v>339</v>
      </c>
      <c r="B335" s="29" t="s">
        <v>566</v>
      </c>
      <c r="C335" s="29" t="s">
        <v>242</v>
      </c>
      <c r="D335" s="29" t="s">
        <v>232</v>
      </c>
      <c r="E335" s="30">
        <v>1.58</v>
      </c>
    </row>
    <row r="336" spans="1:5" x14ac:dyDescent="0.2">
      <c r="A336" s="29">
        <v>340</v>
      </c>
      <c r="B336" s="29" t="s">
        <v>567</v>
      </c>
      <c r="C336" s="29" t="s">
        <v>242</v>
      </c>
      <c r="D336" s="29" t="s">
        <v>232</v>
      </c>
      <c r="E336" s="30">
        <v>1.43</v>
      </c>
    </row>
    <row r="337" spans="1:5" x14ac:dyDescent="0.2">
      <c r="A337" s="29">
        <v>43130</v>
      </c>
      <c r="B337" s="29" t="s">
        <v>568</v>
      </c>
      <c r="C337" s="29" t="s">
        <v>293</v>
      </c>
      <c r="D337" s="29" t="s">
        <v>230</v>
      </c>
      <c r="E337" s="30">
        <v>25.9</v>
      </c>
    </row>
    <row r="338" spans="1:5" x14ac:dyDescent="0.2">
      <c r="A338" s="29">
        <v>344</v>
      </c>
      <c r="B338" s="29" t="s">
        <v>569</v>
      </c>
      <c r="C338" s="29" t="s">
        <v>293</v>
      </c>
      <c r="D338" s="29" t="s">
        <v>232</v>
      </c>
      <c r="E338" s="30">
        <v>34.049999999999997</v>
      </c>
    </row>
    <row r="339" spans="1:5" x14ac:dyDescent="0.2">
      <c r="A339" s="29">
        <v>345</v>
      </c>
      <c r="B339" s="29" t="s">
        <v>570</v>
      </c>
      <c r="C339" s="29" t="s">
        <v>293</v>
      </c>
      <c r="D339" s="29" t="s">
        <v>232</v>
      </c>
      <c r="E339" s="30">
        <v>36.94</v>
      </c>
    </row>
    <row r="340" spans="1:5" x14ac:dyDescent="0.2">
      <c r="A340" s="29">
        <v>43131</v>
      </c>
      <c r="B340" s="29" t="s">
        <v>571</v>
      </c>
      <c r="C340" s="29" t="s">
        <v>293</v>
      </c>
      <c r="D340" s="29" t="s">
        <v>232</v>
      </c>
      <c r="E340" s="30">
        <v>30.08</v>
      </c>
    </row>
    <row r="341" spans="1:5" x14ac:dyDescent="0.2">
      <c r="A341" s="29">
        <v>3313</v>
      </c>
      <c r="B341" s="29" t="s">
        <v>572</v>
      </c>
      <c r="C341" s="29" t="s">
        <v>293</v>
      </c>
      <c r="D341" s="29" t="s">
        <v>237</v>
      </c>
      <c r="E341" s="30">
        <v>29.95</v>
      </c>
    </row>
    <row r="342" spans="1:5" x14ac:dyDescent="0.2">
      <c r="A342" s="29">
        <v>43132</v>
      </c>
      <c r="B342" s="29" t="s">
        <v>573</v>
      </c>
      <c r="C342" s="29" t="s">
        <v>293</v>
      </c>
      <c r="D342" s="29" t="s">
        <v>232</v>
      </c>
      <c r="E342" s="30">
        <v>25.9</v>
      </c>
    </row>
    <row r="343" spans="1:5" x14ac:dyDescent="0.2">
      <c r="A343" s="29">
        <v>366</v>
      </c>
      <c r="B343" s="29" t="s">
        <v>574</v>
      </c>
      <c r="C343" s="29" t="s">
        <v>405</v>
      </c>
      <c r="D343" s="29" t="s">
        <v>230</v>
      </c>
      <c r="E343" s="30">
        <v>129.94999999999999</v>
      </c>
    </row>
    <row r="344" spans="1:5" x14ac:dyDescent="0.2">
      <c r="A344" s="29">
        <v>367</v>
      </c>
      <c r="B344" s="29" t="s">
        <v>575</v>
      </c>
      <c r="C344" s="29" t="s">
        <v>405</v>
      </c>
      <c r="D344" s="29" t="s">
        <v>230</v>
      </c>
      <c r="E344" s="30">
        <v>129.9</v>
      </c>
    </row>
    <row r="345" spans="1:5" x14ac:dyDescent="0.2">
      <c r="A345" s="29">
        <v>370</v>
      </c>
      <c r="B345" s="29" t="s">
        <v>576</v>
      </c>
      <c r="C345" s="29" t="s">
        <v>405</v>
      </c>
      <c r="D345" s="29" t="s">
        <v>230</v>
      </c>
      <c r="E345" s="30">
        <v>127.45</v>
      </c>
    </row>
    <row r="346" spans="1:5" x14ac:dyDescent="0.2">
      <c r="A346" s="29">
        <v>368</v>
      </c>
      <c r="B346" s="29" t="s">
        <v>577</v>
      </c>
      <c r="C346" s="29" t="s">
        <v>405</v>
      </c>
      <c r="D346" s="29" t="s">
        <v>232</v>
      </c>
      <c r="E346" s="30">
        <v>97.42</v>
      </c>
    </row>
    <row r="347" spans="1:5" x14ac:dyDescent="0.2">
      <c r="A347" s="29">
        <v>11075</v>
      </c>
      <c r="B347" s="29" t="s">
        <v>578</v>
      </c>
      <c r="C347" s="29" t="s">
        <v>405</v>
      </c>
      <c r="D347" s="29" t="s">
        <v>232</v>
      </c>
      <c r="E347" s="30">
        <v>2127.11</v>
      </c>
    </row>
    <row r="348" spans="1:5" x14ac:dyDescent="0.2">
      <c r="A348" s="29">
        <v>1381</v>
      </c>
      <c r="B348" s="29" t="s">
        <v>579</v>
      </c>
      <c r="C348" s="29" t="s">
        <v>293</v>
      </c>
      <c r="D348" s="29" t="s">
        <v>230</v>
      </c>
      <c r="E348" s="30">
        <v>0.63</v>
      </c>
    </row>
    <row r="349" spans="1:5" x14ac:dyDescent="0.2">
      <c r="A349" s="29">
        <v>34353</v>
      </c>
      <c r="B349" s="29" t="s">
        <v>580</v>
      </c>
      <c r="C349" s="29" t="s">
        <v>293</v>
      </c>
      <c r="D349" s="29" t="s">
        <v>232</v>
      </c>
      <c r="E349" s="30">
        <v>1.17</v>
      </c>
    </row>
    <row r="350" spans="1:5" x14ac:dyDescent="0.2">
      <c r="A350" s="29">
        <v>37595</v>
      </c>
      <c r="B350" s="29" t="s">
        <v>581</v>
      </c>
      <c r="C350" s="29" t="s">
        <v>293</v>
      </c>
      <c r="D350" s="29" t="s">
        <v>232</v>
      </c>
      <c r="E350" s="30">
        <v>1.93</v>
      </c>
    </row>
    <row r="351" spans="1:5" x14ac:dyDescent="0.2">
      <c r="A351" s="29">
        <v>37596</v>
      </c>
      <c r="B351" s="29" t="s">
        <v>582</v>
      </c>
      <c r="C351" s="29" t="s">
        <v>293</v>
      </c>
      <c r="D351" s="29" t="s">
        <v>232</v>
      </c>
      <c r="E351" s="30">
        <v>2.2200000000000002</v>
      </c>
    </row>
    <row r="352" spans="1:5" x14ac:dyDescent="0.2">
      <c r="A352" s="29">
        <v>371</v>
      </c>
      <c r="B352" s="29" t="s">
        <v>583</v>
      </c>
      <c r="C352" s="29" t="s">
        <v>293</v>
      </c>
      <c r="D352" s="29" t="s">
        <v>232</v>
      </c>
      <c r="E352" s="30">
        <v>0.68</v>
      </c>
    </row>
    <row r="353" spans="1:5" x14ac:dyDescent="0.2">
      <c r="A353" s="29">
        <v>37553</v>
      </c>
      <c r="B353" s="29" t="s">
        <v>584</v>
      </c>
      <c r="C353" s="29" t="s">
        <v>293</v>
      </c>
      <c r="D353" s="29" t="s">
        <v>232</v>
      </c>
      <c r="E353" s="30">
        <v>1.28</v>
      </c>
    </row>
    <row r="354" spans="1:5" x14ac:dyDescent="0.2">
      <c r="A354" s="29">
        <v>37552</v>
      </c>
      <c r="B354" s="29" t="s">
        <v>585</v>
      </c>
      <c r="C354" s="29" t="s">
        <v>293</v>
      </c>
      <c r="D354" s="29" t="s">
        <v>232</v>
      </c>
      <c r="E354" s="30">
        <v>2.0699999999999998</v>
      </c>
    </row>
    <row r="355" spans="1:5" x14ac:dyDescent="0.2">
      <c r="A355" s="29">
        <v>36880</v>
      </c>
      <c r="B355" s="29" t="s">
        <v>586</v>
      </c>
      <c r="C355" s="29" t="s">
        <v>293</v>
      </c>
      <c r="D355" s="29" t="s">
        <v>232</v>
      </c>
      <c r="E355" s="30">
        <v>2.1</v>
      </c>
    </row>
    <row r="356" spans="1:5" x14ac:dyDescent="0.2">
      <c r="A356" s="29">
        <v>34355</v>
      </c>
      <c r="B356" s="29" t="s">
        <v>587</v>
      </c>
      <c r="C356" s="29" t="s">
        <v>293</v>
      </c>
      <c r="D356" s="29" t="s">
        <v>232</v>
      </c>
      <c r="E356" s="30">
        <v>1.81</v>
      </c>
    </row>
    <row r="357" spans="1:5" x14ac:dyDescent="0.2">
      <c r="A357" s="29">
        <v>130</v>
      </c>
      <c r="B357" s="29" t="s">
        <v>588</v>
      </c>
      <c r="C357" s="29" t="s">
        <v>293</v>
      </c>
      <c r="D357" s="29" t="s">
        <v>232</v>
      </c>
      <c r="E357" s="30">
        <v>4.17</v>
      </c>
    </row>
    <row r="358" spans="1:5" x14ac:dyDescent="0.2">
      <c r="A358" s="29">
        <v>135</v>
      </c>
      <c r="B358" s="29" t="s">
        <v>589</v>
      </c>
      <c r="C358" s="29" t="s">
        <v>293</v>
      </c>
      <c r="D358" s="29" t="s">
        <v>232</v>
      </c>
      <c r="E358" s="30">
        <v>3.35</v>
      </c>
    </row>
    <row r="359" spans="1:5" x14ac:dyDescent="0.2">
      <c r="A359" s="29">
        <v>36886</v>
      </c>
      <c r="B359" s="29" t="s">
        <v>590</v>
      </c>
      <c r="C359" s="29" t="s">
        <v>293</v>
      </c>
      <c r="D359" s="29" t="s">
        <v>232</v>
      </c>
      <c r="E359" s="30">
        <v>0.65</v>
      </c>
    </row>
    <row r="360" spans="1:5" x14ac:dyDescent="0.2">
      <c r="A360" s="29">
        <v>38546</v>
      </c>
      <c r="B360" s="29" t="s">
        <v>591</v>
      </c>
      <c r="C360" s="29" t="s">
        <v>405</v>
      </c>
      <c r="D360" s="29" t="s">
        <v>232</v>
      </c>
      <c r="E360" s="30">
        <v>469.19</v>
      </c>
    </row>
    <row r="361" spans="1:5" x14ac:dyDescent="0.2">
      <c r="A361" s="29">
        <v>34549</v>
      </c>
      <c r="B361" s="29" t="s">
        <v>592</v>
      </c>
      <c r="C361" s="29" t="s">
        <v>405</v>
      </c>
      <c r="D361" s="29" t="s">
        <v>232</v>
      </c>
      <c r="E361" s="30">
        <v>223.72</v>
      </c>
    </row>
    <row r="362" spans="1:5" x14ac:dyDescent="0.2">
      <c r="A362" s="29">
        <v>6081</v>
      </c>
      <c r="B362" s="29" t="s">
        <v>593</v>
      </c>
      <c r="C362" s="29" t="s">
        <v>405</v>
      </c>
      <c r="D362" s="29" t="s">
        <v>232</v>
      </c>
      <c r="E362" s="30">
        <v>31.69</v>
      </c>
    </row>
    <row r="363" spans="1:5" x14ac:dyDescent="0.2">
      <c r="A363" s="29">
        <v>6077</v>
      </c>
      <c r="B363" s="29" t="s">
        <v>594</v>
      </c>
      <c r="C363" s="29" t="s">
        <v>405</v>
      </c>
      <c r="D363" s="29" t="s">
        <v>232</v>
      </c>
      <c r="E363" s="30">
        <v>18.27</v>
      </c>
    </row>
    <row r="364" spans="1:5" x14ac:dyDescent="0.2">
      <c r="A364" s="29">
        <v>6079</v>
      </c>
      <c r="B364" s="29" t="s">
        <v>595</v>
      </c>
      <c r="C364" s="29" t="s">
        <v>405</v>
      </c>
      <c r="D364" s="29" t="s">
        <v>232</v>
      </c>
      <c r="E364" s="30">
        <v>10.44</v>
      </c>
    </row>
    <row r="365" spans="1:5" x14ac:dyDescent="0.2">
      <c r="A365" s="29">
        <v>1091</v>
      </c>
      <c r="B365" s="29" t="s">
        <v>596</v>
      </c>
      <c r="C365" s="29" t="s">
        <v>229</v>
      </c>
      <c r="D365" s="29" t="s">
        <v>232</v>
      </c>
      <c r="E365" s="30">
        <v>31.32</v>
      </c>
    </row>
    <row r="366" spans="1:5" x14ac:dyDescent="0.2">
      <c r="A366" s="29">
        <v>1094</v>
      </c>
      <c r="B366" s="29" t="s">
        <v>597</v>
      </c>
      <c r="C366" s="29" t="s">
        <v>229</v>
      </c>
      <c r="D366" s="29" t="s">
        <v>232</v>
      </c>
      <c r="E366" s="30">
        <v>21.91</v>
      </c>
    </row>
    <row r="367" spans="1:5" x14ac:dyDescent="0.2">
      <c r="A367" s="29">
        <v>1095</v>
      </c>
      <c r="B367" s="29" t="s">
        <v>598</v>
      </c>
      <c r="C367" s="29" t="s">
        <v>229</v>
      </c>
      <c r="D367" s="29" t="s">
        <v>232</v>
      </c>
      <c r="E367" s="30">
        <v>46.56</v>
      </c>
    </row>
    <row r="368" spans="1:5" x14ac:dyDescent="0.2">
      <c r="A368" s="29">
        <v>1092</v>
      </c>
      <c r="B368" s="29" t="s">
        <v>599</v>
      </c>
      <c r="C368" s="29" t="s">
        <v>229</v>
      </c>
      <c r="D368" s="29" t="s">
        <v>230</v>
      </c>
      <c r="E368" s="30">
        <v>36.03</v>
      </c>
    </row>
    <row r="369" spans="1:5" x14ac:dyDescent="0.2">
      <c r="A369" s="29">
        <v>1093</v>
      </c>
      <c r="B369" s="29" t="s">
        <v>600</v>
      </c>
      <c r="C369" s="29" t="s">
        <v>229</v>
      </c>
      <c r="D369" s="29" t="s">
        <v>232</v>
      </c>
      <c r="E369" s="30">
        <v>84.14</v>
      </c>
    </row>
    <row r="370" spans="1:5" x14ac:dyDescent="0.2">
      <c r="A370" s="29">
        <v>1090</v>
      </c>
      <c r="B370" s="29" t="s">
        <v>601</v>
      </c>
      <c r="C370" s="29" t="s">
        <v>229</v>
      </c>
      <c r="D370" s="29" t="s">
        <v>232</v>
      </c>
      <c r="E370" s="30">
        <v>60.24</v>
      </c>
    </row>
    <row r="371" spans="1:5" x14ac:dyDescent="0.2">
      <c r="A371" s="29">
        <v>1096</v>
      </c>
      <c r="B371" s="29" t="s">
        <v>602</v>
      </c>
      <c r="C371" s="29" t="s">
        <v>229</v>
      </c>
      <c r="D371" s="29" t="s">
        <v>232</v>
      </c>
      <c r="E371" s="30">
        <v>108.42</v>
      </c>
    </row>
    <row r="372" spans="1:5" x14ac:dyDescent="0.2">
      <c r="A372" s="29">
        <v>1097</v>
      </c>
      <c r="B372" s="29" t="s">
        <v>603</v>
      </c>
      <c r="C372" s="29" t="s">
        <v>229</v>
      </c>
      <c r="D372" s="29" t="s">
        <v>232</v>
      </c>
      <c r="E372" s="30">
        <v>92.03</v>
      </c>
    </row>
    <row r="373" spans="1:5" x14ac:dyDescent="0.2">
      <c r="A373" s="29">
        <v>378</v>
      </c>
      <c r="B373" s="29" t="s">
        <v>604</v>
      </c>
      <c r="C373" s="29" t="s">
        <v>407</v>
      </c>
      <c r="D373" s="29" t="s">
        <v>232</v>
      </c>
      <c r="E373" s="30">
        <v>15.71</v>
      </c>
    </row>
    <row r="374" spans="1:5" x14ac:dyDescent="0.2">
      <c r="A374" s="29">
        <v>40911</v>
      </c>
      <c r="B374" s="29" t="s">
        <v>605</v>
      </c>
      <c r="C374" s="29" t="s">
        <v>409</v>
      </c>
      <c r="D374" s="29" t="s">
        <v>232</v>
      </c>
      <c r="E374" s="30">
        <v>2771.39</v>
      </c>
    </row>
    <row r="375" spans="1:5" x14ac:dyDescent="0.2">
      <c r="A375" s="29">
        <v>33939</v>
      </c>
      <c r="B375" s="29" t="s">
        <v>606</v>
      </c>
      <c r="C375" s="29" t="s">
        <v>407</v>
      </c>
      <c r="D375" s="29" t="s">
        <v>232</v>
      </c>
      <c r="E375" s="30">
        <v>61.65</v>
      </c>
    </row>
    <row r="376" spans="1:5" x14ac:dyDescent="0.2">
      <c r="A376" s="29">
        <v>40815</v>
      </c>
      <c r="B376" s="29" t="s">
        <v>607</v>
      </c>
      <c r="C376" s="29" t="s">
        <v>409</v>
      </c>
      <c r="D376" s="29" t="s">
        <v>232</v>
      </c>
      <c r="E376" s="30">
        <v>10878.79</v>
      </c>
    </row>
    <row r="377" spans="1:5" x14ac:dyDescent="0.2">
      <c r="A377" s="29">
        <v>34760</v>
      </c>
      <c r="B377" s="29" t="s">
        <v>608</v>
      </c>
      <c r="C377" s="29" t="s">
        <v>407</v>
      </c>
      <c r="D377" s="29" t="s">
        <v>232</v>
      </c>
      <c r="E377" s="30">
        <v>61.65</v>
      </c>
    </row>
    <row r="378" spans="1:5" x14ac:dyDescent="0.2">
      <c r="A378" s="29">
        <v>40935</v>
      </c>
      <c r="B378" s="29" t="s">
        <v>609</v>
      </c>
      <c r="C378" s="29" t="s">
        <v>409</v>
      </c>
      <c r="D378" s="29" t="s">
        <v>232</v>
      </c>
      <c r="E378" s="30">
        <v>10876.48</v>
      </c>
    </row>
    <row r="379" spans="1:5" x14ac:dyDescent="0.2">
      <c r="A379" s="29">
        <v>33952</v>
      </c>
      <c r="B379" s="29" t="s">
        <v>610</v>
      </c>
      <c r="C379" s="29" t="s">
        <v>407</v>
      </c>
      <c r="D379" s="29" t="s">
        <v>232</v>
      </c>
      <c r="E379" s="30">
        <v>87.58</v>
      </c>
    </row>
    <row r="380" spans="1:5" x14ac:dyDescent="0.2">
      <c r="A380" s="29">
        <v>40816</v>
      </c>
      <c r="B380" s="29" t="s">
        <v>611</v>
      </c>
      <c r="C380" s="29" t="s">
        <v>409</v>
      </c>
      <c r="D380" s="29" t="s">
        <v>232</v>
      </c>
      <c r="E380" s="30">
        <v>15452.44</v>
      </c>
    </row>
    <row r="381" spans="1:5" x14ac:dyDescent="0.2">
      <c r="A381" s="29">
        <v>33953</v>
      </c>
      <c r="B381" s="29" t="s">
        <v>612</v>
      </c>
      <c r="C381" s="29" t="s">
        <v>407</v>
      </c>
      <c r="D381" s="29" t="s">
        <v>232</v>
      </c>
      <c r="E381" s="30">
        <v>115.79</v>
      </c>
    </row>
    <row r="382" spans="1:5" x14ac:dyDescent="0.2">
      <c r="A382" s="29">
        <v>40817</v>
      </c>
      <c r="B382" s="29" t="s">
        <v>613</v>
      </c>
      <c r="C382" s="29" t="s">
        <v>409</v>
      </c>
      <c r="D382" s="29" t="s">
        <v>232</v>
      </c>
      <c r="E382" s="30">
        <v>20429.490000000002</v>
      </c>
    </row>
    <row r="383" spans="1:5" x14ac:dyDescent="0.2">
      <c r="A383" s="29">
        <v>13348</v>
      </c>
      <c r="B383" s="29" t="s">
        <v>614</v>
      </c>
      <c r="C383" s="29" t="s">
        <v>229</v>
      </c>
      <c r="D383" s="29" t="s">
        <v>237</v>
      </c>
      <c r="E383" s="30">
        <v>0.92</v>
      </c>
    </row>
    <row r="384" spans="1:5" x14ac:dyDescent="0.2">
      <c r="A384" s="29">
        <v>39211</v>
      </c>
      <c r="B384" s="29" t="s">
        <v>615</v>
      </c>
      <c r="C384" s="29" t="s">
        <v>229</v>
      </c>
      <c r="D384" s="29" t="s">
        <v>232</v>
      </c>
      <c r="E384" s="30">
        <v>1.45</v>
      </c>
    </row>
    <row r="385" spans="1:5" x14ac:dyDescent="0.2">
      <c r="A385" s="29">
        <v>39212</v>
      </c>
      <c r="B385" s="29" t="s">
        <v>616</v>
      </c>
      <c r="C385" s="29" t="s">
        <v>229</v>
      </c>
      <c r="D385" s="29" t="s">
        <v>232</v>
      </c>
      <c r="E385" s="30">
        <v>1.61</v>
      </c>
    </row>
    <row r="386" spans="1:5" x14ac:dyDescent="0.2">
      <c r="A386" s="29">
        <v>39208</v>
      </c>
      <c r="B386" s="29" t="s">
        <v>617</v>
      </c>
      <c r="C386" s="29" t="s">
        <v>229</v>
      </c>
      <c r="D386" s="29" t="s">
        <v>232</v>
      </c>
      <c r="E386" s="30">
        <v>0.44</v>
      </c>
    </row>
    <row r="387" spans="1:5" x14ac:dyDescent="0.2">
      <c r="A387" s="29">
        <v>39210</v>
      </c>
      <c r="B387" s="29" t="s">
        <v>618</v>
      </c>
      <c r="C387" s="29" t="s">
        <v>229</v>
      </c>
      <c r="D387" s="29" t="s">
        <v>232</v>
      </c>
      <c r="E387" s="30">
        <v>0.81</v>
      </c>
    </row>
    <row r="388" spans="1:5" x14ac:dyDescent="0.2">
      <c r="A388" s="29">
        <v>39214</v>
      </c>
      <c r="B388" s="29" t="s">
        <v>619</v>
      </c>
      <c r="C388" s="29" t="s">
        <v>229</v>
      </c>
      <c r="D388" s="29" t="s">
        <v>232</v>
      </c>
      <c r="E388" s="30">
        <v>2.99</v>
      </c>
    </row>
    <row r="389" spans="1:5" x14ac:dyDescent="0.2">
      <c r="A389" s="29">
        <v>39213</v>
      </c>
      <c r="B389" s="29" t="s">
        <v>620</v>
      </c>
      <c r="C389" s="29" t="s">
        <v>229</v>
      </c>
      <c r="D389" s="29" t="s">
        <v>232</v>
      </c>
      <c r="E389" s="30">
        <v>2.11</v>
      </c>
    </row>
    <row r="390" spans="1:5" x14ac:dyDescent="0.2">
      <c r="A390" s="29">
        <v>39209</v>
      </c>
      <c r="B390" s="29" t="s">
        <v>621</v>
      </c>
      <c r="C390" s="29" t="s">
        <v>229</v>
      </c>
      <c r="D390" s="29" t="s">
        <v>232</v>
      </c>
      <c r="E390" s="30">
        <v>0.52</v>
      </c>
    </row>
    <row r="391" spans="1:5" x14ac:dyDescent="0.2">
      <c r="A391" s="29">
        <v>39207</v>
      </c>
      <c r="B391" s="29" t="s">
        <v>622</v>
      </c>
      <c r="C391" s="29" t="s">
        <v>229</v>
      </c>
      <c r="D391" s="29" t="s">
        <v>232</v>
      </c>
      <c r="E391" s="30">
        <v>0.81</v>
      </c>
    </row>
    <row r="392" spans="1:5" x14ac:dyDescent="0.2">
      <c r="A392" s="29">
        <v>39215</v>
      </c>
      <c r="B392" s="29" t="s">
        <v>623</v>
      </c>
      <c r="C392" s="29" t="s">
        <v>229</v>
      </c>
      <c r="D392" s="29" t="s">
        <v>232</v>
      </c>
      <c r="E392" s="30">
        <v>5.45</v>
      </c>
    </row>
    <row r="393" spans="1:5" x14ac:dyDescent="0.2">
      <c r="A393" s="29">
        <v>39216</v>
      </c>
      <c r="B393" s="29" t="s">
        <v>624</v>
      </c>
      <c r="C393" s="29" t="s">
        <v>229</v>
      </c>
      <c r="D393" s="29" t="s">
        <v>232</v>
      </c>
      <c r="E393" s="30">
        <v>7.6</v>
      </c>
    </row>
    <row r="394" spans="1:5" x14ac:dyDescent="0.2">
      <c r="A394" s="29">
        <v>11267</v>
      </c>
      <c r="B394" s="29" t="s">
        <v>625</v>
      </c>
      <c r="C394" s="29" t="s">
        <v>229</v>
      </c>
      <c r="D394" s="29" t="s">
        <v>237</v>
      </c>
      <c r="E394" s="30">
        <v>0.8</v>
      </c>
    </row>
    <row r="395" spans="1:5" x14ac:dyDescent="0.2">
      <c r="A395" s="29">
        <v>379</v>
      </c>
      <c r="B395" s="29" t="s">
        <v>626</v>
      </c>
      <c r="C395" s="29" t="s">
        <v>229</v>
      </c>
      <c r="D395" s="29" t="s">
        <v>237</v>
      </c>
      <c r="E395" s="30">
        <v>0.81</v>
      </c>
    </row>
    <row r="396" spans="1:5" x14ac:dyDescent="0.2">
      <c r="A396" s="29">
        <v>510</v>
      </c>
      <c r="B396" s="29" t="s">
        <v>627</v>
      </c>
      <c r="C396" s="29" t="s">
        <v>293</v>
      </c>
      <c r="D396" s="29" t="s">
        <v>237</v>
      </c>
      <c r="E396" s="30">
        <v>11.76</v>
      </c>
    </row>
    <row r="397" spans="1:5" x14ac:dyDescent="0.2">
      <c r="A397" s="29">
        <v>516</v>
      </c>
      <c r="B397" s="29" t="s">
        <v>628</v>
      </c>
      <c r="C397" s="29" t="s">
        <v>293</v>
      </c>
      <c r="D397" s="29" t="s">
        <v>237</v>
      </c>
      <c r="E397" s="30">
        <v>13.93</v>
      </c>
    </row>
    <row r="398" spans="1:5" x14ac:dyDescent="0.2">
      <c r="A398" s="29">
        <v>509</v>
      </c>
      <c r="B398" s="29" t="s">
        <v>629</v>
      </c>
      <c r="C398" s="29" t="s">
        <v>293</v>
      </c>
      <c r="D398" s="29" t="s">
        <v>237</v>
      </c>
      <c r="E398" s="30">
        <v>15.63</v>
      </c>
    </row>
    <row r="399" spans="1:5" x14ac:dyDescent="0.2">
      <c r="A399" s="29">
        <v>40331</v>
      </c>
      <c r="B399" s="29" t="s">
        <v>630</v>
      </c>
      <c r="C399" s="29" t="s">
        <v>407</v>
      </c>
      <c r="D399" s="29" t="s">
        <v>232</v>
      </c>
      <c r="E399" s="30">
        <v>22.57</v>
      </c>
    </row>
    <row r="400" spans="1:5" x14ac:dyDescent="0.2">
      <c r="A400" s="29">
        <v>40930</v>
      </c>
      <c r="B400" s="29" t="s">
        <v>631</v>
      </c>
      <c r="C400" s="29" t="s">
        <v>409</v>
      </c>
      <c r="D400" s="29" t="s">
        <v>232</v>
      </c>
      <c r="E400" s="30">
        <v>3982.73</v>
      </c>
    </row>
    <row r="401" spans="1:5" x14ac:dyDescent="0.2">
      <c r="A401" s="29">
        <v>11761</v>
      </c>
      <c r="B401" s="29" t="s">
        <v>632</v>
      </c>
      <c r="C401" s="29" t="s">
        <v>229</v>
      </c>
      <c r="D401" s="29" t="s">
        <v>232</v>
      </c>
      <c r="E401" s="30">
        <v>76.400000000000006</v>
      </c>
    </row>
    <row r="402" spans="1:5" x14ac:dyDescent="0.2">
      <c r="A402" s="29">
        <v>377</v>
      </c>
      <c r="B402" s="29" t="s">
        <v>633</v>
      </c>
      <c r="C402" s="29" t="s">
        <v>229</v>
      </c>
      <c r="D402" s="29" t="s">
        <v>230</v>
      </c>
      <c r="E402" s="30">
        <v>35.9</v>
      </c>
    </row>
    <row r="403" spans="1:5" x14ac:dyDescent="0.2">
      <c r="A403" s="29">
        <v>7588</v>
      </c>
      <c r="B403" s="29" t="s">
        <v>634</v>
      </c>
      <c r="C403" s="29" t="s">
        <v>229</v>
      </c>
      <c r="D403" s="29" t="s">
        <v>230</v>
      </c>
      <c r="E403" s="30">
        <v>42</v>
      </c>
    </row>
    <row r="404" spans="1:5" x14ac:dyDescent="0.2">
      <c r="A404" s="29">
        <v>34392</v>
      </c>
      <c r="B404" s="29" t="s">
        <v>635</v>
      </c>
      <c r="C404" s="29" t="s">
        <v>407</v>
      </c>
      <c r="D404" s="29" t="s">
        <v>232</v>
      </c>
      <c r="E404" s="30">
        <v>14.33</v>
      </c>
    </row>
    <row r="405" spans="1:5" x14ac:dyDescent="0.2">
      <c r="A405" s="29">
        <v>40908</v>
      </c>
      <c r="B405" s="29" t="s">
        <v>636</v>
      </c>
      <c r="C405" s="29" t="s">
        <v>409</v>
      </c>
      <c r="D405" s="29" t="s">
        <v>232</v>
      </c>
      <c r="E405" s="30">
        <v>2530.6999999999998</v>
      </c>
    </row>
    <row r="406" spans="1:5" x14ac:dyDescent="0.2">
      <c r="A406" s="29">
        <v>34551</v>
      </c>
      <c r="B406" s="29" t="s">
        <v>637</v>
      </c>
      <c r="C406" s="29" t="s">
        <v>407</v>
      </c>
      <c r="D406" s="29" t="s">
        <v>232</v>
      </c>
      <c r="E406" s="30">
        <v>11.43</v>
      </c>
    </row>
    <row r="407" spans="1:5" x14ac:dyDescent="0.2">
      <c r="A407" s="29">
        <v>41078</v>
      </c>
      <c r="B407" s="29" t="s">
        <v>638</v>
      </c>
      <c r="C407" s="29" t="s">
        <v>409</v>
      </c>
      <c r="D407" s="29" t="s">
        <v>232</v>
      </c>
      <c r="E407" s="30">
        <v>2020.22</v>
      </c>
    </row>
    <row r="408" spans="1:5" x14ac:dyDescent="0.2">
      <c r="A408" s="29">
        <v>246</v>
      </c>
      <c r="B408" s="29" t="s">
        <v>639</v>
      </c>
      <c r="C408" s="29" t="s">
        <v>407</v>
      </c>
      <c r="D408" s="29" t="s">
        <v>232</v>
      </c>
      <c r="E408" s="30">
        <v>11.13</v>
      </c>
    </row>
    <row r="409" spans="1:5" x14ac:dyDescent="0.2">
      <c r="A409" s="29">
        <v>40927</v>
      </c>
      <c r="B409" s="29" t="s">
        <v>640</v>
      </c>
      <c r="C409" s="29" t="s">
        <v>409</v>
      </c>
      <c r="D409" s="29" t="s">
        <v>232</v>
      </c>
      <c r="E409" s="30">
        <v>1964.87</v>
      </c>
    </row>
    <row r="410" spans="1:5" x14ac:dyDescent="0.2">
      <c r="A410" s="29">
        <v>2350</v>
      </c>
      <c r="B410" s="29" t="s">
        <v>641</v>
      </c>
      <c r="C410" s="29" t="s">
        <v>407</v>
      </c>
      <c r="D410" s="29" t="s">
        <v>232</v>
      </c>
      <c r="E410" s="30">
        <v>16.39</v>
      </c>
    </row>
    <row r="411" spans="1:5" x14ac:dyDescent="0.2">
      <c r="A411" s="29">
        <v>40812</v>
      </c>
      <c r="B411" s="29" t="s">
        <v>642</v>
      </c>
      <c r="C411" s="29" t="s">
        <v>409</v>
      </c>
      <c r="D411" s="29" t="s">
        <v>232</v>
      </c>
      <c r="E411" s="30">
        <v>2895.23</v>
      </c>
    </row>
    <row r="412" spans="1:5" x14ac:dyDescent="0.2">
      <c r="A412" s="29">
        <v>245</v>
      </c>
      <c r="B412" s="29" t="s">
        <v>643</v>
      </c>
      <c r="C412" s="29" t="s">
        <v>407</v>
      </c>
      <c r="D412" s="29" t="s">
        <v>232</v>
      </c>
      <c r="E412" s="30">
        <v>20.97</v>
      </c>
    </row>
    <row r="413" spans="1:5" x14ac:dyDescent="0.2">
      <c r="A413" s="29">
        <v>41090</v>
      </c>
      <c r="B413" s="29" t="s">
        <v>644</v>
      </c>
      <c r="C413" s="29" t="s">
        <v>409</v>
      </c>
      <c r="D413" s="29" t="s">
        <v>232</v>
      </c>
      <c r="E413" s="30">
        <v>3702.19</v>
      </c>
    </row>
    <row r="414" spans="1:5" x14ac:dyDescent="0.2">
      <c r="A414" s="29">
        <v>251</v>
      </c>
      <c r="B414" s="29" t="s">
        <v>645</v>
      </c>
      <c r="C414" s="29" t="s">
        <v>407</v>
      </c>
      <c r="D414" s="29" t="s">
        <v>232</v>
      </c>
      <c r="E414" s="30">
        <v>15.97</v>
      </c>
    </row>
    <row r="415" spans="1:5" x14ac:dyDescent="0.2">
      <c r="A415" s="29">
        <v>40975</v>
      </c>
      <c r="B415" s="29" t="s">
        <v>646</v>
      </c>
      <c r="C415" s="29" t="s">
        <v>409</v>
      </c>
      <c r="D415" s="29" t="s">
        <v>232</v>
      </c>
      <c r="E415" s="30">
        <v>2819.59</v>
      </c>
    </row>
    <row r="416" spans="1:5" x14ac:dyDescent="0.2">
      <c r="A416" s="29">
        <v>6127</v>
      </c>
      <c r="B416" s="29" t="s">
        <v>647</v>
      </c>
      <c r="C416" s="29" t="s">
        <v>407</v>
      </c>
      <c r="D416" s="29" t="s">
        <v>232</v>
      </c>
      <c r="E416" s="30">
        <v>9.48</v>
      </c>
    </row>
    <row r="417" spans="1:5" x14ac:dyDescent="0.2">
      <c r="A417" s="29">
        <v>41072</v>
      </c>
      <c r="B417" s="29" t="s">
        <v>648</v>
      </c>
      <c r="C417" s="29" t="s">
        <v>409</v>
      </c>
      <c r="D417" s="29" t="s">
        <v>232</v>
      </c>
      <c r="E417" s="30">
        <v>1675.15</v>
      </c>
    </row>
    <row r="418" spans="1:5" x14ac:dyDescent="0.2">
      <c r="A418" s="29">
        <v>6121</v>
      </c>
      <c r="B418" s="29" t="s">
        <v>649</v>
      </c>
      <c r="C418" s="29" t="s">
        <v>407</v>
      </c>
      <c r="D418" s="29" t="s">
        <v>232</v>
      </c>
      <c r="E418" s="30">
        <v>10.199999999999999</v>
      </c>
    </row>
    <row r="419" spans="1:5" x14ac:dyDescent="0.2">
      <c r="A419" s="29">
        <v>41071</v>
      </c>
      <c r="B419" s="29" t="s">
        <v>650</v>
      </c>
      <c r="C419" s="29" t="s">
        <v>409</v>
      </c>
      <c r="D419" s="29" t="s">
        <v>232</v>
      </c>
      <c r="E419" s="30">
        <v>1800.79</v>
      </c>
    </row>
    <row r="420" spans="1:5" x14ac:dyDescent="0.2">
      <c r="A420" s="29">
        <v>244</v>
      </c>
      <c r="B420" s="29" t="s">
        <v>651</v>
      </c>
      <c r="C420" s="29" t="s">
        <v>407</v>
      </c>
      <c r="D420" s="29" t="s">
        <v>232</v>
      </c>
      <c r="E420" s="30">
        <v>6.41</v>
      </c>
    </row>
    <row r="421" spans="1:5" x14ac:dyDescent="0.2">
      <c r="A421" s="29">
        <v>41093</v>
      </c>
      <c r="B421" s="29" t="s">
        <v>652</v>
      </c>
      <c r="C421" s="29" t="s">
        <v>409</v>
      </c>
      <c r="D421" s="29" t="s">
        <v>232</v>
      </c>
      <c r="E421" s="30">
        <v>1132.06</v>
      </c>
    </row>
    <row r="422" spans="1:5" x14ac:dyDescent="0.2">
      <c r="A422" s="29">
        <v>532</v>
      </c>
      <c r="B422" s="29" t="s">
        <v>653</v>
      </c>
      <c r="C422" s="29" t="s">
        <v>407</v>
      </c>
      <c r="D422" s="29" t="s">
        <v>232</v>
      </c>
      <c r="E422" s="30">
        <v>22.36</v>
      </c>
    </row>
    <row r="423" spans="1:5" x14ac:dyDescent="0.2">
      <c r="A423" s="29">
        <v>40931</v>
      </c>
      <c r="B423" s="29" t="s">
        <v>654</v>
      </c>
      <c r="C423" s="29" t="s">
        <v>409</v>
      </c>
      <c r="D423" s="29" t="s">
        <v>232</v>
      </c>
      <c r="E423" s="30">
        <v>3946.22</v>
      </c>
    </row>
    <row r="424" spans="1:5" x14ac:dyDescent="0.2">
      <c r="A424" s="29">
        <v>36150</v>
      </c>
      <c r="B424" s="29" t="s">
        <v>655</v>
      </c>
      <c r="C424" s="29" t="s">
        <v>229</v>
      </c>
      <c r="D424" s="29" t="s">
        <v>232</v>
      </c>
      <c r="E424" s="30">
        <v>41.58</v>
      </c>
    </row>
    <row r="425" spans="1:5" x14ac:dyDescent="0.2">
      <c r="A425" s="29">
        <v>4760</v>
      </c>
      <c r="B425" s="29" t="s">
        <v>656</v>
      </c>
      <c r="C425" s="29" t="s">
        <v>407</v>
      </c>
      <c r="D425" s="29" t="s">
        <v>232</v>
      </c>
      <c r="E425" s="30">
        <v>15.71</v>
      </c>
    </row>
    <row r="426" spans="1:5" x14ac:dyDescent="0.2">
      <c r="A426" s="29">
        <v>41069</v>
      </c>
      <c r="B426" s="29" t="s">
        <v>657</v>
      </c>
      <c r="C426" s="29" t="s">
        <v>409</v>
      </c>
      <c r="D426" s="29" t="s">
        <v>232</v>
      </c>
      <c r="E426" s="30">
        <v>2771.39</v>
      </c>
    </row>
    <row r="427" spans="1:5" x14ac:dyDescent="0.2">
      <c r="A427" s="29">
        <v>10422</v>
      </c>
      <c r="B427" s="29" t="s">
        <v>658</v>
      </c>
      <c r="C427" s="29" t="s">
        <v>229</v>
      </c>
      <c r="D427" s="29" t="s">
        <v>232</v>
      </c>
      <c r="E427" s="30">
        <v>298.77</v>
      </c>
    </row>
    <row r="428" spans="1:5" x14ac:dyDescent="0.2">
      <c r="A428" s="29">
        <v>44019</v>
      </c>
      <c r="B428" s="29" t="s">
        <v>659</v>
      </c>
      <c r="C428" s="29" t="s">
        <v>229</v>
      </c>
      <c r="D428" s="29" t="s">
        <v>232</v>
      </c>
      <c r="E428" s="30">
        <v>413.57</v>
      </c>
    </row>
    <row r="429" spans="1:5" x14ac:dyDescent="0.2">
      <c r="A429" s="29">
        <v>36520</v>
      </c>
      <c r="B429" s="29" t="s">
        <v>660</v>
      </c>
      <c r="C429" s="29" t="s">
        <v>229</v>
      </c>
      <c r="D429" s="29" t="s">
        <v>232</v>
      </c>
      <c r="E429" s="30">
        <v>502.86</v>
      </c>
    </row>
    <row r="430" spans="1:5" x14ac:dyDescent="0.2">
      <c r="A430" s="29">
        <v>42319</v>
      </c>
      <c r="B430" s="29" t="s">
        <v>661</v>
      </c>
      <c r="C430" s="29" t="s">
        <v>229</v>
      </c>
      <c r="D430" s="29" t="s">
        <v>232</v>
      </c>
      <c r="E430" s="30">
        <v>450.59</v>
      </c>
    </row>
    <row r="431" spans="1:5" x14ac:dyDescent="0.2">
      <c r="A431" s="29">
        <v>10420</v>
      </c>
      <c r="B431" s="29" t="s">
        <v>662</v>
      </c>
      <c r="C431" s="29" t="s">
        <v>229</v>
      </c>
      <c r="D431" s="29" t="s">
        <v>230</v>
      </c>
      <c r="E431" s="30">
        <v>159.84</v>
      </c>
    </row>
    <row r="432" spans="1:5" x14ac:dyDescent="0.2">
      <c r="A432" s="29">
        <v>10421</v>
      </c>
      <c r="B432" s="29" t="s">
        <v>663</v>
      </c>
      <c r="C432" s="29" t="s">
        <v>229</v>
      </c>
      <c r="D432" s="29" t="s">
        <v>232</v>
      </c>
      <c r="E432" s="30">
        <v>175.64</v>
      </c>
    </row>
    <row r="433" spans="1:5" x14ac:dyDescent="0.2">
      <c r="A433" s="29">
        <v>11786</v>
      </c>
      <c r="B433" s="29" t="s">
        <v>664</v>
      </c>
      <c r="C433" s="29" t="s">
        <v>229</v>
      </c>
      <c r="D433" s="29" t="s">
        <v>232</v>
      </c>
      <c r="E433" s="30">
        <v>354.16</v>
      </c>
    </row>
    <row r="434" spans="1:5" x14ac:dyDescent="0.2">
      <c r="A434" s="29">
        <v>10</v>
      </c>
      <c r="B434" s="29" t="s">
        <v>665</v>
      </c>
      <c r="C434" s="29" t="s">
        <v>229</v>
      </c>
      <c r="D434" s="29" t="s">
        <v>232</v>
      </c>
      <c r="E434" s="30">
        <v>15.71</v>
      </c>
    </row>
    <row r="435" spans="1:5" x14ac:dyDescent="0.2">
      <c r="A435" s="29">
        <v>4815</v>
      </c>
      <c r="B435" s="29" t="s">
        <v>666</v>
      </c>
      <c r="C435" s="29" t="s">
        <v>229</v>
      </c>
      <c r="D435" s="29" t="s">
        <v>232</v>
      </c>
      <c r="E435" s="30">
        <v>5.88</v>
      </c>
    </row>
    <row r="436" spans="1:5" x14ac:dyDescent="0.2">
      <c r="A436" s="29">
        <v>541</v>
      </c>
      <c r="B436" s="29" t="s">
        <v>667</v>
      </c>
      <c r="C436" s="29" t="s">
        <v>229</v>
      </c>
      <c r="D436" s="29" t="s">
        <v>230</v>
      </c>
      <c r="E436" s="30">
        <v>161.80000000000001</v>
      </c>
    </row>
    <row r="437" spans="1:5" x14ac:dyDescent="0.2">
      <c r="A437" s="29">
        <v>542</v>
      </c>
      <c r="B437" s="29" t="s">
        <v>668</v>
      </c>
      <c r="C437" s="29" t="s">
        <v>229</v>
      </c>
      <c r="D437" s="29" t="s">
        <v>232</v>
      </c>
      <c r="E437" s="30">
        <v>202.81</v>
      </c>
    </row>
    <row r="438" spans="1:5" x14ac:dyDescent="0.2">
      <c r="A438" s="29">
        <v>540</v>
      </c>
      <c r="B438" s="29" t="s">
        <v>669</v>
      </c>
      <c r="C438" s="29" t="s">
        <v>229</v>
      </c>
      <c r="D438" s="29" t="s">
        <v>232</v>
      </c>
      <c r="E438" s="30">
        <v>457.05</v>
      </c>
    </row>
    <row r="439" spans="1:5" x14ac:dyDescent="0.2">
      <c r="A439" s="29">
        <v>38364</v>
      </c>
      <c r="B439" s="29" t="s">
        <v>670</v>
      </c>
      <c r="C439" s="29" t="s">
        <v>229</v>
      </c>
      <c r="D439" s="29" t="s">
        <v>237</v>
      </c>
      <c r="E439" s="30">
        <v>754.71</v>
      </c>
    </row>
    <row r="440" spans="1:5" x14ac:dyDescent="0.2">
      <c r="A440" s="29">
        <v>11692</v>
      </c>
      <c r="B440" s="29" t="s">
        <v>671</v>
      </c>
      <c r="C440" s="29" t="s">
        <v>236</v>
      </c>
      <c r="D440" s="29" t="s">
        <v>232</v>
      </c>
      <c r="E440" s="30">
        <v>460.02</v>
      </c>
    </row>
    <row r="441" spans="1:5" x14ac:dyDescent="0.2">
      <c r="A441" s="29">
        <v>1746</v>
      </c>
      <c r="B441" s="29" t="s">
        <v>672</v>
      </c>
      <c r="C441" s="29" t="s">
        <v>229</v>
      </c>
      <c r="D441" s="29" t="s">
        <v>230</v>
      </c>
      <c r="E441" s="30">
        <v>217.83</v>
      </c>
    </row>
    <row r="442" spans="1:5" x14ac:dyDescent="0.2">
      <c r="A442" s="29">
        <v>1748</v>
      </c>
      <c r="B442" s="29" t="s">
        <v>673</v>
      </c>
      <c r="C442" s="29" t="s">
        <v>229</v>
      </c>
      <c r="D442" s="29" t="s">
        <v>232</v>
      </c>
      <c r="E442" s="30">
        <v>289.66000000000003</v>
      </c>
    </row>
    <row r="443" spans="1:5" x14ac:dyDescent="0.2">
      <c r="A443" s="29">
        <v>1749</v>
      </c>
      <c r="B443" s="29" t="s">
        <v>674</v>
      </c>
      <c r="C443" s="29" t="s">
        <v>229</v>
      </c>
      <c r="D443" s="29" t="s">
        <v>232</v>
      </c>
      <c r="E443" s="30">
        <v>419.67</v>
      </c>
    </row>
    <row r="444" spans="1:5" x14ac:dyDescent="0.2">
      <c r="A444" s="29">
        <v>37412</v>
      </c>
      <c r="B444" s="29" t="s">
        <v>675</v>
      </c>
      <c r="C444" s="29" t="s">
        <v>229</v>
      </c>
      <c r="D444" s="29" t="s">
        <v>232</v>
      </c>
      <c r="E444" s="30">
        <v>212.93</v>
      </c>
    </row>
    <row r="445" spans="1:5" x14ac:dyDescent="0.2">
      <c r="A445" s="29">
        <v>1745</v>
      </c>
      <c r="B445" s="29" t="s">
        <v>676</v>
      </c>
      <c r="C445" s="29" t="s">
        <v>229</v>
      </c>
      <c r="D445" s="29" t="s">
        <v>232</v>
      </c>
      <c r="E445" s="30">
        <v>253.2</v>
      </c>
    </row>
    <row r="446" spans="1:5" x14ac:dyDescent="0.2">
      <c r="A446" s="29">
        <v>1750</v>
      </c>
      <c r="B446" s="29" t="s">
        <v>677</v>
      </c>
      <c r="C446" s="29" t="s">
        <v>229</v>
      </c>
      <c r="D446" s="29" t="s">
        <v>232</v>
      </c>
      <c r="E446" s="30">
        <v>591.69000000000005</v>
      </c>
    </row>
    <row r="447" spans="1:5" x14ac:dyDescent="0.2">
      <c r="A447" s="29">
        <v>11687</v>
      </c>
      <c r="B447" s="29" t="s">
        <v>678</v>
      </c>
      <c r="C447" s="29" t="s">
        <v>242</v>
      </c>
      <c r="D447" s="29" t="s">
        <v>232</v>
      </c>
      <c r="E447" s="30">
        <v>942.74</v>
      </c>
    </row>
    <row r="448" spans="1:5" x14ac:dyDescent="0.2">
      <c r="A448" s="29">
        <v>11689</v>
      </c>
      <c r="B448" s="29" t="s">
        <v>679</v>
      </c>
      <c r="C448" s="29" t="s">
        <v>242</v>
      </c>
      <c r="D448" s="29" t="s">
        <v>232</v>
      </c>
      <c r="E448" s="30">
        <v>1181.2</v>
      </c>
    </row>
    <row r="449" spans="1:5" x14ac:dyDescent="0.2">
      <c r="A449" s="29">
        <v>11693</v>
      </c>
      <c r="B449" s="29" t="s">
        <v>680</v>
      </c>
      <c r="C449" s="29" t="s">
        <v>236</v>
      </c>
      <c r="D449" s="29" t="s">
        <v>232</v>
      </c>
      <c r="E449" s="30">
        <v>179.4</v>
      </c>
    </row>
    <row r="450" spans="1:5" x14ac:dyDescent="0.2">
      <c r="A450" s="29">
        <v>36215</v>
      </c>
      <c r="B450" s="29" t="s">
        <v>681</v>
      </c>
      <c r="C450" s="29" t="s">
        <v>229</v>
      </c>
      <c r="D450" s="29" t="s">
        <v>237</v>
      </c>
      <c r="E450" s="30">
        <v>809.32</v>
      </c>
    </row>
    <row r="451" spans="1:5" x14ac:dyDescent="0.2">
      <c r="A451" s="29">
        <v>42439</v>
      </c>
      <c r="B451" s="29" t="s">
        <v>682</v>
      </c>
      <c r="C451" s="29" t="s">
        <v>229</v>
      </c>
      <c r="D451" s="29" t="s">
        <v>237</v>
      </c>
      <c r="E451" s="30">
        <v>1060.52</v>
      </c>
    </row>
    <row r="452" spans="1:5" x14ac:dyDescent="0.2">
      <c r="A452" s="29">
        <v>38381</v>
      </c>
      <c r="B452" s="29" t="s">
        <v>683</v>
      </c>
      <c r="C452" s="29" t="s">
        <v>229</v>
      </c>
      <c r="D452" s="29" t="s">
        <v>232</v>
      </c>
      <c r="E452" s="30">
        <v>9.42</v>
      </c>
    </row>
    <row r="453" spans="1:5" x14ac:dyDescent="0.2">
      <c r="A453" s="29">
        <v>39621</v>
      </c>
      <c r="B453" s="29" t="s">
        <v>684</v>
      </c>
      <c r="C453" s="29" t="s">
        <v>685</v>
      </c>
      <c r="D453" s="29" t="s">
        <v>232</v>
      </c>
      <c r="E453" s="30">
        <v>1389.72</v>
      </c>
    </row>
    <row r="454" spans="1:5" x14ac:dyDescent="0.2">
      <c r="A454" s="29">
        <v>39624</v>
      </c>
      <c r="B454" s="29" t="s">
        <v>686</v>
      </c>
      <c r="C454" s="29" t="s">
        <v>685</v>
      </c>
      <c r="D454" s="29" t="s">
        <v>232</v>
      </c>
      <c r="E454" s="30">
        <v>1533.02</v>
      </c>
    </row>
    <row r="455" spans="1:5" x14ac:dyDescent="0.2">
      <c r="A455" s="29">
        <v>39615</v>
      </c>
      <c r="B455" s="29" t="s">
        <v>687</v>
      </c>
      <c r="C455" s="29" t="s">
        <v>229</v>
      </c>
      <c r="D455" s="29" t="s">
        <v>232</v>
      </c>
      <c r="E455" s="30">
        <v>619.48</v>
      </c>
    </row>
    <row r="456" spans="1:5" x14ac:dyDescent="0.2">
      <c r="A456" s="29">
        <v>39620</v>
      </c>
      <c r="B456" s="29" t="s">
        <v>688</v>
      </c>
      <c r="C456" s="29" t="s">
        <v>229</v>
      </c>
      <c r="D456" s="29" t="s">
        <v>232</v>
      </c>
      <c r="E456" s="30">
        <v>946.11</v>
      </c>
    </row>
    <row r="457" spans="1:5" x14ac:dyDescent="0.2">
      <c r="A457" s="29">
        <v>39623</v>
      </c>
      <c r="B457" s="29" t="s">
        <v>689</v>
      </c>
      <c r="C457" s="29" t="s">
        <v>229</v>
      </c>
      <c r="D457" s="29" t="s">
        <v>232</v>
      </c>
      <c r="E457" s="30">
        <v>1013.37</v>
      </c>
    </row>
    <row r="458" spans="1:5" x14ac:dyDescent="0.2">
      <c r="A458" s="29">
        <v>36207</v>
      </c>
      <c r="B458" s="29" t="s">
        <v>690</v>
      </c>
      <c r="C458" s="29" t="s">
        <v>229</v>
      </c>
      <c r="D458" s="29" t="s">
        <v>237</v>
      </c>
      <c r="E458" s="30">
        <v>358.47</v>
      </c>
    </row>
    <row r="459" spans="1:5" x14ac:dyDescent="0.2">
      <c r="A459" s="29">
        <v>36209</v>
      </c>
      <c r="B459" s="29" t="s">
        <v>691</v>
      </c>
      <c r="C459" s="29" t="s">
        <v>229</v>
      </c>
      <c r="D459" s="29" t="s">
        <v>237</v>
      </c>
      <c r="E459" s="30">
        <v>411.4</v>
      </c>
    </row>
    <row r="460" spans="1:5" x14ac:dyDescent="0.2">
      <c r="A460" s="29">
        <v>36210</v>
      </c>
      <c r="B460" s="29" t="s">
        <v>692</v>
      </c>
      <c r="C460" s="29" t="s">
        <v>229</v>
      </c>
      <c r="D460" s="29" t="s">
        <v>237</v>
      </c>
      <c r="E460" s="30">
        <v>445.12</v>
      </c>
    </row>
    <row r="461" spans="1:5" x14ac:dyDescent="0.2">
      <c r="A461" s="29">
        <v>36204</v>
      </c>
      <c r="B461" s="29" t="s">
        <v>693</v>
      </c>
      <c r="C461" s="29" t="s">
        <v>229</v>
      </c>
      <c r="D461" s="29" t="s">
        <v>237</v>
      </c>
      <c r="E461" s="30">
        <v>157.82</v>
      </c>
    </row>
    <row r="462" spans="1:5" x14ac:dyDescent="0.2">
      <c r="A462" s="29">
        <v>36205</v>
      </c>
      <c r="B462" s="29" t="s">
        <v>694</v>
      </c>
      <c r="C462" s="29" t="s">
        <v>229</v>
      </c>
      <c r="D462" s="29" t="s">
        <v>237</v>
      </c>
      <c r="E462" s="30">
        <v>175.28</v>
      </c>
    </row>
    <row r="463" spans="1:5" x14ac:dyDescent="0.2">
      <c r="A463" s="29">
        <v>36081</v>
      </c>
      <c r="B463" s="29" t="s">
        <v>695</v>
      </c>
      <c r="C463" s="29" t="s">
        <v>229</v>
      </c>
      <c r="D463" s="29" t="s">
        <v>237</v>
      </c>
      <c r="E463" s="30">
        <v>186.89</v>
      </c>
    </row>
    <row r="464" spans="1:5" x14ac:dyDescent="0.2">
      <c r="A464" s="29">
        <v>36206</v>
      </c>
      <c r="B464" s="29" t="s">
        <v>696</v>
      </c>
      <c r="C464" s="29" t="s">
        <v>229</v>
      </c>
      <c r="D464" s="29" t="s">
        <v>237</v>
      </c>
      <c r="E464" s="30">
        <v>195.8</v>
      </c>
    </row>
    <row r="465" spans="1:5" x14ac:dyDescent="0.2">
      <c r="A465" s="29">
        <v>36218</v>
      </c>
      <c r="B465" s="29" t="s">
        <v>697</v>
      </c>
      <c r="C465" s="29" t="s">
        <v>229</v>
      </c>
      <c r="D465" s="29" t="s">
        <v>237</v>
      </c>
      <c r="E465" s="30">
        <v>136.26</v>
      </c>
    </row>
    <row r="466" spans="1:5" x14ac:dyDescent="0.2">
      <c r="A466" s="29">
        <v>36220</v>
      </c>
      <c r="B466" s="29" t="s">
        <v>698</v>
      </c>
      <c r="C466" s="29" t="s">
        <v>229</v>
      </c>
      <c r="D466" s="29" t="s">
        <v>237</v>
      </c>
      <c r="E466" s="30">
        <v>156.24</v>
      </c>
    </row>
    <row r="467" spans="1:5" x14ac:dyDescent="0.2">
      <c r="A467" s="29">
        <v>36080</v>
      </c>
      <c r="B467" s="29" t="s">
        <v>699</v>
      </c>
      <c r="C467" s="29" t="s">
        <v>229</v>
      </c>
      <c r="D467" s="29" t="s">
        <v>237</v>
      </c>
      <c r="E467" s="30">
        <v>169</v>
      </c>
    </row>
    <row r="468" spans="1:5" x14ac:dyDescent="0.2">
      <c r="A468" s="29">
        <v>36223</v>
      </c>
      <c r="B468" s="29" t="s">
        <v>700</v>
      </c>
      <c r="C468" s="29" t="s">
        <v>229</v>
      </c>
      <c r="D468" s="29" t="s">
        <v>237</v>
      </c>
      <c r="E468" s="30">
        <v>176.97</v>
      </c>
    </row>
    <row r="469" spans="1:5" x14ac:dyDescent="0.2">
      <c r="A469" s="29">
        <v>546</v>
      </c>
      <c r="B469" s="29" t="s">
        <v>701</v>
      </c>
      <c r="C469" s="29" t="s">
        <v>293</v>
      </c>
      <c r="D469" s="29" t="s">
        <v>230</v>
      </c>
      <c r="E469" s="30">
        <v>12.41</v>
      </c>
    </row>
    <row r="470" spans="1:5" x14ac:dyDescent="0.2">
      <c r="A470" s="29">
        <v>566</v>
      </c>
      <c r="B470" s="29" t="s">
        <v>702</v>
      </c>
      <c r="C470" s="29" t="s">
        <v>242</v>
      </c>
      <c r="D470" s="29" t="s">
        <v>232</v>
      </c>
      <c r="E470" s="30">
        <v>5.89</v>
      </c>
    </row>
    <row r="471" spans="1:5" x14ac:dyDescent="0.2">
      <c r="A471" s="29">
        <v>565</v>
      </c>
      <c r="B471" s="29" t="s">
        <v>703</v>
      </c>
      <c r="C471" s="29" t="s">
        <v>242</v>
      </c>
      <c r="D471" s="29" t="s">
        <v>232</v>
      </c>
      <c r="E471" s="30">
        <v>21.46</v>
      </c>
    </row>
    <row r="472" spans="1:5" x14ac:dyDescent="0.2">
      <c r="A472" s="29">
        <v>555</v>
      </c>
      <c r="B472" s="29" t="s">
        <v>704</v>
      </c>
      <c r="C472" s="29" t="s">
        <v>242</v>
      </c>
      <c r="D472" s="29" t="s">
        <v>232</v>
      </c>
      <c r="E472" s="30">
        <v>15.22</v>
      </c>
    </row>
    <row r="473" spans="1:5" x14ac:dyDescent="0.2">
      <c r="A473" s="29">
        <v>557</v>
      </c>
      <c r="B473" s="29" t="s">
        <v>705</v>
      </c>
      <c r="C473" s="29" t="s">
        <v>242</v>
      </c>
      <c r="D473" s="29" t="s">
        <v>232</v>
      </c>
      <c r="E473" s="30">
        <v>47.75</v>
      </c>
    </row>
    <row r="474" spans="1:5" x14ac:dyDescent="0.2">
      <c r="A474" s="29">
        <v>552</v>
      </c>
      <c r="B474" s="29" t="s">
        <v>706</v>
      </c>
      <c r="C474" s="29" t="s">
        <v>242</v>
      </c>
      <c r="D474" s="29" t="s">
        <v>232</v>
      </c>
      <c r="E474" s="30">
        <v>23.69</v>
      </c>
    </row>
    <row r="475" spans="1:5" x14ac:dyDescent="0.2">
      <c r="A475" s="29">
        <v>563</v>
      </c>
      <c r="B475" s="29" t="s">
        <v>707</v>
      </c>
      <c r="C475" s="29" t="s">
        <v>242</v>
      </c>
      <c r="D475" s="29" t="s">
        <v>232</v>
      </c>
      <c r="E475" s="30">
        <v>35.6</v>
      </c>
    </row>
    <row r="476" spans="1:5" x14ac:dyDescent="0.2">
      <c r="A476" s="29">
        <v>549</v>
      </c>
      <c r="B476" s="29" t="s">
        <v>708</v>
      </c>
      <c r="C476" s="29" t="s">
        <v>242</v>
      </c>
      <c r="D476" s="29" t="s">
        <v>232</v>
      </c>
      <c r="E476" s="30">
        <v>64.069999999999993</v>
      </c>
    </row>
    <row r="477" spans="1:5" x14ac:dyDescent="0.2">
      <c r="A477" s="29">
        <v>551</v>
      </c>
      <c r="B477" s="29" t="s">
        <v>709</v>
      </c>
      <c r="C477" s="29" t="s">
        <v>242</v>
      </c>
      <c r="D477" s="29" t="s">
        <v>232</v>
      </c>
      <c r="E477" s="30">
        <v>126.87</v>
      </c>
    </row>
    <row r="478" spans="1:5" x14ac:dyDescent="0.2">
      <c r="A478" s="29">
        <v>559</v>
      </c>
      <c r="B478" s="29" t="s">
        <v>710</v>
      </c>
      <c r="C478" s="29" t="s">
        <v>242</v>
      </c>
      <c r="D478" s="29" t="s">
        <v>232</v>
      </c>
      <c r="E478" s="30">
        <v>31.71</v>
      </c>
    </row>
    <row r="479" spans="1:5" x14ac:dyDescent="0.2">
      <c r="A479" s="29">
        <v>560</v>
      </c>
      <c r="B479" s="29" t="s">
        <v>711</v>
      </c>
      <c r="C479" s="29" t="s">
        <v>242</v>
      </c>
      <c r="D479" s="29" t="s">
        <v>232</v>
      </c>
      <c r="E479" s="30">
        <v>39.68</v>
      </c>
    </row>
    <row r="480" spans="1:5" x14ac:dyDescent="0.2">
      <c r="A480" s="29">
        <v>547</v>
      </c>
      <c r="B480" s="29" t="s">
        <v>712</v>
      </c>
      <c r="C480" s="29" t="s">
        <v>242</v>
      </c>
      <c r="D480" s="29" t="s">
        <v>232</v>
      </c>
      <c r="E480" s="30">
        <v>47.51</v>
      </c>
    </row>
    <row r="481" spans="1:5" x14ac:dyDescent="0.2">
      <c r="A481" s="29">
        <v>38127</v>
      </c>
      <c r="B481" s="29" t="s">
        <v>713</v>
      </c>
      <c r="C481" s="29" t="s">
        <v>229</v>
      </c>
      <c r="D481" s="29" t="s">
        <v>232</v>
      </c>
      <c r="E481" s="30">
        <v>380.79</v>
      </c>
    </row>
    <row r="482" spans="1:5" x14ac:dyDescent="0.2">
      <c r="A482" s="29">
        <v>38060</v>
      </c>
      <c r="B482" s="29" t="s">
        <v>714</v>
      </c>
      <c r="C482" s="29" t="s">
        <v>229</v>
      </c>
      <c r="D482" s="29" t="s">
        <v>232</v>
      </c>
      <c r="E482" s="30">
        <v>41.65</v>
      </c>
    </row>
    <row r="483" spans="1:5" x14ac:dyDescent="0.2">
      <c r="A483" s="29">
        <v>10956</v>
      </c>
      <c r="B483" s="29" t="s">
        <v>715</v>
      </c>
      <c r="C483" s="29" t="s">
        <v>229</v>
      </c>
      <c r="D483" s="29" t="s">
        <v>232</v>
      </c>
      <c r="E483" s="30">
        <v>45.68</v>
      </c>
    </row>
    <row r="484" spans="1:5" x14ac:dyDescent="0.2">
      <c r="A484" s="29">
        <v>39380</v>
      </c>
      <c r="B484" s="29" t="s">
        <v>716</v>
      </c>
      <c r="C484" s="29" t="s">
        <v>229</v>
      </c>
      <c r="D484" s="29" t="s">
        <v>232</v>
      </c>
      <c r="E484" s="30">
        <v>21.29</v>
      </c>
    </row>
    <row r="485" spans="1:5" x14ac:dyDescent="0.2">
      <c r="A485" s="29">
        <v>13374</v>
      </c>
      <c r="B485" s="29" t="s">
        <v>717</v>
      </c>
      <c r="C485" s="29" t="s">
        <v>229</v>
      </c>
      <c r="D485" s="29" t="s">
        <v>232</v>
      </c>
      <c r="E485" s="30">
        <v>59.82</v>
      </c>
    </row>
    <row r="486" spans="1:5" x14ac:dyDescent="0.2">
      <c r="A486" s="29">
        <v>37597</v>
      </c>
      <c r="B486" s="29" t="s">
        <v>718</v>
      </c>
      <c r="C486" s="29" t="s">
        <v>229</v>
      </c>
      <c r="D486" s="29" t="s">
        <v>237</v>
      </c>
      <c r="E486" s="30">
        <v>554625</v>
      </c>
    </row>
    <row r="487" spans="1:5" x14ac:dyDescent="0.2">
      <c r="A487" s="29">
        <v>183</v>
      </c>
      <c r="B487" s="29" t="s">
        <v>719</v>
      </c>
      <c r="C487" s="29" t="s">
        <v>720</v>
      </c>
      <c r="D487" s="29" t="s">
        <v>230</v>
      </c>
      <c r="E487" s="30">
        <v>130</v>
      </c>
    </row>
    <row r="488" spans="1:5" x14ac:dyDescent="0.2">
      <c r="A488" s="29">
        <v>184</v>
      </c>
      <c r="B488" s="29" t="s">
        <v>721</v>
      </c>
      <c r="C488" s="29" t="s">
        <v>720</v>
      </c>
      <c r="D488" s="29" t="s">
        <v>232</v>
      </c>
      <c r="E488" s="30">
        <v>80.510000000000005</v>
      </c>
    </row>
    <row r="489" spans="1:5" x14ac:dyDescent="0.2">
      <c r="A489" s="29">
        <v>181</v>
      </c>
      <c r="B489" s="29" t="s">
        <v>722</v>
      </c>
      <c r="C489" s="29" t="s">
        <v>720</v>
      </c>
      <c r="D489" s="29" t="s">
        <v>232</v>
      </c>
      <c r="E489" s="30">
        <v>173.61</v>
      </c>
    </row>
    <row r="490" spans="1:5" x14ac:dyDescent="0.2">
      <c r="A490" s="29">
        <v>20001</v>
      </c>
      <c r="B490" s="29" t="s">
        <v>723</v>
      </c>
      <c r="C490" s="29" t="s">
        <v>720</v>
      </c>
      <c r="D490" s="29" t="s">
        <v>232</v>
      </c>
      <c r="E490" s="30">
        <v>100.64</v>
      </c>
    </row>
    <row r="491" spans="1:5" x14ac:dyDescent="0.2">
      <c r="A491" s="29">
        <v>39837</v>
      </c>
      <c r="B491" s="29" t="s">
        <v>724</v>
      </c>
      <c r="C491" s="29" t="s">
        <v>720</v>
      </c>
      <c r="D491" s="29" t="s">
        <v>237</v>
      </c>
      <c r="E491" s="30">
        <v>345.99</v>
      </c>
    </row>
    <row r="492" spans="1:5" x14ac:dyDescent="0.2">
      <c r="A492" s="29">
        <v>10535</v>
      </c>
      <c r="B492" s="29" t="s">
        <v>725</v>
      </c>
      <c r="C492" s="29" t="s">
        <v>229</v>
      </c>
      <c r="D492" s="29" t="s">
        <v>230</v>
      </c>
      <c r="E492" s="30">
        <v>5000</v>
      </c>
    </row>
    <row r="493" spans="1:5" x14ac:dyDescent="0.2">
      <c r="A493" s="29">
        <v>10537</v>
      </c>
      <c r="B493" s="29" t="s">
        <v>726</v>
      </c>
      <c r="C493" s="29" t="s">
        <v>229</v>
      </c>
      <c r="D493" s="29" t="s">
        <v>232</v>
      </c>
      <c r="E493" s="30">
        <v>6818.64</v>
      </c>
    </row>
    <row r="494" spans="1:5" x14ac:dyDescent="0.2">
      <c r="A494" s="29">
        <v>13891</v>
      </c>
      <c r="B494" s="29" t="s">
        <v>727</v>
      </c>
      <c r="C494" s="29" t="s">
        <v>229</v>
      </c>
      <c r="D494" s="29" t="s">
        <v>232</v>
      </c>
      <c r="E494" s="30">
        <v>6254.23</v>
      </c>
    </row>
    <row r="495" spans="1:5" x14ac:dyDescent="0.2">
      <c r="A495" s="29">
        <v>44492</v>
      </c>
      <c r="B495" s="29" t="s">
        <v>728</v>
      </c>
      <c r="C495" s="29" t="s">
        <v>229</v>
      </c>
      <c r="D495" s="29" t="s">
        <v>232</v>
      </c>
      <c r="E495" s="30">
        <v>27203.38</v>
      </c>
    </row>
    <row r="496" spans="1:5" x14ac:dyDescent="0.2">
      <c r="A496" s="29">
        <v>36396</v>
      </c>
      <c r="B496" s="29" t="s">
        <v>729</v>
      </c>
      <c r="C496" s="29" t="s">
        <v>229</v>
      </c>
      <c r="D496" s="29" t="s">
        <v>232</v>
      </c>
      <c r="E496" s="30">
        <v>5720.33</v>
      </c>
    </row>
    <row r="497" spans="1:5" x14ac:dyDescent="0.2">
      <c r="A497" s="29">
        <v>36397</v>
      </c>
      <c r="B497" s="29" t="s">
        <v>730</v>
      </c>
      <c r="C497" s="29" t="s">
        <v>229</v>
      </c>
      <c r="D497" s="29" t="s">
        <v>232</v>
      </c>
      <c r="E497" s="30">
        <v>20338.98</v>
      </c>
    </row>
    <row r="498" spans="1:5" x14ac:dyDescent="0.2">
      <c r="A498" s="29">
        <v>36398</v>
      </c>
      <c r="B498" s="29" t="s">
        <v>731</v>
      </c>
      <c r="C498" s="29" t="s">
        <v>229</v>
      </c>
      <c r="D498" s="29" t="s">
        <v>232</v>
      </c>
      <c r="E498" s="30">
        <v>24720.33</v>
      </c>
    </row>
    <row r="499" spans="1:5" x14ac:dyDescent="0.2">
      <c r="A499" s="29">
        <v>647</v>
      </c>
      <c r="B499" s="29" t="s">
        <v>732</v>
      </c>
      <c r="C499" s="29" t="s">
        <v>407</v>
      </c>
      <c r="D499" s="29" t="s">
        <v>232</v>
      </c>
      <c r="E499" s="30">
        <v>19.05</v>
      </c>
    </row>
    <row r="500" spans="1:5" x14ac:dyDescent="0.2">
      <c r="A500" s="29">
        <v>40920</v>
      </c>
      <c r="B500" s="29" t="s">
        <v>733</v>
      </c>
      <c r="C500" s="29" t="s">
        <v>409</v>
      </c>
      <c r="D500" s="29" t="s">
        <v>232</v>
      </c>
      <c r="E500" s="30">
        <v>3364.89</v>
      </c>
    </row>
    <row r="501" spans="1:5" x14ac:dyDescent="0.2">
      <c r="A501" s="29">
        <v>715</v>
      </c>
      <c r="B501" s="29" t="s">
        <v>734</v>
      </c>
      <c r="C501" s="29" t="s">
        <v>229</v>
      </c>
      <c r="D501" s="29" t="s">
        <v>230</v>
      </c>
      <c r="E501" s="30">
        <v>41</v>
      </c>
    </row>
    <row r="502" spans="1:5" x14ac:dyDescent="0.2">
      <c r="A502" s="29">
        <v>716</v>
      </c>
      <c r="B502" s="29" t="s">
        <v>735</v>
      </c>
      <c r="C502" s="29" t="s">
        <v>229</v>
      </c>
      <c r="D502" s="29" t="s">
        <v>232</v>
      </c>
      <c r="E502" s="30">
        <v>46.36</v>
      </c>
    </row>
    <row r="503" spans="1:5" x14ac:dyDescent="0.2">
      <c r="A503" s="29">
        <v>38783</v>
      </c>
      <c r="B503" s="29" t="s">
        <v>736</v>
      </c>
      <c r="C503" s="29" t="s">
        <v>229</v>
      </c>
      <c r="D503" s="29" t="s">
        <v>232</v>
      </c>
      <c r="E503" s="30">
        <v>1.19</v>
      </c>
    </row>
    <row r="504" spans="1:5" x14ac:dyDescent="0.2">
      <c r="A504" s="29">
        <v>37593</v>
      </c>
      <c r="B504" s="29" t="s">
        <v>737</v>
      </c>
      <c r="C504" s="29" t="s">
        <v>229</v>
      </c>
      <c r="D504" s="29" t="s">
        <v>232</v>
      </c>
      <c r="E504" s="30">
        <v>2.93</v>
      </c>
    </row>
    <row r="505" spans="1:5" x14ac:dyDescent="0.2">
      <c r="A505" s="29">
        <v>37594</v>
      </c>
      <c r="B505" s="29" t="s">
        <v>738</v>
      </c>
      <c r="C505" s="29" t="s">
        <v>229</v>
      </c>
      <c r="D505" s="29" t="s">
        <v>232</v>
      </c>
      <c r="E505" s="30">
        <v>3.65</v>
      </c>
    </row>
    <row r="506" spans="1:5" x14ac:dyDescent="0.2">
      <c r="A506" s="29">
        <v>37592</v>
      </c>
      <c r="B506" s="29" t="s">
        <v>739</v>
      </c>
      <c r="C506" s="29" t="s">
        <v>229</v>
      </c>
      <c r="D506" s="29" t="s">
        <v>232</v>
      </c>
      <c r="E506" s="30">
        <v>2.31</v>
      </c>
    </row>
    <row r="507" spans="1:5" x14ac:dyDescent="0.2">
      <c r="A507" s="29">
        <v>7270</v>
      </c>
      <c r="B507" s="29" t="s">
        <v>740</v>
      </c>
      <c r="C507" s="29" t="s">
        <v>229</v>
      </c>
      <c r="D507" s="29" t="s">
        <v>232</v>
      </c>
      <c r="E507" s="30">
        <v>1.03</v>
      </c>
    </row>
    <row r="508" spans="1:5" x14ac:dyDescent="0.2">
      <c r="A508" s="29">
        <v>7267</v>
      </c>
      <c r="B508" s="29" t="s">
        <v>741</v>
      </c>
      <c r="C508" s="29" t="s">
        <v>229</v>
      </c>
      <c r="D508" s="29" t="s">
        <v>232</v>
      </c>
      <c r="E508" s="30">
        <v>0.81</v>
      </c>
    </row>
    <row r="509" spans="1:5" x14ac:dyDescent="0.2">
      <c r="A509" s="29">
        <v>7271</v>
      </c>
      <c r="B509" s="29" t="s">
        <v>742</v>
      </c>
      <c r="C509" s="29" t="s">
        <v>229</v>
      </c>
      <c r="D509" s="29" t="s">
        <v>232</v>
      </c>
      <c r="E509" s="30">
        <v>0.89</v>
      </c>
    </row>
    <row r="510" spans="1:5" x14ac:dyDescent="0.2">
      <c r="A510" s="29">
        <v>7266</v>
      </c>
      <c r="B510" s="29" t="s">
        <v>743</v>
      </c>
      <c r="C510" s="29" t="s">
        <v>744</v>
      </c>
      <c r="D510" s="29" t="s">
        <v>230</v>
      </c>
      <c r="E510" s="30">
        <v>894</v>
      </c>
    </row>
    <row r="511" spans="1:5" x14ac:dyDescent="0.2">
      <c r="A511" s="29">
        <v>7268</v>
      </c>
      <c r="B511" s="29" t="s">
        <v>745</v>
      </c>
      <c r="C511" s="29" t="s">
        <v>229</v>
      </c>
      <c r="D511" s="29" t="s">
        <v>232</v>
      </c>
      <c r="E511" s="30">
        <v>1.24</v>
      </c>
    </row>
    <row r="512" spans="1:5" x14ac:dyDescent="0.2">
      <c r="A512" s="29">
        <v>34556</v>
      </c>
      <c r="B512" s="29" t="s">
        <v>746</v>
      </c>
      <c r="C512" s="29" t="s">
        <v>229</v>
      </c>
      <c r="D512" s="29" t="s">
        <v>232</v>
      </c>
      <c r="E512" s="30">
        <v>3.87</v>
      </c>
    </row>
    <row r="513" spans="1:5" x14ac:dyDescent="0.2">
      <c r="A513" s="29">
        <v>37873</v>
      </c>
      <c r="B513" s="29" t="s">
        <v>747</v>
      </c>
      <c r="C513" s="29" t="s">
        <v>229</v>
      </c>
      <c r="D513" s="29" t="s">
        <v>232</v>
      </c>
      <c r="E513" s="30">
        <v>3.94</v>
      </c>
    </row>
    <row r="514" spans="1:5" x14ac:dyDescent="0.2">
      <c r="A514" s="29">
        <v>34564</v>
      </c>
      <c r="B514" s="29" t="s">
        <v>748</v>
      </c>
      <c r="C514" s="29" t="s">
        <v>229</v>
      </c>
      <c r="D514" s="29" t="s">
        <v>232</v>
      </c>
      <c r="E514" s="30">
        <v>4.13</v>
      </c>
    </row>
    <row r="515" spans="1:5" x14ac:dyDescent="0.2">
      <c r="A515" s="29">
        <v>34565</v>
      </c>
      <c r="B515" s="29" t="s">
        <v>749</v>
      </c>
      <c r="C515" s="29" t="s">
        <v>229</v>
      </c>
      <c r="D515" s="29" t="s">
        <v>232</v>
      </c>
      <c r="E515" s="30">
        <v>4.37</v>
      </c>
    </row>
    <row r="516" spans="1:5" x14ac:dyDescent="0.2">
      <c r="A516" s="29">
        <v>38590</v>
      </c>
      <c r="B516" s="29" t="s">
        <v>750</v>
      </c>
      <c r="C516" s="29" t="s">
        <v>229</v>
      </c>
      <c r="D516" s="29" t="s">
        <v>232</v>
      </c>
      <c r="E516" s="30">
        <v>3.23</v>
      </c>
    </row>
    <row r="517" spans="1:5" x14ac:dyDescent="0.2">
      <c r="A517" s="29">
        <v>34566</v>
      </c>
      <c r="B517" s="29" t="s">
        <v>751</v>
      </c>
      <c r="C517" s="29" t="s">
        <v>229</v>
      </c>
      <c r="D517" s="29" t="s">
        <v>232</v>
      </c>
      <c r="E517" s="30">
        <v>3.39</v>
      </c>
    </row>
    <row r="518" spans="1:5" x14ac:dyDescent="0.2">
      <c r="A518" s="29">
        <v>34567</v>
      </c>
      <c r="B518" s="29" t="s">
        <v>752</v>
      </c>
      <c r="C518" s="29" t="s">
        <v>229</v>
      </c>
      <c r="D518" s="29" t="s">
        <v>232</v>
      </c>
      <c r="E518" s="30">
        <v>3.59</v>
      </c>
    </row>
    <row r="519" spans="1:5" x14ac:dyDescent="0.2">
      <c r="A519" s="29">
        <v>38591</v>
      </c>
      <c r="B519" s="29" t="s">
        <v>753</v>
      </c>
      <c r="C519" s="29" t="s">
        <v>229</v>
      </c>
      <c r="D519" s="29" t="s">
        <v>232</v>
      </c>
      <c r="E519" s="30">
        <v>3.26</v>
      </c>
    </row>
    <row r="520" spans="1:5" x14ac:dyDescent="0.2">
      <c r="A520" s="29">
        <v>34568</v>
      </c>
      <c r="B520" s="29" t="s">
        <v>754</v>
      </c>
      <c r="C520" s="29" t="s">
        <v>229</v>
      </c>
      <c r="D520" s="29" t="s">
        <v>232</v>
      </c>
      <c r="E520" s="30">
        <v>4.25</v>
      </c>
    </row>
    <row r="521" spans="1:5" x14ac:dyDescent="0.2">
      <c r="A521" s="29">
        <v>34569</v>
      </c>
      <c r="B521" s="29" t="s">
        <v>755</v>
      </c>
      <c r="C521" s="29" t="s">
        <v>229</v>
      </c>
      <c r="D521" s="29" t="s">
        <v>232</v>
      </c>
      <c r="E521" s="30">
        <v>4.37</v>
      </c>
    </row>
    <row r="522" spans="1:5" x14ac:dyDescent="0.2">
      <c r="A522" s="29">
        <v>34570</v>
      </c>
      <c r="B522" s="29" t="s">
        <v>756</v>
      </c>
      <c r="C522" s="29" t="s">
        <v>229</v>
      </c>
      <c r="D522" s="29" t="s">
        <v>232</v>
      </c>
      <c r="E522" s="30">
        <v>4.74</v>
      </c>
    </row>
    <row r="523" spans="1:5" x14ac:dyDescent="0.2">
      <c r="A523" s="29">
        <v>25070</v>
      </c>
      <c r="B523" s="29" t="s">
        <v>757</v>
      </c>
      <c r="C523" s="29" t="s">
        <v>229</v>
      </c>
      <c r="D523" s="29" t="s">
        <v>232</v>
      </c>
      <c r="E523" s="30">
        <v>3.57</v>
      </c>
    </row>
    <row r="524" spans="1:5" x14ac:dyDescent="0.2">
      <c r="A524" s="29">
        <v>34571</v>
      </c>
      <c r="B524" s="29" t="s">
        <v>758</v>
      </c>
      <c r="C524" s="29" t="s">
        <v>229</v>
      </c>
      <c r="D524" s="29" t="s">
        <v>232</v>
      </c>
      <c r="E524" s="30">
        <v>3.6</v>
      </c>
    </row>
    <row r="525" spans="1:5" x14ac:dyDescent="0.2">
      <c r="A525" s="29">
        <v>34573</v>
      </c>
      <c r="B525" s="29" t="s">
        <v>759</v>
      </c>
      <c r="C525" s="29" t="s">
        <v>229</v>
      </c>
      <c r="D525" s="29" t="s">
        <v>232</v>
      </c>
      <c r="E525" s="30">
        <v>3.79</v>
      </c>
    </row>
    <row r="526" spans="1:5" x14ac:dyDescent="0.2">
      <c r="A526" s="29">
        <v>37107</v>
      </c>
      <c r="B526" s="29" t="s">
        <v>760</v>
      </c>
      <c r="C526" s="29" t="s">
        <v>229</v>
      </c>
      <c r="D526" s="29" t="s">
        <v>232</v>
      </c>
      <c r="E526" s="30">
        <v>5</v>
      </c>
    </row>
    <row r="527" spans="1:5" x14ac:dyDescent="0.2">
      <c r="A527" s="29">
        <v>34576</v>
      </c>
      <c r="B527" s="29" t="s">
        <v>761</v>
      </c>
      <c r="C527" s="29" t="s">
        <v>229</v>
      </c>
      <c r="D527" s="29" t="s">
        <v>232</v>
      </c>
      <c r="E527" s="30">
        <v>5.52</v>
      </c>
    </row>
    <row r="528" spans="1:5" x14ac:dyDescent="0.2">
      <c r="A528" s="29">
        <v>34577</v>
      </c>
      <c r="B528" s="29" t="s">
        <v>762</v>
      </c>
      <c r="C528" s="29" t="s">
        <v>229</v>
      </c>
      <c r="D528" s="29" t="s">
        <v>232</v>
      </c>
      <c r="E528" s="30">
        <v>5.76</v>
      </c>
    </row>
    <row r="529" spans="1:5" x14ac:dyDescent="0.2">
      <c r="A529" s="29">
        <v>34578</v>
      </c>
      <c r="B529" s="29" t="s">
        <v>763</v>
      </c>
      <c r="C529" s="29" t="s">
        <v>229</v>
      </c>
      <c r="D529" s="29" t="s">
        <v>232</v>
      </c>
      <c r="E529" s="30">
        <v>6.25</v>
      </c>
    </row>
    <row r="530" spans="1:5" x14ac:dyDescent="0.2">
      <c r="A530" s="29">
        <v>34579</v>
      </c>
      <c r="B530" s="29" t="s">
        <v>764</v>
      </c>
      <c r="C530" s="29" t="s">
        <v>229</v>
      </c>
      <c r="D530" s="29" t="s">
        <v>232</v>
      </c>
      <c r="E530" s="30">
        <v>6.66</v>
      </c>
    </row>
    <row r="531" spans="1:5" x14ac:dyDescent="0.2">
      <c r="A531" s="29">
        <v>25067</v>
      </c>
      <c r="B531" s="29" t="s">
        <v>765</v>
      </c>
      <c r="C531" s="29" t="s">
        <v>229</v>
      </c>
      <c r="D531" s="29" t="s">
        <v>232</v>
      </c>
      <c r="E531" s="30">
        <v>4.46</v>
      </c>
    </row>
    <row r="532" spans="1:5" x14ac:dyDescent="0.2">
      <c r="A532" s="29">
        <v>34580</v>
      </c>
      <c r="B532" s="29" t="s">
        <v>766</v>
      </c>
      <c r="C532" s="29" t="s">
        <v>229</v>
      </c>
      <c r="D532" s="29" t="s">
        <v>232</v>
      </c>
      <c r="E532" s="30">
        <v>4.9800000000000004</v>
      </c>
    </row>
    <row r="533" spans="1:5" x14ac:dyDescent="0.2">
      <c r="A533" s="29">
        <v>25071</v>
      </c>
      <c r="B533" s="29" t="s">
        <v>767</v>
      </c>
      <c r="C533" s="29" t="s">
        <v>229</v>
      </c>
      <c r="D533" s="29" t="s">
        <v>232</v>
      </c>
      <c r="E533" s="30">
        <v>2.48</v>
      </c>
    </row>
    <row r="534" spans="1:5" x14ac:dyDescent="0.2">
      <c r="A534" s="29">
        <v>38395</v>
      </c>
      <c r="B534" s="29" t="s">
        <v>768</v>
      </c>
      <c r="C534" s="29" t="s">
        <v>229</v>
      </c>
      <c r="D534" s="29" t="s">
        <v>232</v>
      </c>
      <c r="E534" s="30">
        <v>7.87</v>
      </c>
    </row>
    <row r="535" spans="1:5" x14ac:dyDescent="0.2">
      <c r="A535" s="29">
        <v>34583</v>
      </c>
      <c r="B535" s="29" t="s">
        <v>769</v>
      </c>
      <c r="C535" s="29" t="s">
        <v>236</v>
      </c>
      <c r="D535" s="29" t="s">
        <v>232</v>
      </c>
      <c r="E535" s="30">
        <v>48.25</v>
      </c>
    </row>
    <row r="536" spans="1:5" x14ac:dyDescent="0.2">
      <c r="A536" s="29">
        <v>34584</v>
      </c>
      <c r="B536" s="29" t="s">
        <v>770</v>
      </c>
      <c r="C536" s="29" t="s">
        <v>236</v>
      </c>
      <c r="D536" s="29" t="s">
        <v>232</v>
      </c>
      <c r="E536" s="30">
        <v>35.380000000000003</v>
      </c>
    </row>
    <row r="537" spans="1:5" x14ac:dyDescent="0.2">
      <c r="A537" s="29">
        <v>709</v>
      </c>
      <c r="B537" s="29" t="s">
        <v>771</v>
      </c>
      <c r="C537" s="29" t="s">
        <v>236</v>
      </c>
      <c r="D537" s="29" t="s">
        <v>237</v>
      </c>
      <c r="E537" s="30">
        <v>783.47</v>
      </c>
    </row>
    <row r="538" spans="1:5" x14ac:dyDescent="0.2">
      <c r="A538" s="29">
        <v>34599</v>
      </c>
      <c r="B538" s="29" t="s">
        <v>772</v>
      </c>
      <c r="C538" s="29" t="s">
        <v>229</v>
      </c>
      <c r="D538" s="29" t="s">
        <v>232</v>
      </c>
      <c r="E538" s="30">
        <v>2.5499999999999998</v>
      </c>
    </row>
    <row r="539" spans="1:5" x14ac:dyDescent="0.2">
      <c r="A539" s="29">
        <v>34592</v>
      </c>
      <c r="B539" s="29" t="s">
        <v>773</v>
      </c>
      <c r="C539" s="29" t="s">
        <v>229</v>
      </c>
      <c r="D539" s="29" t="s">
        <v>232</v>
      </c>
      <c r="E539" s="30">
        <v>2.84</v>
      </c>
    </row>
    <row r="540" spans="1:5" x14ac:dyDescent="0.2">
      <c r="A540" s="29">
        <v>37103</v>
      </c>
      <c r="B540" s="29" t="s">
        <v>774</v>
      </c>
      <c r="C540" s="29" t="s">
        <v>229</v>
      </c>
      <c r="D540" s="29" t="s">
        <v>232</v>
      </c>
      <c r="E540" s="30">
        <v>3.24</v>
      </c>
    </row>
    <row r="541" spans="1:5" x14ac:dyDescent="0.2">
      <c r="A541" s="29">
        <v>34555</v>
      </c>
      <c r="B541" s="29" t="s">
        <v>775</v>
      </c>
      <c r="C541" s="29" t="s">
        <v>229</v>
      </c>
      <c r="D541" s="29" t="s">
        <v>232</v>
      </c>
      <c r="E541" s="30">
        <v>4.12</v>
      </c>
    </row>
    <row r="542" spans="1:5" x14ac:dyDescent="0.2">
      <c r="A542" s="29">
        <v>674</v>
      </c>
      <c r="B542" s="29" t="s">
        <v>776</v>
      </c>
      <c r="C542" s="29" t="s">
        <v>236</v>
      </c>
      <c r="D542" s="29" t="s">
        <v>237</v>
      </c>
      <c r="E542" s="30">
        <v>68.150000000000006</v>
      </c>
    </row>
    <row r="543" spans="1:5" x14ac:dyDescent="0.2">
      <c r="A543" s="29">
        <v>34600</v>
      </c>
      <c r="B543" s="29" t="s">
        <v>777</v>
      </c>
      <c r="C543" s="29" t="s">
        <v>236</v>
      </c>
      <c r="D543" s="29" t="s">
        <v>237</v>
      </c>
      <c r="E543" s="30">
        <v>100.11</v>
      </c>
    </row>
    <row r="544" spans="1:5" x14ac:dyDescent="0.2">
      <c r="A544" s="29">
        <v>652</v>
      </c>
      <c r="B544" s="29" t="s">
        <v>778</v>
      </c>
      <c r="C544" s="29" t="s">
        <v>236</v>
      </c>
      <c r="D544" s="29" t="s">
        <v>237</v>
      </c>
      <c r="E544" s="30">
        <v>153.35</v>
      </c>
    </row>
    <row r="545" spans="1:5" x14ac:dyDescent="0.2">
      <c r="A545" s="29">
        <v>651</v>
      </c>
      <c r="B545" s="29" t="s">
        <v>779</v>
      </c>
      <c r="C545" s="29" t="s">
        <v>229</v>
      </c>
      <c r="D545" s="29" t="s">
        <v>232</v>
      </c>
      <c r="E545" s="30">
        <v>3.12</v>
      </c>
    </row>
    <row r="546" spans="1:5" x14ac:dyDescent="0.2">
      <c r="A546" s="29">
        <v>654</v>
      </c>
      <c r="B546" s="29" t="s">
        <v>780</v>
      </c>
      <c r="C546" s="29" t="s">
        <v>229</v>
      </c>
      <c r="D546" s="29" t="s">
        <v>232</v>
      </c>
      <c r="E546" s="30">
        <v>3.87</v>
      </c>
    </row>
    <row r="547" spans="1:5" x14ac:dyDescent="0.2">
      <c r="A547" s="29">
        <v>650</v>
      </c>
      <c r="B547" s="29" t="s">
        <v>781</v>
      </c>
      <c r="C547" s="29" t="s">
        <v>229</v>
      </c>
      <c r="D547" s="29" t="s">
        <v>230</v>
      </c>
      <c r="E547" s="30">
        <v>2.5</v>
      </c>
    </row>
    <row r="548" spans="1:5" x14ac:dyDescent="0.2">
      <c r="A548" s="29">
        <v>718</v>
      </c>
      <c r="B548" s="29" t="s">
        <v>782</v>
      </c>
      <c r="C548" s="29" t="s">
        <v>229</v>
      </c>
      <c r="D548" s="29" t="s">
        <v>232</v>
      </c>
      <c r="E548" s="30">
        <v>40.51</v>
      </c>
    </row>
    <row r="549" spans="1:5" x14ac:dyDescent="0.2">
      <c r="A549" s="29">
        <v>11981</v>
      </c>
      <c r="B549" s="29" t="s">
        <v>783</v>
      </c>
      <c r="C549" s="29" t="s">
        <v>229</v>
      </c>
      <c r="D549" s="29" t="s">
        <v>232</v>
      </c>
      <c r="E549" s="30">
        <v>39.36</v>
      </c>
    </row>
    <row r="550" spans="1:5" x14ac:dyDescent="0.2">
      <c r="A550" s="29">
        <v>34586</v>
      </c>
      <c r="B550" s="29" t="s">
        <v>784</v>
      </c>
      <c r="C550" s="29" t="s">
        <v>229</v>
      </c>
      <c r="D550" s="29" t="s">
        <v>232</v>
      </c>
      <c r="E550" s="30">
        <v>2.5099999999999998</v>
      </c>
    </row>
    <row r="551" spans="1:5" x14ac:dyDescent="0.2">
      <c r="A551" s="29">
        <v>38603</v>
      </c>
      <c r="B551" s="29" t="s">
        <v>785</v>
      </c>
      <c r="C551" s="29" t="s">
        <v>229</v>
      </c>
      <c r="D551" s="29" t="s">
        <v>232</v>
      </c>
      <c r="E551" s="30">
        <v>3.03</v>
      </c>
    </row>
    <row r="552" spans="1:5" x14ac:dyDescent="0.2">
      <c r="A552" s="29">
        <v>34588</v>
      </c>
      <c r="B552" s="29" t="s">
        <v>786</v>
      </c>
      <c r="C552" s="29" t="s">
        <v>229</v>
      </c>
      <c r="D552" s="29" t="s">
        <v>232</v>
      </c>
      <c r="E552" s="30">
        <v>3.27</v>
      </c>
    </row>
    <row r="553" spans="1:5" x14ac:dyDescent="0.2">
      <c r="A553" s="29">
        <v>34590</v>
      </c>
      <c r="B553" s="29" t="s">
        <v>787</v>
      </c>
      <c r="C553" s="29" t="s">
        <v>229</v>
      </c>
      <c r="D553" s="29" t="s">
        <v>232</v>
      </c>
      <c r="E553" s="30">
        <v>2.99</v>
      </c>
    </row>
    <row r="554" spans="1:5" x14ac:dyDescent="0.2">
      <c r="A554" s="29">
        <v>34591</v>
      </c>
      <c r="B554" s="29" t="s">
        <v>788</v>
      </c>
      <c r="C554" s="29" t="s">
        <v>229</v>
      </c>
      <c r="D554" s="29" t="s">
        <v>232</v>
      </c>
      <c r="E554" s="30">
        <v>4.05</v>
      </c>
    </row>
    <row r="555" spans="1:5" x14ac:dyDescent="0.2">
      <c r="A555" s="29">
        <v>41372</v>
      </c>
      <c r="B555" s="29" t="s">
        <v>789</v>
      </c>
      <c r="C555" s="29" t="s">
        <v>236</v>
      </c>
      <c r="D555" s="29" t="s">
        <v>237</v>
      </c>
      <c r="E555" s="30">
        <v>95.65</v>
      </c>
    </row>
    <row r="556" spans="1:5" x14ac:dyDescent="0.2">
      <c r="A556" s="29">
        <v>41371</v>
      </c>
      <c r="B556" s="29" t="s">
        <v>790</v>
      </c>
      <c r="C556" s="29" t="s">
        <v>236</v>
      </c>
      <c r="D556" s="29" t="s">
        <v>237</v>
      </c>
      <c r="E556" s="30">
        <v>56.54</v>
      </c>
    </row>
    <row r="557" spans="1:5" x14ac:dyDescent="0.2">
      <c r="A557" s="29">
        <v>40517</v>
      </c>
      <c r="B557" s="29" t="s">
        <v>791</v>
      </c>
      <c r="C557" s="29" t="s">
        <v>236</v>
      </c>
      <c r="D557" s="29" t="s">
        <v>232</v>
      </c>
      <c r="E557" s="30">
        <v>45.48</v>
      </c>
    </row>
    <row r="558" spans="1:5" x14ac:dyDescent="0.2">
      <c r="A558" s="29">
        <v>40515</v>
      </c>
      <c r="B558" s="29" t="s">
        <v>792</v>
      </c>
      <c r="C558" s="29" t="s">
        <v>236</v>
      </c>
      <c r="D558" s="29" t="s">
        <v>232</v>
      </c>
      <c r="E558" s="30">
        <v>102.34</v>
      </c>
    </row>
    <row r="559" spans="1:5" x14ac:dyDescent="0.2">
      <c r="A559" s="29">
        <v>40529</v>
      </c>
      <c r="B559" s="29" t="s">
        <v>793</v>
      </c>
      <c r="C559" s="29" t="s">
        <v>236</v>
      </c>
      <c r="D559" s="29" t="s">
        <v>232</v>
      </c>
      <c r="E559" s="30">
        <v>65.38</v>
      </c>
    </row>
    <row r="560" spans="1:5" x14ac:dyDescent="0.2">
      <c r="A560" s="29">
        <v>36170</v>
      </c>
      <c r="B560" s="29" t="s">
        <v>794</v>
      </c>
      <c r="C560" s="29" t="s">
        <v>236</v>
      </c>
      <c r="D560" s="29" t="s">
        <v>230</v>
      </c>
      <c r="E560" s="30">
        <v>54.25</v>
      </c>
    </row>
    <row r="561" spans="1:5" x14ac:dyDescent="0.2">
      <c r="A561" s="29">
        <v>40524</v>
      </c>
      <c r="B561" s="29" t="s">
        <v>795</v>
      </c>
      <c r="C561" s="29" t="s">
        <v>236</v>
      </c>
      <c r="D561" s="29" t="s">
        <v>232</v>
      </c>
      <c r="E561" s="30">
        <v>63.96</v>
      </c>
    </row>
    <row r="562" spans="1:5" x14ac:dyDescent="0.2">
      <c r="A562" s="29">
        <v>36156</v>
      </c>
      <c r="B562" s="29" t="s">
        <v>796</v>
      </c>
      <c r="C562" s="29" t="s">
        <v>236</v>
      </c>
      <c r="D562" s="29" t="s">
        <v>232</v>
      </c>
      <c r="E562" s="30">
        <v>49.75</v>
      </c>
    </row>
    <row r="563" spans="1:5" x14ac:dyDescent="0.2">
      <c r="A563" s="29">
        <v>36155</v>
      </c>
      <c r="B563" s="29" t="s">
        <v>797</v>
      </c>
      <c r="C563" s="29" t="s">
        <v>236</v>
      </c>
      <c r="D563" s="29" t="s">
        <v>232</v>
      </c>
      <c r="E563" s="30">
        <v>42.94</v>
      </c>
    </row>
    <row r="564" spans="1:5" x14ac:dyDescent="0.2">
      <c r="A564" s="29">
        <v>36154</v>
      </c>
      <c r="B564" s="29" t="s">
        <v>798</v>
      </c>
      <c r="C564" s="29" t="s">
        <v>236</v>
      </c>
      <c r="D564" s="29" t="s">
        <v>232</v>
      </c>
      <c r="E564" s="30">
        <v>59.7</v>
      </c>
    </row>
    <row r="565" spans="1:5" x14ac:dyDescent="0.2">
      <c r="A565" s="29">
        <v>695</v>
      </c>
      <c r="B565" s="29" t="s">
        <v>799</v>
      </c>
      <c r="C565" s="29" t="s">
        <v>236</v>
      </c>
      <c r="D565" s="29" t="s">
        <v>232</v>
      </c>
      <c r="E565" s="30">
        <v>43.85</v>
      </c>
    </row>
    <row r="566" spans="1:5" x14ac:dyDescent="0.2">
      <c r="A566" s="29">
        <v>679</v>
      </c>
      <c r="B566" s="29" t="s">
        <v>800</v>
      </c>
      <c r="C566" s="29" t="s">
        <v>236</v>
      </c>
      <c r="D566" s="29" t="s">
        <v>232</v>
      </c>
      <c r="E566" s="30">
        <v>65.38</v>
      </c>
    </row>
    <row r="567" spans="1:5" x14ac:dyDescent="0.2">
      <c r="A567" s="29">
        <v>711</v>
      </c>
      <c r="B567" s="29" t="s">
        <v>801</v>
      </c>
      <c r="C567" s="29" t="s">
        <v>236</v>
      </c>
      <c r="D567" s="29" t="s">
        <v>232</v>
      </c>
      <c r="E567" s="30">
        <v>43.25</v>
      </c>
    </row>
    <row r="568" spans="1:5" x14ac:dyDescent="0.2">
      <c r="A568" s="29">
        <v>712</v>
      </c>
      <c r="B568" s="29" t="s">
        <v>802</v>
      </c>
      <c r="C568" s="29" t="s">
        <v>236</v>
      </c>
      <c r="D568" s="29" t="s">
        <v>232</v>
      </c>
      <c r="E568" s="30">
        <v>54.48</v>
      </c>
    </row>
    <row r="569" spans="1:5" x14ac:dyDescent="0.2">
      <c r="A569" s="29">
        <v>12614</v>
      </c>
      <c r="B569" s="29" t="s">
        <v>803</v>
      </c>
      <c r="C569" s="29" t="s">
        <v>229</v>
      </c>
      <c r="D569" s="29" t="s">
        <v>237</v>
      </c>
      <c r="E569" s="30">
        <v>22.93</v>
      </c>
    </row>
    <row r="570" spans="1:5" x14ac:dyDescent="0.2">
      <c r="A570" s="29">
        <v>6140</v>
      </c>
      <c r="B570" s="29" t="s">
        <v>804</v>
      </c>
      <c r="C570" s="29" t="s">
        <v>229</v>
      </c>
      <c r="D570" s="29" t="s">
        <v>232</v>
      </c>
      <c r="E570" s="30">
        <v>4.8600000000000003</v>
      </c>
    </row>
    <row r="571" spans="1:5" x14ac:dyDescent="0.2">
      <c r="A571" s="29">
        <v>38399</v>
      </c>
      <c r="B571" s="29" t="s">
        <v>805</v>
      </c>
      <c r="C571" s="29" t="s">
        <v>229</v>
      </c>
      <c r="D571" s="29" t="s">
        <v>232</v>
      </c>
      <c r="E571" s="30">
        <v>240.96</v>
      </c>
    </row>
    <row r="572" spans="1:5" x14ac:dyDescent="0.2">
      <c r="A572" s="29">
        <v>735</v>
      </c>
      <c r="B572" s="29" t="s">
        <v>806</v>
      </c>
      <c r="C572" s="29" t="s">
        <v>229</v>
      </c>
      <c r="D572" s="29" t="s">
        <v>232</v>
      </c>
      <c r="E572" s="30">
        <v>2874.71</v>
      </c>
    </row>
    <row r="573" spans="1:5" x14ac:dyDescent="0.2">
      <c r="A573" s="29">
        <v>736</v>
      </c>
      <c r="B573" s="29" t="s">
        <v>807</v>
      </c>
      <c r="C573" s="29" t="s">
        <v>229</v>
      </c>
      <c r="D573" s="29" t="s">
        <v>232</v>
      </c>
      <c r="E573" s="30">
        <v>2417.11</v>
      </c>
    </row>
    <row r="574" spans="1:5" x14ac:dyDescent="0.2">
      <c r="A574" s="29">
        <v>729</v>
      </c>
      <c r="B574" s="29" t="s">
        <v>808</v>
      </c>
      <c r="C574" s="29" t="s">
        <v>229</v>
      </c>
      <c r="D574" s="29" t="s">
        <v>230</v>
      </c>
      <c r="E574" s="30">
        <v>985</v>
      </c>
    </row>
    <row r="575" spans="1:5" x14ac:dyDescent="0.2">
      <c r="A575" s="29">
        <v>39925</v>
      </c>
      <c r="B575" s="29" t="s">
        <v>809</v>
      </c>
      <c r="C575" s="29" t="s">
        <v>229</v>
      </c>
      <c r="D575" s="29" t="s">
        <v>232</v>
      </c>
      <c r="E575" s="30">
        <v>14233.16</v>
      </c>
    </row>
    <row r="576" spans="1:5" x14ac:dyDescent="0.2">
      <c r="A576" s="29">
        <v>731</v>
      </c>
      <c r="B576" s="29" t="s">
        <v>810</v>
      </c>
      <c r="C576" s="29" t="s">
        <v>229</v>
      </c>
      <c r="D576" s="29" t="s">
        <v>232</v>
      </c>
      <c r="E576" s="30">
        <v>958.65</v>
      </c>
    </row>
    <row r="577" spans="1:5" x14ac:dyDescent="0.2">
      <c r="A577" s="29">
        <v>10575</v>
      </c>
      <c r="B577" s="29" t="s">
        <v>811</v>
      </c>
      <c r="C577" s="29" t="s">
        <v>229</v>
      </c>
      <c r="D577" s="29" t="s">
        <v>232</v>
      </c>
      <c r="E577" s="30">
        <v>1496.04</v>
      </c>
    </row>
    <row r="578" spans="1:5" x14ac:dyDescent="0.2">
      <c r="A578" s="29">
        <v>733</v>
      </c>
      <c r="B578" s="29" t="s">
        <v>812</v>
      </c>
      <c r="C578" s="29" t="s">
        <v>229</v>
      </c>
      <c r="D578" s="29" t="s">
        <v>232</v>
      </c>
      <c r="E578" s="30">
        <v>1637.98</v>
      </c>
    </row>
    <row r="579" spans="1:5" x14ac:dyDescent="0.2">
      <c r="A579" s="29">
        <v>732</v>
      </c>
      <c r="B579" s="29" t="s">
        <v>813</v>
      </c>
      <c r="C579" s="29" t="s">
        <v>229</v>
      </c>
      <c r="D579" s="29" t="s">
        <v>232</v>
      </c>
      <c r="E579" s="30">
        <v>1615.96</v>
      </c>
    </row>
    <row r="580" spans="1:5" x14ac:dyDescent="0.2">
      <c r="A580" s="29">
        <v>737</v>
      </c>
      <c r="B580" s="29" t="s">
        <v>814</v>
      </c>
      <c r="C580" s="29" t="s">
        <v>229</v>
      </c>
      <c r="D580" s="29" t="s">
        <v>232</v>
      </c>
      <c r="E580" s="30">
        <v>9061.84</v>
      </c>
    </row>
    <row r="581" spans="1:5" x14ac:dyDescent="0.2">
      <c r="A581" s="29">
        <v>738</v>
      </c>
      <c r="B581" s="29" t="s">
        <v>815</v>
      </c>
      <c r="C581" s="29" t="s">
        <v>229</v>
      </c>
      <c r="D581" s="29" t="s">
        <v>232</v>
      </c>
      <c r="E581" s="30">
        <v>4201.91</v>
      </c>
    </row>
    <row r="582" spans="1:5" x14ac:dyDescent="0.2">
      <c r="A582" s="29">
        <v>740</v>
      </c>
      <c r="B582" s="29" t="s">
        <v>816</v>
      </c>
      <c r="C582" s="29" t="s">
        <v>229</v>
      </c>
      <c r="D582" s="29" t="s">
        <v>232</v>
      </c>
      <c r="E582" s="30">
        <v>8524.7999999999993</v>
      </c>
    </row>
    <row r="583" spans="1:5" x14ac:dyDescent="0.2">
      <c r="A583" s="29">
        <v>734</v>
      </c>
      <c r="B583" s="29" t="s">
        <v>817</v>
      </c>
      <c r="C583" s="29" t="s">
        <v>229</v>
      </c>
      <c r="D583" s="29" t="s">
        <v>232</v>
      </c>
      <c r="E583" s="30">
        <v>1732.31</v>
      </c>
    </row>
    <row r="584" spans="1:5" x14ac:dyDescent="0.2">
      <c r="A584" s="29">
        <v>39008</v>
      </c>
      <c r="B584" s="29" t="s">
        <v>818</v>
      </c>
      <c r="C584" s="29" t="s">
        <v>229</v>
      </c>
      <c r="D584" s="29" t="s">
        <v>232</v>
      </c>
      <c r="E584" s="30">
        <v>60951.519999999997</v>
      </c>
    </row>
    <row r="585" spans="1:5" x14ac:dyDescent="0.2">
      <c r="A585" s="29">
        <v>39009</v>
      </c>
      <c r="B585" s="29" t="s">
        <v>819</v>
      </c>
      <c r="C585" s="29" t="s">
        <v>229</v>
      </c>
      <c r="D585" s="29" t="s">
        <v>232</v>
      </c>
      <c r="E585" s="30">
        <v>65302</v>
      </c>
    </row>
    <row r="586" spans="1:5" x14ac:dyDescent="0.2">
      <c r="A586" s="29">
        <v>10587</v>
      </c>
      <c r="B586" s="29" t="s">
        <v>820</v>
      </c>
      <c r="C586" s="29" t="s">
        <v>229</v>
      </c>
      <c r="D586" s="29" t="s">
        <v>232</v>
      </c>
      <c r="E586" s="30">
        <v>3333.55</v>
      </c>
    </row>
    <row r="587" spans="1:5" x14ac:dyDescent="0.2">
      <c r="A587" s="29">
        <v>759</v>
      </c>
      <c r="B587" s="29" t="s">
        <v>821</v>
      </c>
      <c r="C587" s="29" t="s">
        <v>229</v>
      </c>
      <c r="D587" s="29" t="s">
        <v>232</v>
      </c>
      <c r="E587" s="30">
        <v>4792.9799999999996</v>
      </c>
    </row>
    <row r="588" spans="1:5" x14ac:dyDescent="0.2">
      <c r="A588" s="29">
        <v>761</v>
      </c>
      <c r="B588" s="29" t="s">
        <v>822</v>
      </c>
      <c r="C588" s="29" t="s">
        <v>229</v>
      </c>
      <c r="D588" s="29" t="s">
        <v>232</v>
      </c>
      <c r="E588" s="30">
        <v>8124.5</v>
      </c>
    </row>
    <row r="589" spans="1:5" x14ac:dyDescent="0.2">
      <c r="A589" s="29">
        <v>750</v>
      </c>
      <c r="B589" s="29" t="s">
        <v>823</v>
      </c>
      <c r="C589" s="29" t="s">
        <v>229</v>
      </c>
      <c r="D589" s="29" t="s">
        <v>232</v>
      </c>
      <c r="E589" s="30">
        <v>7713.57</v>
      </c>
    </row>
    <row r="590" spans="1:5" x14ac:dyDescent="0.2">
      <c r="A590" s="29">
        <v>755</v>
      </c>
      <c r="B590" s="29" t="s">
        <v>824</v>
      </c>
      <c r="C590" s="29" t="s">
        <v>229</v>
      </c>
      <c r="D590" s="29" t="s">
        <v>232</v>
      </c>
      <c r="E590" s="30">
        <v>31652.76</v>
      </c>
    </row>
    <row r="591" spans="1:5" x14ac:dyDescent="0.2">
      <c r="A591" s="29">
        <v>749</v>
      </c>
      <c r="B591" s="29" t="s">
        <v>825</v>
      </c>
      <c r="C591" s="29" t="s">
        <v>229</v>
      </c>
      <c r="D591" s="29" t="s">
        <v>232</v>
      </c>
      <c r="E591" s="30">
        <v>11641.3</v>
      </c>
    </row>
    <row r="592" spans="1:5" x14ac:dyDescent="0.2">
      <c r="A592" s="29">
        <v>756</v>
      </c>
      <c r="B592" s="29" t="s">
        <v>826</v>
      </c>
      <c r="C592" s="29" t="s">
        <v>229</v>
      </c>
      <c r="D592" s="29" t="s">
        <v>232</v>
      </c>
      <c r="E592" s="30">
        <v>34521.57</v>
      </c>
    </row>
    <row r="593" spans="1:5" x14ac:dyDescent="0.2">
      <c r="A593" s="29">
        <v>757</v>
      </c>
      <c r="B593" s="29" t="s">
        <v>827</v>
      </c>
      <c r="C593" s="29" t="s">
        <v>229</v>
      </c>
      <c r="D593" s="29" t="s">
        <v>232</v>
      </c>
      <c r="E593" s="30">
        <v>15675</v>
      </c>
    </row>
    <row r="594" spans="1:5" x14ac:dyDescent="0.2">
      <c r="A594" s="29">
        <v>10588</v>
      </c>
      <c r="B594" s="29" t="s">
        <v>828</v>
      </c>
      <c r="C594" s="29" t="s">
        <v>229</v>
      </c>
      <c r="D594" s="29" t="s">
        <v>232</v>
      </c>
      <c r="E594" s="30">
        <v>3460.64</v>
      </c>
    </row>
    <row r="595" spans="1:5" x14ac:dyDescent="0.2">
      <c r="A595" s="29">
        <v>10592</v>
      </c>
      <c r="B595" s="29" t="s">
        <v>829</v>
      </c>
      <c r="C595" s="29" t="s">
        <v>229</v>
      </c>
      <c r="D595" s="29" t="s">
        <v>230</v>
      </c>
      <c r="E595" s="30">
        <v>4180</v>
      </c>
    </row>
    <row r="596" spans="1:5" x14ac:dyDescent="0.2">
      <c r="A596" s="29">
        <v>10589</v>
      </c>
      <c r="B596" s="29" t="s">
        <v>830</v>
      </c>
      <c r="C596" s="29" t="s">
        <v>229</v>
      </c>
      <c r="D596" s="29" t="s">
        <v>232</v>
      </c>
      <c r="E596" s="30">
        <v>5615.56</v>
      </c>
    </row>
    <row r="597" spans="1:5" x14ac:dyDescent="0.2">
      <c r="A597" s="29">
        <v>760</v>
      </c>
      <c r="B597" s="29" t="s">
        <v>831</v>
      </c>
      <c r="C597" s="29" t="s">
        <v>229</v>
      </c>
      <c r="D597" s="29" t="s">
        <v>232</v>
      </c>
      <c r="E597" s="30">
        <v>31350</v>
      </c>
    </row>
    <row r="598" spans="1:5" x14ac:dyDescent="0.2">
      <c r="A598" s="29">
        <v>751</v>
      </c>
      <c r="B598" s="29" t="s">
        <v>832</v>
      </c>
      <c r="C598" s="29" t="s">
        <v>229</v>
      </c>
      <c r="D598" s="29" t="s">
        <v>232</v>
      </c>
      <c r="E598" s="30">
        <v>4937.62</v>
      </c>
    </row>
    <row r="599" spans="1:5" x14ac:dyDescent="0.2">
      <c r="A599" s="29">
        <v>754</v>
      </c>
      <c r="B599" s="29" t="s">
        <v>833</v>
      </c>
      <c r="C599" s="29" t="s">
        <v>229</v>
      </c>
      <c r="D599" s="29" t="s">
        <v>232</v>
      </c>
      <c r="E599" s="30">
        <v>7837.5</v>
      </c>
    </row>
    <row r="600" spans="1:5" x14ac:dyDescent="0.2">
      <c r="A600" s="29">
        <v>44489</v>
      </c>
      <c r="B600" s="29" t="s">
        <v>834</v>
      </c>
      <c r="C600" s="29" t="s">
        <v>229</v>
      </c>
      <c r="D600" s="29" t="s">
        <v>232</v>
      </c>
      <c r="E600" s="30">
        <v>244870.56</v>
      </c>
    </row>
    <row r="601" spans="1:5" x14ac:dyDescent="0.2">
      <c r="A601" s="29">
        <v>39917</v>
      </c>
      <c r="B601" s="29" t="s">
        <v>835</v>
      </c>
      <c r="C601" s="29" t="s">
        <v>229</v>
      </c>
      <c r="D601" s="29" t="s">
        <v>232</v>
      </c>
      <c r="E601" s="30">
        <v>93625.94</v>
      </c>
    </row>
    <row r="602" spans="1:5" x14ac:dyDescent="0.2">
      <c r="A602" s="29">
        <v>38167</v>
      </c>
      <c r="B602" s="29" t="s">
        <v>836</v>
      </c>
      <c r="C602" s="29" t="s">
        <v>685</v>
      </c>
      <c r="D602" s="29" t="s">
        <v>232</v>
      </c>
      <c r="E602" s="30">
        <v>21.59</v>
      </c>
    </row>
    <row r="603" spans="1:5" x14ac:dyDescent="0.2">
      <c r="A603" s="29">
        <v>36145</v>
      </c>
      <c r="B603" s="29" t="s">
        <v>837</v>
      </c>
      <c r="C603" s="29" t="s">
        <v>685</v>
      </c>
      <c r="D603" s="29" t="s">
        <v>232</v>
      </c>
      <c r="E603" s="30">
        <v>40.32</v>
      </c>
    </row>
    <row r="604" spans="1:5" x14ac:dyDescent="0.2">
      <c r="A604" s="29">
        <v>12893</v>
      </c>
      <c r="B604" s="29" t="s">
        <v>838</v>
      </c>
      <c r="C604" s="29" t="s">
        <v>685</v>
      </c>
      <c r="D604" s="29" t="s">
        <v>232</v>
      </c>
      <c r="E604" s="30">
        <v>67.2</v>
      </c>
    </row>
    <row r="605" spans="1:5" x14ac:dyDescent="0.2">
      <c r="A605" s="29">
        <v>11685</v>
      </c>
      <c r="B605" s="29" t="s">
        <v>839</v>
      </c>
      <c r="C605" s="29" t="s">
        <v>229</v>
      </c>
      <c r="D605" s="29" t="s">
        <v>232</v>
      </c>
      <c r="E605" s="30">
        <v>24.98</v>
      </c>
    </row>
    <row r="606" spans="1:5" x14ac:dyDescent="0.2">
      <c r="A606" s="29">
        <v>11680</v>
      </c>
      <c r="B606" s="29" t="s">
        <v>840</v>
      </c>
      <c r="C606" s="29" t="s">
        <v>229</v>
      </c>
      <c r="D606" s="29" t="s">
        <v>232</v>
      </c>
      <c r="E606" s="30">
        <v>15.55</v>
      </c>
    </row>
    <row r="607" spans="1:5" x14ac:dyDescent="0.2">
      <c r="A607" s="29">
        <v>11679</v>
      </c>
      <c r="B607" s="29" t="s">
        <v>841</v>
      </c>
      <c r="C607" s="29" t="s">
        <v>229</v>
      </c>
      <c r="D607" s="29" t="s">
        <v>232</v>
      </c>
      <c r="E607" s="30">
        <v>21.08</v>
      </c>
    </row>
    <row r="608" spans="1:5" x14ac:dyDescent="0.2">
      <c r="A608" s="29">
        <v>2512</v>
      </c>
      <c r="B608" s="29" t="s">
        <v>842</v>
      </c>
      <c r="C608" s="29" t="s">
        <v>229</v>
      </c>
      <c r="D608" s="29" t="s">
        <v>232</v>
      </c>
      <c r="E608" s="30">
        <v>40.93</v>
      </c>
    </row>
    <row r="609" spans="1:5" x14ac:dyDescent="0.2">
      <c r="A609" s="29">
        <v>4374</v>
      </c>
      <c r="B609" s="29" t="s">
        <v>843</v>
      </c>
      <c r="C609" s="29" t="s">
        <v>229</v>
      </c>
      <c r="D609" s="29" t="s">
        <v>232</v>
      </c>
      <c r="E609" s="30">
        <v>0.4</v>
      </c>
    </row>
    <row r="610" spans="1:5" x14ac:dyDescent="0.2">
      <c r="A610" s="29">
        <v>7568</v>
      </c>
      <c r="B610" s="29" t="s">
        <v>844</v>
      </c>
      <c r="C610" s="29" t="s">
        <v>229</v>
      </c>
      <c r="D610" s="29" t="s">
        <v>232</v>
      </c>
      <c r="E610" s="30">
        <v>0.67</v>
      </c>
    </row>
    <row r="611" spans="1:5" x14ac:dyDescent="0.2">
      <c r="A611" s="29">
        <v>7584</v>
      </c>
      <c r="B611" s="29" t="s">
        <v>845</v>
      </c>
      <c r="C611" s="29" t="s">
        <v>229</v>
      </c>
      <c r="D611" s="29" t="s">
        <v>232</v>
      </c>
      <c r="E611" s="30">
        <v>1.02</v>
      </c>
    </row>
    <row r="612" spans="1:5" x14ac:dyDescent="0.2">
      <c r="A612" s="29">
        <v>11945</v>
      </c>
      <c r="B612" s="29" t="s">
        <v>846</v>
      </c>
      <c r="C612" s="29" t="s">
        <v>229</v>
      </c>
      <c r="D612" s="29" t="s">
        <v>232</v>
      </c>
      <c r="E612" s="30">
        <v>0.06</v>
      </c>
    </row>
    <row r="613" spans="1:5" x14ac:dyDescent="0.2">
      <c r="A613" s="29">
        <v>11946</v>
      </c>
      <c r="B613" s="29" t="s">
        <v>847</v>
      </c>
      <c r="C613" s="29" t="s">
        <v>229</v>
      </c>
      <c r="D613" s="29" t="s">
        <v>232</v>
      </c>
      <c r="E613" s="30">
        <v>7.0000000000000007E-2</v>
      </c>
    </row>
    <row r="614" spans="1:5" x14ac:dyDescent="0.2">
      <c r="A614" s="29">
        <v>4375</v>
      </c>
      <c r="B614" s="29" t="s">
        <v>848</v>
      </c>
      <c r="C614" s="29" t="s">
        <v>229</v>
      </c>
      <c r="D614" s="29" t="s">
        <v>230</v>
      </c>
      <c r="E614" s="30">
        <v>0.11</v>
      </c>
    </row>
    <row r="615" spans="1:5" x14ac:dyDescent="0.2">
      <c r="A615" s="29">
        <v>11950</v>
      </c>
      <c r="B615" s="29" t="s">
        <v>849</v>
      </c>
      <c r="C615" s="29" t="s">
        <v>229</v>
      </c>
      <c r="D615" s="29" t="s">
        <v>232</v>
      </c>
      <c r="E615" s="30">
        <v>0.22</v>
      </c>
    </row>
    <row r="616" spans="1:5" x14ac:dyDescent="0.2">
      <c r="A616" s="29">
        <v>4376</v>
      </c>
      <c r="B616" s="29" t="s">
        <v>850</v>
      </c>
      <c r="C616" s="29" t="s">
        <v>229</v>
      </c>
      <c r="D616" s="29" t="s">
        <v>232</v>
      </c>
      <c r="E616" s="30">
        <v>0.21</v>
      </c>
    </row>
    <row r="617" spans="1:5" x14ac:dyDescent="0.2">
      <c r="A617" s="29">
        <v>7583</v>
      </c>
      <c r="B617" s="29" t="s">
        <v>851</v>
      </c>
      <c r="C617" s="29" t="s">
        <v>229</v>
      </c>
      <c r="D617" s="29" t="s">
        <v>232</v>
      </c>
      <c r="E617" s="30">
        <v>0.46</v>
      </c>
    </row>
    <row r="618" spans="1:5" x14ac:dyDescent="0.2">
      <c r="A618" s="29">
        <v>4350</v>
      </c>
      <c r="B618" s="29" t="s">
        <v>852</v>
      </c>
      <c r="C618" s="29" t="s">
        <v>229</v>
      </c>
      <c r="D618" s="29" t="s">
        <v>237</v>
      </c>
      <c r="E618" s="30">
        <v>0.6</v>
      </c>
    </row>
    <row r="619" spans="1:5" x14ac:dyDescent="0.2">
      <c r="A619" s="29">
        <v>39886</v>
      </c>
      <c r="B619" s="29" t="s">
        <v>853</v>
      </c>
      <c r="C619" s="29" t="s">
        <v>229</v>
      </c>
      <c r="D619" s="29" t="s">
        <v>237</v>
      </c>
      <c r="E619" s="30">
        <v>6.89</v>
      </c>
    </row>
    <row r="620" spans="1:5" x14ac:dyDescent="0.2">
      <c r="A620" s="29">
        <v>39887</v>
      </c>
      <c r="B620" s="29" t="s">
        <v>854</v>
      </c>
      <c r="C620" s="29" t="s">
        <v>229</v>
      </c>
      <c r="D620" s="29" t="s">
        <v>237</v>
      </c>
      <c r="E620" s="30">
        <v>10.34</v>
      </c>
    </row>
    <row r="621" spans="1:5" x14ac:dyDescent="0.2">
      <c r="A621" s="29">
        <v>39888</v>
      </c>
      <c r="B621" s="29" t="s">
        <v>855</v>
      </c>
      <c r="C621" s="29" t="s">
        <v>229</v>
      </c>
      <c r="D621" s="29" t="s">
        <v>237</v>
      </c>
      <c r="E621" s="30">
        <v>23.65</v>
      </c>
    </row>
    <row r="622" spans="1:5" x14ac:dyDescent="0.2">
      <c r="A622" s="29">
        <v>39890</v>
      </c>
      <c r="B622" s="29" t="s">
        <v>856</v>
      </c>
      <c r="C622" s="29" t="s">
        <v>229</v>
      </c>
      <c r="D622" s="29" t="s">
        <v>237</v>
      </c>
      <c r="E622" s="30">
        <v>40.36</v>
      </c>
    </row>
    <row r="623" spans="1:5" x14ac:dyDescent="0.2">
      <c r="A623" s="29">
        <v>39891</v>
      </c>
      <c r="B623" s="29" t="s">
        <v>857</v>
      </c>
      <c r="C623" s="29" t="s">
        <v>229</v>
      </c>
      <c r="D623" s="29" t="s">
        <v>237</v>
      </c>
      <c r="E623" s="30">
        <v>56.91</v>
      </c>
    </row>
    <row r="624" spans="1:5" x14ac:dyDescent="0.2">
      <c r="A624" s="29">
        <v>39892</v>
      </c>
      <c r="B624" s="29" t="s">
        <v>858</v>
      </c>
      <c r="C624" s="29" t="s">
        <v>229</v>
      </c>
      <c r="D624" s="29" t="s">
        <v>237</v>
      </c>
      <c r="E624" s="30">
        <v>177.4</v>
      </c>
    </row>
    <row r="625" spans="1:5" x14ac:dyDescent="0.2">
      <c r="A625" s="29">
        <v>790</v>
      </c>
      <c r="B625" s="29" t="s">
        <v>859</v>
      </c>
      <c r="C625" s="29" t="s">
        <v>229</v>
      </c>
      <c r="D625" s="29" t="s">
        <v>237</v>
      </c>
      <c r="E625" s="30">
        <v>18.579999999999998</v>
      </c>
    </row>
    <row r="626" spans="1:5" x14ac:dyDescent="0.2">
      <c r="A626" s="29">
        <v>766</v>
      </c>
      <c r="B626" s="29" t="s">
        <v>860</v>
      </c>
      <c r="C626" s="29" t="s">
        <v>229</v>
      </c>
      <c r="D626" s="29" t="s">
        <v>237</v>
      </c>
      <c r="E626" s="30">
        <v>18.579999999999998</v>
      </c>
    </row>
    <row r="627" spans="1:5" x14ac:dyDescent="0.2">
      <c r="A627" s="29">
        <v>791</v>
      </c>
      <c r="B627" s="29" t="s">
        <v>861</v>
      </c>
      <c r="C627" s="29" t="s">
        <v>229</v>
      </c>
      <c r="D627" s="29" t="s">
        <v>237</v>
      </c>
      <c r="E627" s="30">
        <v>18.579999999999998</v>
      </c>
    </row>
    <row r="628" spans="1:5" x14ac:dyDescent="0.2">
      <c r="A628" s="29">
        <v>767</v>
      </c>
      <c r="B628" s="29" t="s">
        <v>862</v>
      </c>
      <c r="C628" s="29" t="s">
        <v>229</v>
      </c>
      <c r="D628" s="29" t="s">
        <v>237</v>
      </c>
      <c r="E628" s="30">
        <v>18.579999999999998</v>
      </c>
    </row>
    <row r="629" spans="1:5" x14ac:dyDescent="0.2">
      <c r="A629" s="29">
        <v>768</v>
      </c>
      <c r="B629" s="29" t="s">
        <v>863</v>
      </c>
      <c r="C629" s="29" t="s">
        <v>229</v>
      </c>
      <c r="D629" s="29" t="s">
        <v>237</v>
      </c>
      <c r="E629" s="30">
        <v>14.59</v>
      </c>
    </row>
    <row r="630" spans="1:5" x14ac:dyDescent="0.2">
      <c r="A630" s="29">
        <v>789</v>
      </c>
      <c r="B630" s="29" t="s">
        <v>864</v>
      </c>
      <c r="C630" s="29" t="s">
        <v>229</v>
      </c>
      <c r="D630" s="29" t="s">
        <v>237</v>
      </c>
      <c r="E630" s="30">
        <v>14.28</v>
      </c>
    </row>
    <row r="631" spans="1:5" x14ac:dyDescent="0.2">
      <c r="A631" s="29">
        <v>769</v>
      </c>
      <c r="B631" s="29" t="s">
        <v>865</v>
      </c>
      <c r="C631" s="29" t="s">
        <v>229</v>
      </c>
      <c r="D631" s="29" t="s">
        <v>237</v>
      </c>
      <c r="E631" s="30">
        <v>14.59</v>
      </c>
    </row>
    <row r="632" spans="1:5" x14ac:dyDescent="0.2">
      <c r="A632" s="29">
        <v>770</v>
      </c>
      <c r="B632" s="29" t="s">
        <v>866</v>
      </c>
      <c r="C632" s="29" t="s">
        <v>229</v>
      </c>
      <c r="D632" s="29" t="s">
        <v>237</v>
      </c>
      <c r="E632" s="30">
        <v>5.15</v>
      </c>
    </row>
    <row r="633" spans="1:5" x14ac:dyDescent="0.2">
      <c r="A633" s="29">
        <v>12394</v>
      </c>
      <c r="B633" s="29" t="s">
        <v>867</v>
      </c>
      <c r="C633" s="29" t="s">
        <v>229</v>
      </c>
      <c r="D633" s="29" t="s">
        <v>237</v>
      </c>
      <c r="E633" s="30">
        <v>5.15</v>
      </c>
    </row>
    <row r="634" spans="1:5" x14ac:dyDescent="0.2">
      <c r="A634" s="29">
        <v>764</v>
      </c>
      <c r="B634" s="29" t="s">
        <v>868</v>
      </c>
      <c r="C634" s="29" t="s">
        <v>229</v>
      </c>
      <c r="D634" s="29" t="s">
        <v>237</v>
      </c>
      <c r="E634" s="30">
        <v>8.98</v>
      </c>
    </row>
    <row r="635" spans="1:5" x14ac:dyDescent="0.2">
      <c r="A635" s="29">
        <v>765</v>
      </c>
      <c r="B635" s="29" t="s">
        <v>869</v>
      </c>
      <c r="C635" s="29" t="s">
        <v>229</v>
      </c>
      <c r="D635" s="29" t="s">
        <v>237</v>
      </c>
      <c r="E635" s="30">
        <v>8.98</v>
      </c>
    </row>
    <row r="636" spans="1:5" x14ac:dyDescent="0.2">
      <c r="A636" s="29">
        <v>787</v>
      </c>
      <c r="B636" s="29" t="s">
        <v>870</v>
      </c>
      <c r="C636" s="29" t="s">
        <v>229</v>
      </c>
      <c r="D636" s="29" t="s">
        <v>237</v>
      </c>
      <c r="E636" s="30">
        <v>40.11</v>
      </c>
    </row>
    <row r="637" spans="1:5" x14ac:dyDescent="0.2">
      <c r="A637" s="29">
        <v>774</v>
      </c>
      <c r="B637" s="29" t="s">
        <v>871</v>
      </c>
      <c r="C637" s="29" t="s">
        <v>229</v>
      </c>
      <c r="D637" s="29" t="s">
        <v>237</v>
      </c>
      <c r="E637" s="30">
        <v>40.11</v>
      </c>
    </row>
    <row r="638" spans="1:5" x14ac:dyDescent="0.2">
      <c r="A638" s="29">
        <v>773</v>
      </c>
      <c r="B638" s="29" t="s">
        <v>872</v>
      </c>
      <c r="C638" s="29" t="s">
        <v>229</v>
      </c>
      <c r="D638" s="29" t="s">
        <v>237</v>
      </c>
      <c r="E638" s="30">
        <v>40.11</v>
      </c>
    </row>
    <row r="639" spans="1:5" x14ac:dyDescent="0.2">
      <c r="A639" s="29">
        <v>775</v>
      </c>
      <c r="B639" s="29" t="s">
        <v>873</v>
      </c>
      <c r="C639" s="29" t="s">
        <v>229</v>
      </c>
      <c r="D639" s="29" t="s">
        <v>237</v>
      </c>
      <c r="E639" s="30">
        <v>40.11</v>
      </c>
    </row>
    <row r="640" spans="1:5" x14ac:dyDescent="0.2">
      <c r="A640" s="29">
        <v>788</v>
      </c>
      <c r="B640" s="29" t="s">
        <v>874</v>
      </c>
      <c r="C640" s="29" t="s">
        <v>229</v>
      </c>
      <c r="D640" s="29" t="s">
        <v>237</v>
      </c>
      <c r="E640" s="30">
        <v>24.93</v>
      </c>
    </row>
    <row r="641" spans="1:5" x14ac:dyDescent="0.2">
      <c r="A641" s="29">
        <v>772</v>
      </c>
      <c r="B641" s="29" t="s">
        <v>875</v>
      </c>
      <c r="C641" s="29" t="s">
        <v>229</v>
      </c>
      <c r="D641" s="29" t="s">
        <v>237</v>
      </c>
      <c r="E641" s="30">
        <v>24.93</v>
      </c>
    </row>
    <row r="642" spans="1:5" x14ac:dyDescent="0.2">
      <c r="A642" s="29">
        <v>771</v>
      </c>
      <c r="B642" s="29" t="s">
        <v>876</v>
      </c>
      <c r="C642" s="29" t="s">
        <v>229</v>
      </c>
      <c r="D642" s="29" t="s">
        <v>237</v>
      </c>
      <c r="E642" s="30">
        <v>24.93</v>
      </c>
    </row>
    <row r="643" spans="1:5" x14ac:dyDescent="0.2">
      <c r="A643" s="29">
        <v>779</v>
      </c>
      <c r="B643" s="29" t="s">
        <v>877</v>
      </c>
      <c r="C643" s="29" t="s">
        <v>229</v>
      </c>
      <c r="D643" s="29" t="s">
        <v>237</v>
      </c>
      <c r="E643" s="30">
        <v>6.2</v>
      </c>
    </row>
    <row r="644" spans="1:5" x14ac:dyDescent="0.2">
      <c r="A644" s="29">
        <v>776</v>
      </c>
      <c r="B644" s="29" t="s">
        <v>878</v>
      </c>
      <c r="C644" s="29" t="s">
        <v>229</v>
      </c>
      <c r="D644" s="29" t="s">
        <v>237</v>
      </c>
      <c r="E644" s="30">
        <v>59.13</v>
      </c>
    </row>
    <row r="645" spans="1:5" x14ac:dyDescent="0.2">
      <c r="A645" s="29">
        <v>777</v>
      </c>
      <c r="B645" s="29" t="s">
        <v>879</v>
      </c>
      <c r="C645" s="29" t="s">
        <v>229</v>
      </c>
      <c r="D645" s="29" t="s">
        <v>237</v>
      </c>
      <c r="E645" s="30">
        <v>57.48</v>
      </c>
    </row>
    <row r="646" spans="1:5" x14ac:dyDescent="0.2">
      <c r="A646" s="29">
        <v>780</v>
      </c>
      <c r="B646" s="29" t="s">
        <v>880</v>
      </c>
      <c r="C646" s="29" t="s">
        <v>229</v>
      </c>
      <c r="D646" s="29" t="s">
        <v>237</v>
      </c>
      <c r="E646" s="30">
        <v>57.77</v>
      </c>
    </row>
    <row r="647" spans="1:5" x14ac:dyDescent="0.2">
      <c r="A647" s="29">
        <v>778</v>
      </c>
      <c r="B647" s="29" t="s">
        <v>881</v>
      </c>
      <c r="C647" s="29" t="s">
        <v>229</v>
      </c>
      <c r="D647" s="29" t="s">
        <v>237</v>
      </c>
      <c r="E647" s="30">
        <v>59.13</v>
      </c>
    </row>
    <row r="648" spans="1:5" x14ac:dyDescent="0.2">
      <c r="A648" s="29">
        <v>781</v>
      </c>
      <c r="B648" s="29" t="s">
        <v>882</v>
      </c>
      <c r="C648" s="29" t="s">
        <v>229</v>
      </c>
      <c r="D648" s="29" t="s">
        <v>237</v>
      </c>
      <c r="E648" s="30">
        <v>109.25</v>
      </c>
    </row>
    <row r="649" spans="1:5" x14ac:dyDescent="0.2">
      <c r="A649" s="29">
        <v>786</v>
      </c>
      <c r="B649" s="29" t="s">
        <v>883</v>
      </c>
      <c r="C649" s="29" t="s">
        <v>229</v>
      </c>
      <c r="D649" s="29" t="s">
        <v>237</v>
      </c>
      <c r="E649" s="30">
        <v>109.25</v>
      </c>
    </row>
    <row r="650" spans="1:5" x14ac:dyDescent="0.2">
      <c r="A650" s="29">
        <v>782</v>
      </c>
      <c r="B650" s="29" t="s">
        <v>884</v>
      </c>
      <c r="C650" s="29" t="s">
        <v>229</v>
      </c>
      <c r="D650" s="29" t="s">
        <v>237</v>
      </c>
      <c r="E650" s="30">
        <v>109.25</v>
      </c>
    </row>
    <row r="651" spans="1:5" x14ac:dyDescent="0.2">
      <c r="A651" s="29">
        <v>783</v>
      </c>
      <c r="B651" s="29" t="s">
        <v>885</v>
      </c>
      <c r="C651" s="29" t="s">
        <v>229</v>
      </c>
      <c r="D651" s="29" t="s">
        <v>237</v>
      </c>
      <c r="E651" s="30">
        <v>299.02</v>
      </c>
    </row>
    <row r="652" spans="1:5" x14ac:dyDescent="0.2">
      <c r="A652" s="29">
        <v>785</v>
      </c>
      <c r="B652" s="29" t="s">
        <v>886</v>
      </c>
      <c r="C652" s="29" t="s">
        <v>229</v>
      </c>
      <c r="D652" s="29" t="s">
        <v>237</v>
      </c>
      <c r="E652" s="30">
        <v>315.94</v>
      </c>
    </row>
    <row r="653" spans="1:5" x14ac:dyDescent="0.2">
      <c r="A653" s="29">
        <v>784</v>
      </c>
      <c r="B653" s="29" t="s">
        <v>887</v>
      </c>
      <c r="C653" s="29" t="s">
        <v>229</v>
      </c>
      <c r="D653" s="29" t="s">
        <v>237</v>
      </c>
      <c r="E653" s="30">
        <v>338.93</v>
      </c>
    </row>
    <row r="654" spans="1:5" x14ac:dyDescent="0.2">
      <c r="A654" s="29">
        <v>831</v>
      </c>
      <c r="B654" s="29" t="s">
        <v>888</v>
      </c>
      <c r="C654" s="29" t="s">
        <v>229</v>
      </c>
      <c r="D654" s="29" t="s">
        <v>232</v>
      </c>
      <c r="E654" s="30">
        <v>88.82</v>
      </c>
    </row>
    <row r="655" spans="1:5" x14ac:dyDescent="0.2">
      <c r="A655" s="29">
        <v>828</v>
      </c>
      <c r="B655" s="29" t="s">
        <v>889</v>
      </c>
      <c r="C655" s="29" t="s">
        <v>229</v>
      </c>
      <c r="D655" s="29" t="s">
        <v>232</v>
      </c>
      <c r="E655" s="30">
        <v>0.51</v>
      </c>
    </row>
    <row r="656" spans="1:5" x14ac:dyDescent="0.2">
      <c r="A656" s="29">
        <v>829</v>
      </c>
      <c r="B656" s="29" t="s">
        <v>890</v>
      </c>
      <c r="C656" s="29" t="s">
        <v>229</v>
      </c>
      <c r="D656" s="29" t="s">
        <v>232</v>
      </c>
      <c r="E656" s="30">
        <v>1.07</v>
      </c>
    </row>
    <row r="657" spans="1:5" x14ac:dyDescent="0.2">
      <c r="A657" s="29">
        <v>812</v>
      </c>
      <c r="B657" s="29" t="s">
        <v>891</v>
      </c>
      <c r="C657" s="29" t="s">
        <v>229</v>
      </c>
      <c r="D657" s="29" t="s">
        <v>232</v>
      </c>
      <c r="E657" s="30">
        <v>2.33</v>
      </c>
    </row>
    <row r="658" spans="1:5" x14ac:dyDescent="0.2">
      <c r="A658" s="29">
        <v>819</v>
      </c>
      <c r="B658" s="29" t="s">
        <v>892</v>
      </c>
      <c r="C658" s="29" t="s">
        <v>229</v>
      </c>
      <c r="D658" s="29" t="s">
        <v>232</v>
      </c>
      <c r="E658" s="30">
        <v>3.83</v>
      </c>
    </row>
    <row r="659" spans="1:5" x14ac:dyDescent="0.2">
      <c r="A659" s="29">
        <v>818</v>
      </c>
      <c r="B659" s="29" t="s">
        <v>893</v>
      </c>
      <c r="C659" s="29" t="s">
        <v>229</v>
      </c>
      <c r="D659" s="29" t="s">
        <v>232</v>
      </c>
      <c r="E659" s="30">
        <v>6.45</v>
      </c>
    </row>
    <row r="660" spans="1:5" x14ac:dyDescent="0.2">
      <c r="A660" s="29">
        <v>823</v>
      </c>
      <c r="B660" s="29" t="s">
        <v>894</v>
      </c>
      <c r="C660" s="29" t="s">
        <v>229</v>
      </c>
      <c r="D660" s="29" t="s">
        <v>232</v>
      </c>
      <c r="E660" s="30">
        <v>19.43</v>
      </c>
    </row>
    <row r="661" spans="1:5" x14ac:dyDescent="0.2">
      <c r="A661" s="29">
        <v>830</v>
      </c>
      <c r="B661" s="29" t="s">
        <v>895</v>
      </c>
      <c r="C661" s="29" t="s">
        <v>229</v>
      </c>
      <c r="D661" s="29" t="s">
        <v>232</v>
      </c>
      <c r="E661" s="30">
        <v>16</v>
      </c>
    </row>
    <row r="662" spans="1:5" x14ac:dyDescent="0.2">
      <c r="A662" s="29">
        <v>826</v>
      </c>
      <c r="B662" s="29" t="s">
        <v>896</v>
      </c>
      <c r="C662" s="29" t="s">
        <v>229</v>
      </c>
      <c r="D662" s="29" t="s">
        <v>232</v>
      </c>
      <c r="E662" s="30">
        <v>49.81</v>
      </c>
    </row>
    <row r="663" spans="1:5" x14ac:dyDescent="0.2">
      <c r="A663" s="29">
        <v>827</v>
      </c>
      <c r="B663" s="29" t="s">
        <v>897</v>
      </c>
      <c r="C663" s="29" t="s">
        <v>229</v>
      </c>
      <c r="D663" s="29" t="s">
        <v>232</v>
      </c>
      <c r="E663" s="30">
        <v>42.08</v>
      </c>
    </row>
    <row r="664" spans="1:5" x14ac:dyDescent="0.2">
      <c r="A664" s="29">
        <v>832</v>
      </c>
      <c r="B664" s="29" t="s">
        <v>898</v>
      </c>
      <c r="C664" s="29" t="s">
        <v>229</v>
      </c>
      <c r="D664" s="29" t="s">
        <v>232</v>
      </c>
      <c r="E664" s="30">
        <v>2.91</v>
      </c>
    </row>
    <row r="665" spans="1:5" x14ac:dyDescent="0.2">
      <c r="A665" s="29">
        <v>833</v>
      </c>
      <c r="B665" s="29" t="s">
        <v>899</v>
      </c>
      <c r="C665" s="29" t="s">
        <v>229</v>
      </c>
      <c r="D665" s="29" t="s">
        <v>232</v>
      </c>
      <c r="E665" s="30">
        <v>4.12</v>
      </c>
    </row>
    <row r="666" spans="1:5" x14ac:dyDescent="0.2">
      <c r="A666" s="29">
        <v>834</v>
      </c>
      <c r="B666" s="29" t="s">
        <v>900</v>
      </c>
      <c r="C666" s="29" t="s">
        <v>229</v>
      </c>
      <c r="D666" s="29" t="s">
        <v>232</v>
      </c>
      <c r="E666" s="30">
        <v>4.53</v>
      </c>
    </row>
    <row r="667" spans="1:5" x14ac:dyDescent="0.2">
      <c r="A667" s="29">
        <v>825</v>
      </c>
      <c r="B667" s="29" t="s">
        <v>901</v>
      </c>
      <c r="C667" s="29" t="s">
        <v>229</v>
      </c>
      <c r="D667" s="29" t="s">
        <v>232</v>
      </c>
      <c r="E667" s="30">
        <v>5.05</v>
      </c>
    </row>
    <row r="668" spans="1:5" x14ac:dyDescent="0.2">
      <c r="A668" s="29">
        <v>813</v>
      </c>
      <c r="B668" s="29" t="s">
        <v>902</v>
      </c>
      <c r="C668" s="29" t="s">
        <v>229</v>
      </c>
      <c r="D668" s="29" t="s">
        <v>232</v>
      </c>
      <c r="E668" s="30">
        <v>4.96</v>
      </c>
    </row>
    <row r="669" spans="1:5" x14ac:dyDescent="0.2">
      <c r="A669" s="29">
        <v>820</v>
      </c>
      <c r="B669" s="29" t="s">
        <v>903</v>
      </c>
      <c r="C669" s="29" t="s">
        <v>229</v>
      </c>
      <c r="D669" s="29" t="s">
        <v>232</v>
      </c>
      <c r="E669" s="30">
        <v>6.3</v>
      </c>
    </row>
    <row r="670" spans="1:5" x14ac:dyDescent="0.2">
      <c r="A670" s="29">
        <v>816</v>
      </c>
      <c r="B670" s="29" t="s">
        <v>904</v>
      </c>
      <c r="C670" s="29" t="s">
        <v>229</v>
      </c>
      <c r="D670" s="29" t="s">
        <v>232</v>
      </c>
      <c r="E670" s="30">
        <v>10.72</v>
      </c>
    </row>
    <row r="671" spans="1:5" x14ac:dyDescent="0.2">
      <c r="A671" s="29">
        <v>814</v>
      </c>
      <c r="B671" s="29" t="s">
        <v>905</v>
      </c>
      <c r="C671" s="29" t="s">
        <v>229</v>
      </c>
      <c r="D671" s="29" t="s">
        <v>232</v>
      </c>
      <c r="E671" s="30">
        <v>12.95</v>
      </c>
    </row>
    <row r="672" spans="1:5" x14ac:dyDescent="0.2">
      <c r="A672" s="29">
        <v>815</v>
      </c>
      <c r="B672" s="29" t="s">
        <v>906</v>
      </c>
      <c r="C672" s="29" t="s">
        <v>229</v>
      </c>
      <c r="D672" s="29" t="s">
        <v>232</v>
      </c>
      <c r="E672" s="30">
        <v>14</v>
      </c>
    </row>
    <row r="673" spans="1:5" x14ac:dyDescent="0.2">
      <c r="A673" s="29">
        <v>822</v>
      </c>
      <c r="B673" s="29" t="s">
        <v>907</v>
      </c>
      <c r="C673" s="29" t="s">
        <v>229</v>
      </c>
      <c r="D673" s="29" t="s">
        <v>232</v>
      </c>
      <c r="E673" s="30">
        <v>17.05</v>
      </c>
    </row>
    <row r="674" spans="1:5" x14ac:dyDescent="0.2">
      <c r="A674" s="29">
        <v>821</v>
      </c>
      <c r="B674" s="29" t="s">
        <v>908</v>
      </c>
      <c r="C674" s="29" t="s">
        <v>229</v>
      </c>
      <c r="D674" s="29" t="s">
        <v>232</v>
      </c>
      <c r="E674" s="30">
        <v>19.93</v>
      </c>
    </row>
    <row r="675" spans="1:5" x14ac:dyDescent="0.2">
      <c r="A675" s="29">
        <v>817</v>
      </c>
      <c r="B675" s="29" t="s">
        <v>909</v>
      </c>
      <c r="C675" s="29" t="s">
        <v>229</v>
      </c>
      <c r="D675" s="29" t="s">
        <v>232</v>
      </c>
      <c r="E675" s="30">
        <v>23.7</v>
      </c>
    </row>
    <row r="676" spans="1:5" x14ac:dyDescent="0.2">
      <c r="A676" s="29">
        <v>20086</v>
      </c>
      <c r="B676" s="29" t="s">
        <v>910</v>
      </c>
      <c r="C676" s="29" t="s">
        <v>229</v>
      </c>
      <c r="D676" s="29" t="s">
        <v>232</v>
      </c>
      <c r="E676" s="30">
        <v>2.84</v>
      </c>
    </row>
    <row r="677" spans="1:5" x14ac:dyDescent="0.2">
      <c r="A677" s="29">
        <v>39191</v>
      </c>
      <c r="B677" s="29" t="s">
        <v>911</v>
      </c>
      <c r="C677" s="29" t="s">
        <v>229</v>
      </c>
      <c r="D677" s="29" t="s">
        <v>232</v>
      </c>
      <c r="E677" s="30">
        <v>16.98</v>
      </c>
    </row>
    <row r="678" spans="1:5" x14ac:dyDescent="0.2">
      <c r="A678" s="29">
        <v>39190</v>
      </c>
      <c r="B678" s="29" t="s">
        <v>912</v>
      </c>
      <c r="C678" s="29" t="s">
        <v>229</v>
      </c>
      <c r="D678" s="29" t="s">
        <v>232</v>
      </c>
      <c r="E678" s="30">
        <v>17.739999999999998</v>
      </c>
    </row>
    <row r="679" spans="1:5" x14ac:dyDescent="0.2">
      <c r="A679" s="29">
        <v>39189</v>
      </c>
      <c r="B679" s="29" t="s">
        <v>913</v>
      </c>
      <c r="C679" s="29" t="s">
        <v>229</v>
      </c>
      <c r="D679" s="29" t="s">
        <v>232</v>
      </c>
      <c r="E679" s="30">
        <v>18.77</v>
      </c>
    </row>
    <row r="680" spans="1:5" x14ac:dyDescent="0.2">
      <c r="A680" s="29">
        <v>39186</v>
      </c>
      <c r="B680" s="29" t="s">
        <v>914</v>
      </c>
      <c r="C680" s="29" t="s">
        <v>229</v>
      </c>
      <c r="D680" s="29" t="s">
        <v>232</v>
      </c>
      <c r="E680" s="30">
        <v>16.8</v>
      </c>
    </row>
    <row r="681" spans="1:5" x14ac:dyDescent="0.2">
      <c r="A681" s="29">
        <v>39188</v>
      </c>
      <c r="B681" s="29" t="s">
        <v>915</v>
      </c>
      <c r="C681" s="29" t="s">
        <v>229</v>
      </c>
      <c r="D681" s="29" t="s">
        <v>232</v>
      </c>
      <c r="E681" s="30">
        <v>13.82</v>
      </c>
    </row>
    <row r="682" spans="1:5" x14ac:dyDescent="0.2">
      <c r="A682" s="29">
        <v>39187</v>
      </c>
      <c r="B682" s="29" t="s">
        <v>916</v>
      </c>
      <c r="C682" s="29" t="s">
        <v>229</v>
      </c>
      <c r="D682" s="29" t="s">
        <v>232</v>
      </c>
      <c r="E682" s="30">
        <v>14.49</v>
      </c>
    </row>
    <row r="683" spans="1:5" x14ac:dyDescent="0.2">
      <c r="A683" s="29">
        <v>39184</v>
      </c>
      <c r="B683" s="29" t="s">
        <v>917</v>
      </c>
      <c r="C683" s="29" t="s">
        <v>229</v>
      </c>
      <c r="D683" s="29" t="s">
        <v>232</v>
      </c>
      <c r="E683" s="30">
        <v>5.45</v>
      </c>
    </row>
    <row r="684" spans="1:5" x14ac:dyDescent="0.2">
      <c r="A684" s="29">
        <v>39185</v>
      </c>
      <c r="B684" s="29" t="s">
        <v>918</v>
      </c>
      <c r="C684" s="29" t="s">
        <v>229</v>
      </c>
      <c r="D684" s="29" t="s">
        <v>232</v>
      </c>
      <c r="E684" s="30">
        <v>4.97</v>
      </c>
    </row>
    <row r="685" spans="1:5" x14ac:dyDescent="0.2">
      <c r="A685" s="29">
        <v>39198</v>
      </c>
      <c r="B685" s="29" t="s">
        <v>919</v>
      </c>
      <c r="C685" s="29" t="s">
        <v>229</v>
      </c>
      <c r="D685" s="29" t="s">
        <v>232</v>
      </c>
      <c r="E685" s="30">
        <v>55.71</v>
      </c>
    </row>
    <row r="686" spans="1:5" x14ac:dyDescent="0.2">
      <c r="A686" s="29">
        <v>39197</v>
      </c>
      <c r="B686" s="29" t="s">
        <v>920</v>
      </c>
      <c r="C686" s="29" t="s">
        <v>229</v>
      </c>
      <c r="D686" s="29" t="s">
        <v>232</v>
      </c>
      <c r="E686" s="30">
        <v>58.2</v>
      </c>
    </row>
    <row r="687" spans="1:5" x14ac:dyDescent="0.2">
      <c r="A687" s="29">
        <v>39196</v>
      </c>
      <c r="B687" s="29" t="s">
        <v>921</v>
      </c>
      <c r="C687" s="29" t="s">
        <v>229</v>
      </c>
      <c r="D687" s="29" t="s">
        <v>232</v>
      </c>
      <c r="E687" s="30">
        <v>60.02</v>
      </c>
    </row>
    <row r="688" spans="1:5" x14ac:dyDescent="0.2">
      <c r="A688" s="29">
        <v>39199</v>
      </c>
      <c r="B688" s="29" t="s">
        <v>922</v>
      </c>
      <c r="C688" s="29" t="s">
        <v>229</v>
      </c>
      <c r="D688" s="29" t="s">
        <v>232</v>
      </c>
      <c r="E688" s="30">
        <v>53.62</v>
      </c>
    </row>
    <row r="689" spans="1:5" x14ac:dyDescent="0.2">
      <c r="A689" s="29">
        <v>39195</v>
      </c>
      <c r="B689" s="29" t="s">
        <v>923</v>
      </c>
      <c r="C689" s="29" t="s">
        <v>229</v>
      </c>
      <c r="D689" s="29" t="s">
        <v>232</v>
      </c>
      <c r="E689" s="30">
        <v>30.95</v>
      </c>
    </row>
    <row r="690" spans="1:5" x14ac:dyDescent="0.2">
      <c r="A690" s="29">
        <v>39194</v>
      </c>
      <c r="B690" s="29" t="s">
        <v>924</v>
      </c>
      <c r="C690" s="29" t="s">
        <v>229</v>
      </c>
      <c r="D690" s="29" t="s">
        <v>232</v>
      </c>
      <c r="E690" s="30">
        <v>33.119999999999997</v>
      </c>
    </row>
    <row r="691" spans="1:5" x14ac:dyDescent="0.2">
      <c r="A691" s="29">
        <v>39193</v>
      </c>
      <c r="B691" s="29" t="s">
        <v>925</v>
      </c>
      <c r="C691" s="29" t="s">
        <v>229</v>
      </c>
      <c r="D691" s="29" t="s">
        <v>232</v>
      </c>
      <c r="E691" s="30">
        <v>36.299999999999997</v>
      </c>
    </row>
    <row r="692" spans="1:5" x14ac:dyDescent="0.2">
      <c r="A692" s="29">
        <v>39192</v>
      </c>
      <c r="B692" s="29" t="s">
        <v>926</v>
      </c>
      <c r="C692" s="29" t="s">
        <v>229</v>
      </c>
      <c r="D692" s="29" t="s">
        <v>232</v>
      </c>
      <c r="E692" s="30">
        <v>37.76</v>
      </c>
    </row>
    <row r="693" spans="1:5" x14ac:dyDescent="0.2">
      <c r="A693" s="29">
        <v>39920</v>
      </c>
      <c r="B693" s="29" t="s">
        <v>927</v>
      </c>
      <c r="C693" s="29" t="s">
        <v>229</v>
      </c>
      <c r="D693" s="29" t="s">
        <v>232</v>
      </c>
      <c r="E693" s="30">
        <v>4.57</v>
      </c>
    </row>
    <row r="694" spans="1:5" x14ac:dyDescent="0.2">
      <c r="A694" s="29">
        <v>39201</v>
      </c>
      <c r="B694" s="29" t="s">
        <v>928</v>
      </c>
      <c r="C694" s="29" t="s">
        <v>229</v>
      </c>
      <c r="D694" s="29" t="s">
        <v>232</v>
      </c>
      <c r="E694" s="30">
        <v>66.61</v>
      </c>
    </row>
    <row r="695" spans="1:5" x14ac:dyDescent="0.2">
      <c r="A695" s="29">
        <v>39200</v>
      </c>
      <c r="B695" s="29" t="s">
        <v>929</v>
      </c>
      <c r="C695" s="29" t="s">
        <v>229</v>
      </c>
      <c r="D695" s="29" t="s">
        <v>232</v>
      </c>
      <c r="E695" s="30">
        <v>67.150000000000006</v>
      </c>
    </row>
    <row r="696" spans="1:5" x14ac:dyDescent="0.2">
      <c r="A696" s="29">
        <v>39203</v>
      </c>
      <c r="B696" s="29" t="s">
        <v>930</v>
      </c>
      <c r="C696" s="29" t="s">
        <v>229</v>
      </c>
      <c r="D696" s="29" t="s">
        <v>232</v>
      </c>
      <c r="E696" s="30">
        <v>54.22</v>
      </c>
    </row>
    <row r="697" spans="1:5" x14ac:dyDescent="0.2">
      <c r="A697" s="29">
        <v>39202</v>
      </c>
      <c r="B697" s="29" t="s">
        <v>931</v>
      </c>
      <c r="C697" s="29" t="s">
        <v>229</v>
      </c>
      <c r="D697" s="29" t="s">
        <v>232</v>
      </c>
      <c r="E697" s="30">
        <v>63.69</v>
      </c>
    </row>
    <row r="698" spans="1:5" x14ac:dyDescent="0.2">
      <c r="A698" s="29">
        <v>39205</v>
      </c>
      <c r="B698" s="29" t="s">
        <v>932</v>
      </c>
      <c r="C698" s="29" t="s">
        <v>229</v>
      </c>
      <c r="D698" s="29" t="s">
        <v>232</v>
      </c>
      <c r="E698" s="30">
        <v>106.26</v>
      </c>
    </row>
    <row r="699" spans="1:5" x14ac:dyDescent="0.2">
      <c r="A699" s="29">
        <v>39204</v>
      </c>
      <c r="B699" s="29" t="s">
        <v>933</v>
      </c>
      <c r="C699" s="29" t="s">
        <v>229</v>
      </c>
      <c r="D699" s="29" t="s">
        <v>232</v>
      </c>
      <c r="E699" s="30">
        <v>108.83</v>
      </c>
    </row>
    <row r="700" spans="1:5" x14ac:dyDescent="0.2">
      <c r="A700" s="29">
        <v>39206</v>
      </c>
      <c r="B700" s="29" t="s">
        <v>934</v>
      </c>
      <c r="C700" s="29" t="s">
        <v>229</v>
      </c>
      <c r="D700" s="29" t="s">
        <v>232</v>
      </c>
      <c r="E700" s="30">
        <v>103.24</v>
      </c>
    </row>
    <row r="701" spans="1:5" x14ac:dyDescent="0.2">
      <c r="A701" s="29">
        <v>797</v>
      </c>
      <c r="B701" s="29" t="s">
        <v>935</v>
      </c>
      <c r="C701" s="29" t="s">
        <v>229</v>
      </c>
      <c r="D701" s="29" t="s">
        <v>232</v>
      </c>
      <c r="E701" s="30">
        <v>9.27</v>
      </c>
    </row>
    <row r="702" spans="1:5" x14ac:dyDescent="0.2">
      <c r="A702" s="29">
        <v>798</v>
      </c>
      <c r="B702" s="29" t="s">
        <v>936</v>
      </c>
      <c r="C702" s="29" t="s">
        <v>229</v>
      </c>
      <c r="D702" s="29" t="s">
        <v>232</v>
      </c>
      <c r="E702" s="30">
        <v>1.27</v>
      </c>
    </row>
    <row r="703" spans="1:5" x14ac:dyDescent="0.2">
      <c r="A703" s="29">
        <v>796</v>
      </c>
      <c r="B703" s="29" t="s">
        <v>937</v>
      </c>
      <c r="C703" s="29" t="s">
        <v>229</v>
      </c>
      <c r="D703" s="29" t="s">
        <v>232</v>
      </c>
      <c r="E703" s="30">
        <v>8.8800000000000008</v>
      </c>
    </row>
    <row r="704" spans="1:5" x14ac:dyDescent="0.2">
      <c r="A704" s="29">
        <v>799</v>
      </c>
      <c r="B704" s="29" t="s">
        <v>938</v>
      </c>
      <c r="C704" s="29" t="s">
        <v>229</v>
      </c>
      <c r="D704" s="29" t="s">
        <v>232</v>
      </c>
      <c r="E704" s="30">
        <v>4.18</v>
      </c>
    </row>
    <row r="705" spans="1:5" x14ac:dyDescent="0.2">
      <c r="A705" s="29">
        <v>792</v>
      </c>
      <c r="B705" s="29" t="s">
        <v>939</v>
      </c>
      <c r="C705" s="29" t="s">
        <v>229</v>
      </c>
      <c r="D705" s="29" t="s">
        <v>232</v>
      </c>
      <c r="E705" s="30">
        <v>4.24</v>
      </c>
    </row>
    <row r="706" spans="1:5" x14ac:dyDescent="0.2">
      <c r="A706" s="29">
        <v>804</v>
      </c>
      <c r="B706" s="29" t="s">
        <v>940</v>
      </c>
      <c r="C706" s="29" t="s">
        <v>229</v>
      </c>
      <c r="D706" s="29" t="s">
        <v>232</v>
      </c>
      <c r="E706" s="30">
        <v>21.05</v>
      </c>
    </row>
    <row r="707" spans="1:5" x14ac:dyDescent="0.2">
      <c r="A707" s="29">
        <v>793</v>
      </c>
      <c r="B707" s="29" t="s">
        <v>941</v>
      </c>
      <c r="C707" s="29" t="s">
        <v>229</v>
      </c>
      <c r="D707" s="29" t="s">
        <v>232</v>
      </c>
      <c r="E707" s="30">
        <v>9.0399999999999991</v>
      </c>
    </row>
    <row r="708" spans="1:5" x14ac:dyDescent="0.2">
      <c r="A708" s="29">
        <v>801</v>
      </c>
      <c r="B708" s="29" t="s">
        <v>942</v>
      </c>
      <c r="C708" s="29" t="s">
        <v>229</v>
      </c>
      <c r="D708" s="29" t="s">
        <v>232</v>
      </c>
      <c r="E708" s="30">
        <v>6.45</v>
      </c>
    </row>
    <row r="709" spans="1:5" x14ac:dyDescent="0.2">
      <c r="A709" s="29">
        <v>794</v>
      </c>
      <c r="B709" s="29" t="s">
        <v>943</v>
      </c>
      <c r="C709" s="29" t="s">
        <v>229</v>
      </c>
      <c r="D709" s="29" t="s">
        <v>232</v>
      </c>
      <c r="E709" s="30">
        <v>6.65</v>
      </c>
    </row>
    <row r="710" spans="1:5" x14ac:dyDescent="0.2">
      <c r="A710" s="29">
        <v>802</v>
      </c>
      <c r="B710" s="29" t="s">
        <v>944</v>
      </c>
      <c r="C710" s="29" t="s">
        <v>229</v>
      </c>
      <c r="D710" s="29" t="s">
        <v>232</v>
      </c>
      <c r="E710" s="30">
        <v>18.57</v>
      </c>
    </row>
    <row r="711" spans="1:5" x14ac:dyDescent="0.2">
      <c r="A711" s="29">
        <v>803</v>
      </c>
      <c r="B711" s="29" t="s">
        <v>945</v>
      </c>
      <c r="C711" s="29" t="s">
        <v>229</v>
      </c>
      <c r="D711" s="29" t="s">
        <v>232</v>
      </c>
      <c r="E711" s="30">
        <v>16.190000000000001</v>
      </c>
    </row>
    <row r="712" spans="1:5" x14ac:dyDescent="0.2">
      <c r="A712" s="29">
        <v>38001</v>
      </c>
      <c r="B712" s="29" t="s">
        <v>946</v>
      </c>
      <c r="C712" s="29" t="s">
        <v>229</v>
      </c>
      <c r="D712" s="29" t="s">
        <v>237</v>
      </c>
      <c r="E712" s="30">
        <v>0.97</v>
      </c>
    </row>
    <row r="713" spans="1:5" x14ac:dyDescent="0.2">
      <c r="A713" s="29">
        <v>38002</v>
      </c>
      <c r="B713" s="29" t="s">
        <v>947</v>
      </c>
      <c r="C713" s="29" t="s">
        <v>229</v>
      </c>
      <c r="D713" s="29" t="s">
        <v>237</v>
      </c>
      <c r="E713" s="30">
        <v>1.8</v>
      </c>
    </row>
    <row r="714" spans="1:5" x14ac:dyDescent="0.2">
      <c r="A714" s="29">
        <v>38003</v>
      </c>
      <c r="B714" s="29" t="s">
        <v>948</v>
      </c>
      <c r="C714" s="29" t="s">
        <v>229</v>
      </c>
      <c r="D714" s="29" t="s">
        <v>237</v>
      </c>
      <c r="E714" s="30">
        <v>21.58</v>
      </c>
    </row>
    <row r="715" spans="1:5" x14ac:dyDescent="0.2">
      <c r="A715" s="29">
        <v>38004</v>
      </c>
      <c r="B715" s="29" t="s">
        <v>949</v>
      </c>
      <c r="C715" s="29" t="s">
        <v>229</v>
      </c>
      <c r="D715" s="29" t="s">
        <v>237</v>
      </c>
      <c r="E715" s="30">
        <v>28.85</v>
      </c>
    </row>
    <row r="716" spans="1:5" x14ac:dyDescent="0.2">
      <c r="A716" s="29">
        <v>36327</v>
      </c>
      <c r="B716" s="29" t="s">
        <v>950</v>
      </c>
      <c r="C716" s="29" t="s">
        <v>229</v>
      </c>
      <c r="D716" s="29" t="s">
        <v>237</v>
      </c>
      <c r="E716" s="30">
        <v>2.76</v>
      </c>
    </row>
    <row r="717" spans="1:5" x14ac:dyDescent="0.2">
      <c r="A717" s="29">
        <v>38992</v>
      </c>
      <c r="B717" s="29" t="s">
        <v>951</v>
      </c>
      <c r="C717" s="29" t="s">
        <v>229</v>
      </c>
      <c r="D717" s="29" t="s">
        <v>237</v>
      </c>
      <c r="E717" s="30">
        <v>4.42</v>
      </c>
    </row>
    <row r="718" spans="1:5" x14ac:dyDescent="0.2">
      <c r="A718" s="29">
        <v>38993</v>
      </c>
      <c r="B718" s="29" t="s">
        <v>952</v>
      </c>
      <c r="C718" s="29" t="s">
        <v>229</v>
      </c>
      <c r="D718" s="29" t="s">
        <v>237</v>
      </c>
      <c r="E718" s="30">
        <v>12.6</v>
      </c>
    </row>
    <row r="719" spans="1:5" x14ac:dyDescent="0.2">
      <c r="A719" s="29">
        <v>38418</v>
      </c>
      <c r="B719" s="29" t="s">
        <v>953</v>
      </c>
      <c r="C719" s="29" t="s">
        <v>229</v>
      </c>
      <c r="D719" s="29" t="s">
        <v>232</v>
      </c>
      <c r="E719" s="30">
        <v>8.26</v>
      </c>
    </row>
    <row r="720" spans="1:5" x14ac:dyDescent="0.2">
      <c r="A720" s="29">
        <v>39178</v>
      </c>
      <c r="B720" s="29" t="s">
        <v>954</v>
      </c>
      <c r="C720" s="29" t="s">
        <v>229</v>
      </c>
      <c r="D720" s="29" t="s">
        <v>232</v>
      </c>
      <c r="E720" s="30">
        <v>1.83</v>
      </c>
    </row>
    <row r="721" spans="1:5" x14ac:dyDescent="0.2">
      <c r="A721" s="29">
        <v>39177</v>
      </c>
      <c r="B721" s="29" t="s">
        <v>955</v>
      </c>
      <c r="C721" s="29" t="s">
        <v>229</v>
      </c>
      <c r="D721" s="29" t="s">
        <v>232</v>
      </c>
      <c r="E721" s="30">
        <v>1.66</v>
      </c>
    </row>
    <row r="722" spans="1:5" x14ac:dyDescent="0.2">
      <c r="A722" s="29">
        <v>39174</v>
      </c>
      <c r="B722" s="29" t="s">
        <v>956</v>
      </c>
      <c r="C722" s="29" t="s">
        <v>229</v>
      </c>
      <c r="D722" s="29" t="s">
        <v>232</v>
      </c>
      <c r="E722" s="30">
        <v>0.83</v>
      </c>
    </row>
    <row r="723" spans="1:5" x14ac:dyDescent="0.2">
      <c r="A723" s="29">
        <v>39176</v>
      </c>
      <c r="B723" s="29" t="s">
        <v>957</v>
      </c>
      <c r="C723" s="29" t="s">
        <v>229</v>
      </c>
      <c r="D723" s="29" t="s">
        <v>232</v>
      </c>
      <c r="E723" s="30">
        <v>1.0900000000000001</v>
      </c>
    </row>
    <row r="724" spans="1:5" x14ac:dyDescent="0.2">
      <c r="A724" s="29">
        <v>39180</v>
      </c>
      <c r="B724" s="29" t="s">
        <v>958</v>
      </c>
      <c r="C724" s="29" t="s">
        <v>229</v>
      </c>
      <c r="D724" s="29" t="s">
        <v>232</v>
      </c>
      <c r="E724" s="30">
        <v>4.99</v>
      </c>
    </row>
    <row r="725" spans="1:5" x14ac:dyDescent="0.2">
      <c r="A725" s="29">
        <v>39179</v>
      </c>
      <c r="B725" s="29" t="s">
        <v>959</v>
      </c>
      <c r="C725" s="29" t="s">
        <v>229</v>
      </c>
      <c r="D725" s="29" t="s">
        <v>232</v>
      </c>
      <c r="E725" s="30">
        <v>4.41</v>
      </c>
    </row>
    <row r="726" spans="1:5" x14ac:dyDescent="0.2">
      <c r="A726" s="29">
        <v>39175</v>
      </c>
      <c r="B726" s="29" t="s">
        <v>960</v>
      </c>
      <c r="C726" s="29" t="s">
        <v>229</v>
      </c>
      <c r="D726" s="29" t="s">
        <v>232</v>
      </c>
      <c r="E726" s="30">
        <v>1.01</v>
      </c>
    </row>
    <row r="727" spans="1:5" x14ac:dyDescent="0.2">
      <c r="A727" s="29">
        <v>39217</v>
      </c>
      <c r="B727" s="29" t="s">
        <v>961</v>
      </c>
      <c r="C727" s="29" t="s">
        <v>229</v>
      </c>
      <c r="D727" s="29" t="s">
        <v>232</v>
      </c>
      <c r="E727" s="30">
        <v>0.78</v>
      </c>
    </row>
    <row r="728" spans="1:5" x14ac:dyDescent="0.2">
      <c r="A728" s="29">
        <v>39181</v>
      </c>
      <c r="B728" s="29" t="s">
        <v>962</v>
      </c>
      <c r="C728" s="29" t="s">
        <v>229</v>
      </c>
      <c r="D728" s="29" t="s">
        <v>232</v>
      </c>
      <c r="E728" s="30">
        <v>6.69</v>
      </c>
    </row>
    <row r="729" spans="1:5" x14ac:dyDescent="0.2">
      <c r="A729" s="29">
        <v>39182</v>
      </c>
      <c r="B729" s="29" t="s">
        <v>963</v>
      </c>
      <c r="C729" s="29" t="s">
        <v>229</v>
      </c>
      <c r="D729" s="29" t="s">
        <v>232</v>
      </c>
      <c r="E729" s="30">
        <v>9.4</v>
      </c>
    </row>
    <row r="730" spans="1:5" x14ac:dyDescent="0.2">
      <c r="A730" s="29">
        <v>12616</v>
      </c>
      <c r="B730" s="29" t="s">
        <v>964</v>
      </c>
      <c r="C730" s="29" t="s">
        <v>229</v>
      </c>
      <c r="D730" s="29" t="s">
        <v>237</v>
      </c>
      <c r="E730" s="30">
        <v>6.8</v>
      </c>
    </row>
    <row r="731" spans="1:5" x14ac:dyDescent="0.2">
      <c r="A731" s="29">
        <v>1049</v>
      </c>
      <c r="B731" s="29" t="s">
        <v>965</v>
      </c>
      <c r="C731" s="29" t="s">
        <v>229</v>
      </c>
      <c r="D731" s="29" t="s">
        <v>232</v>
      </c>
      <c r="E731" s="30">
        <v>7.87</v>
      </c>
    </row>
    <row r="732" spans="1:5" x14ac:dyDescent="0.2">
      <c r="A732" s="29">
        <v>1099</v>
      </c>
      <c r="B732" s="29" t="s">
        <v>966</v>
      </c>
      <c r="C732" s="29" t="s">
        <v>229</v>
      </c>
      <c r="D732" s="29" t="s">
        <v>232</v>
      </c>
      <c r="E732" s="30">
        <v>6.02</v>
      </c>
    </row>
    <row r="733" spans="1:5" x14ac:dyDescent="0.2">
      <c r="A733" s="29">
        <v>39678</v>
      </c>
      <c r="B733" s="29" t="s">
        <v>967</v>
      </c>
      <c r="C733" s="29" t="s">
        <v>229</v>
      </c>
      <c r="D733" s="29" t="s">
        <v>232</v>
      </c>
      <c r="E733" s="30">
        <v>2.4300000000000002</v>
      </c>
    </row>
    <row r="734" spans="1:5" x14ac:dyDescent="0.2">
      <c r="A734" s="29">
        <v>1050</v>
      </c>
      <c r="B734" s="29" t="s">
        <v>968</v>
      </c>
      <c r="C734" s="29" t="s">
        <v>229</v>
      </c>
      <c r="D734" s="29" t="s">
        <v>232</v>
      </c>
      <c r="E734" s="30">
        <v>4.12</v>
      </c>
    </row>
    <row r="735" spans="1:5" x14ac:dyDescent="0.2">
      <c r="A735" s="29">
        <v>1101</v>
      </c>
      <c r="B735" s="29" t="s">
        <v>969</v>
      </c>
      <c r="C735" s="29" t="s">
        <v>229</v>
      </c>
      <c r="D735" s="29" t="s">
        <v>232</v>
      </c>
      <c r="E735" s="30">
        <v>25.96</v>
      </c>
    </row>
    <row r="736" spans="1:5" x14ac:dyDescent="0.2">
      <c r="A736" s="29">
        <v>1100</v>
      </c>
      <c r="B736" s="29" t="s">
        <v>970</v>
      </c>
      <c r="C736" s="29" t="s">
        <v>229</v>
      </c>
      <c r="D736" s="29" t="s">
        <v>232</v>
      </c>
      <c r="E736" s="30">
        <v>13.4</v>
      </c>
    </row>
    <row r="737" spans="1:5" x14ac:dyDescent="0.2">
      <c r="A737" s="29">
        <v>39679</v>
      </c>
      <c r="B737" s="29" t="s">
        <v>971</v>
      </c>
      <c r="C737" s="29" t="s">
        <v>229</v>
      </c>
      <c r="D737" s="29" t="s">
        <v>232</v>
      </c>
      <c r="E737" s="30">
        <v>51.75</v>
      </c>
    </row>
    <row r="738" spans="1:5" x14ac:dyDescent="0.2">
      <c r="A738" s="29">
        <v>1098</v>
      </c>
      <c r="B738" s="29" t="s">
        <v>972</v>
      </c>
      <c r="C738" s="29" t="s">
        <v>229</v>
      </c>
      <c r="D738" s="29" t="s">
        <v>232</v>
      </c>
      <c r="E738" s="30">
        <v>3.21</v>
      </c>
    </row>
    <row r="739" spans="1:5" x14ac:dyDescent="0.2">
      <c r="A739" s="29">
        <v>1102</v>
      </c>
      <c r="B739" s="29" t="s">
        <v>973</v>
      </c>
      <c r="C739" s="29" t="s">
        <v>229</v>
      </c>
      <c r="D739" s="29" t="s">
        <v>232</v>
      </c>
      <c r="E739" s="30">
        <v>38.72</v>
      </c>
    </row>
    <row r="740" spans="1:5" x14ac:dyDescent="0.2">
      <c r="A740" s="29">
        <v>1051</v>
      </c>
      <c r="B740" s="29" t="s">
        <v>974</v>
      </c>
      <c r="C740" s="29" t="s">
        <v>229</v>
      </c>
      <c r="D740" s="29" t="s">
        <v>232</v>
      </c>
      <c r="E740" s="30">
        <v>56.28</v>
      </c>
    </row>
    <row r="741" spans="1:5" x14ac:dyDescent="0.2">
      <c r="A741" s="29">
        <v>37399</v>
      </c>
      <c r="B741" s="29" t="s">
        <v>975</v>
      </c>
      <c r="C741" s="29" t="s">
        <v>229</v>
      </c>
      <c r="D741" s="29" t="s">
        <v>232</v>
      </c>
      <c r="E741" s="30">
        <v>15.62</v>
      </c>
    </row>
    <row r="742" spans="1:5" x14ac:dyDescent="0.2">
      <c r="A742" s="29">
        <v>41955</v>
      </c>
      <c r="B742" s="29" t="s">
        <v>976</v>
      </c>
      <c r="C742" s="29" t="s">
        <v>293</v>
      </c>
      <c r="D742" s="29" t="s">
        <v>232</v>
      </c>
      <c r="E742" s="30">
        <v>86.68</v>
      </c>
    </row>
    <row r="743" spans="1:5" x14ac:dyDescent="0.2">
      <c r="A743" s="29">
        <v>41953</v>
      </c>
      <c r="B743" s="29" t="s">
        <v>977</v>
      </c>
      <c r="C743" s="29" t="s">
        <v>293</v>
      </c>
      <c r="D743" s="29" t="s">
        <v>232</v>
      </c>
      <c r="E743" s="30">
        <v>82.72</v>
      </c>
    </row>
    <row r="744" spans="1:5" x14ac:dyDescent="0.2">
      <c r="A744" s="29">
        <v>41954</v>
      </c>
      <c r="B744" s="29" t="s">
        <v>978</v>
      </c>
      <c r="C744" s="29" t="s">
        <v>293</v>
      </c>
      <c r="D744" s="29" t="s">
        <v>232</v>
      </c>
      <c r="E744" s="30">
        <v>81.94</v>
      </c>
    </row>
    <row r="745" spans="1:5" x14ac:dyDescent="0.2">
      <c r="A745" s="29">
        <v>25004</v>
      </c>
      <c r="B745" s="29" t="s">
        <v>979</v>
      </c>
      <c r="C745" s="29" t="s">
        <v>293</v>
      </c>
      <c r="D745" s="29" t="s">
        <v>232</v>
      </c>
      <c r="E745" s="30">
        <v>34.17</v>
      </c>
    </row>
    <row r="746" spans="1:5" x14ac:dyDescent="0.2">
      <c r="A746" s="29">
        <v>25002</v>
      </c>
      <c r="B746" s="29" t="s">
        <v>980</v>
      </c>
      <c r="C746" s="29" t="s">
        <v>293</v>
      </c>
      <c r="D746" s="29" t="s">
        <v>232</v>
      </c>
      <c r="E746" s="30">
        <v>34.450000000000003</v>
      </c>
    </row>
    <row r="747" spans="1:5" x14ac:dyDescent="0.2">
      <c r="A747" s="29">
        <v>37409</v>
      </c>
      <c r="B747" s="29" t="s">
        <v>981</v>
      </c>
      <c r="C747" s="29" t="s">
        <v>293</v>
      </c>
      <c r="D747" s="29" t="s">
        <v>232</v>
      </c>
      <c r="E747" s="30">
        <v>33.880000000000003</v>
      </c>
    </row>
    <row r="748" spans="1:5" x14ac:dyDescent="0.2">
      <c r="A748" s="29">
        <v>841</v>
      </c>
      <c r="B748" s="29" t="s">
        <v>982</v>
      </c>
      <c r="C748" s="29" t="s">
        <v>293</v>
      </c>
      <c r="D748" s="29" t="s">
        <v>230</v>
      </c>
      <c r="E748" s="30">
        <v>35</v>
      </c>
    </row>
    <row r="749" spans="1:5" x14ac:dyDescent="0.2">
      <c r="A749" s="29">
        <v>25005</v>
      </c>
      <c r="B749" s="29" t="s">
        <v>983</v>
      </c>
      <c r="C749" s="29" t="s">
        <v>293</v>
      </c>
      <c r="D749" s="29" t="s">
        <v>232</v>
      </c>
      <c r="E749" s="30">
        <v>38.380000000000003</v>
      </c>
    </row>
    <row r="750" spans="1:5" x14ac:dyDescent="0.2">
      <c r="A750" s="29">
        <v>25003</v>
      </c>
      <c r="B750" s="29" t="s">
        <v>984</v>
      </c>
      <c r="C750" s="29" t="s">
        <v>293</v>
      </c>
      <c r="D750" s="29" t="s">
        <v>232</v>
      </c>
      <c r="E750" s="30">
        <v>40.99</v>
      </c>
    </row>
    <row r="751" spans="1:5" x14ac:dyDescent="0.2">
      <c r="A751" s="29">
        <v>37410</v>
      </c>
      <c r="B751" s="29" t="s">
        <v>985</v>
      </c>
      <c r="C751" s="29" t="s">
        <v>293</v>
      </c>
      <c r="D751" s="29" t="s">
        <v>232</v>
      </c>
      <c r="E751" s="30">
        <v>38.380000000000003</v>
      </c>
    </row>
    <row r="752" spans="1:5" x14ac:dyDescent="0.2">
      <c r="A752" s="29">
        <v>842</v>
      </c>
      <c r="B752" s="29" t="s">
        <v>986</v>
      </c>
      <c r="C752" s="29" t="s">
        <v>293</v>
      </c>
      <c r="D752" s="29" t="s">
        <v>232</v>
      </c>
      <c r="E752" s="30">
        <v>43.17</v>
      </c>
    </row>
    <row r="753" spans="1:5" x14ac:dyDescent="0.2">
      <c r="A753" s="29">
        <v>862</v>
      </c>
      <c r="B753" s="29" t="s">
        <v>987</v>
      </c>
      <c r="C753" s="29" t="s">
        <v>242</v>
      </c>
      <c r="D753" s="29" t="s">
        <v>232</v>
      </c>
      <c r="E753" s="30">
        <v>10</v>
      </c>
    </row>
    <row r="754" spans="1:5" x14ac:dyDescent="0.2">
      <c r="A754" s="29">
        <v>866</v>
      </c>
      <c r="B754" s="29" t="s">
        <v>988</v>
      </c>
      <c r="C754" s="29" t="s">
        <v>242</v>
      </c>
      <c r="D754" s="29" t="s">
        <v>232</v>
      </c>
      <c r="E754" s="30">
        <v>122.9</v>
      </c>
    </row>
    <row r="755" spans="1:5" x14ac:dyDescent="0.2">
      <c r="A755" s="29">
        <v>892</v>
      </c>
      <c r="B755" s="29" t="s">
        <v>989</v>
      </c>
      <c r="C755" s="29" t="s">
        <v>242</v>
      </c>
      <c r="D755" s="29" t="s">
        <v>232</v>
      </c>
      <c r="E755" s="30">
        <v>156.29</v>
      </c>
    </row>
    <row r="756" spans="1:5" x14ac:dyDescent="0.2">
      <c r="A756" s="29">
        <v>857</v>
      </c>
      <c r="B756" s="29" t="s">
        <v>990</v>
      </c>
      <c r="C756" s="29" t="s">
        <v>242</v>
      </c>
      <c r="D756" s="29" t="s">
        <v>230</v>
      </c>
      <c r="E756" s="30">
        <v>15.91</v>
      </c>
    </row>
    <row r="757" spans="1:5" x14ac:dyDescent="0.2">
      <c r="A757" s="29">
        <v>37404</v>
      </c>
      <c r="B757" s="29" t="s">
        <v>991</v>
      </c>
      <c r="C757" s="29" t="s">
        <v>242</v>
      </c>
      <c r="D757" s="29" t="s">
        <v>232</v>
      </c>
      <c r="E757" s="30">
        <v>187.93</v>
      </c>
    </row>
    <row r="758" spans="1:5" x14ac:dyDescent="0.2">
      <c r="A758" s="29">
        <v>868</v>
      </c>
      <c r="B758" s="29" t="s">
        <v>992</v>
      </c>
      <c r="C758" s="29" t="s">
        <v>242</v>
      </c>
      <c r="D758" s="29" t="s">
        <v>232</v>
      </c>
      <c r="E758" s="30">
        <v>24.57</v>
      </c>
    </row>
    <row r="759" spans="1:5" x14ac:dyDescent="0.2">
      <c r="A759" s="29">
        <v>870</v>
      </c>
      <c r="B759" s="29" t="s">
        <v>993</v>
      </c>
      <c r="C759" s="29" t="s">
        <v>242</v>
      </c>
      <c r="D759" s="29" t="s">
        <v>232</v>
      </c>
      <c r="E759" s="30">
        <v>323.83999999999997</v>
      </c>
    </row>
    <row r="760" spans="1:5" x14ac:dyDescent="0.2">
      <c r="A760" s="29">
        <v>863</v>
      </c>
      <c r="B760" s="29" t="s">
        <v>994</v>
      </c>
      <c r="C760" s="29" t="s">
        <v>242</v>
      </c>
      <c r="D760" s="29" t="s">
        <v>232</v>
      </c>
      <c r="E760" s="30">
        <v>33.950000000000003</v>
      </c>
    </row>
    <row r="761" spans="1:5" x14ac:dyDescent="0.2">
      <c r="A761" s="29">
        <v>867</v>
      </c>
      <c r="B761" s="29" t="s">
        <v>995</v>
      </c>
      <c r="C761" s="29" t="s">
        <v>242</v>
      </c>
      <c r="D761" s="29" t="s">
        <v>232</v>
      </c>
      <c r="E761" s="30">
        <v>47.28</v>
      </c>
    </row>
    <row r="762" spans="1:5" x14ac:dyDescent="0.2">
      <c r="A762" s="29">
        <v>891</v>
      </c>
      <c r="B762" s="29" t="s">
        <v>996</v>
      </c>
      <c r="C762" s="29" t="s">
        <v>242</v>
      </c>
      <c r="D762" s="29" t="s">
        <v>232</v>
      </c>
      <c r="E762" s="30">
        <v>543.85</v>
      </c>
    </row>
    <row r="763" spans="1:5" x14ac:dyDescent="0.2">
      <c r="A763" s="29">
        <v>864</v>
      </c>
      <c r="B763" s="29" t="s">
        <v>997</v>
      </c>
      <c r="C763" s="29" t="s">
        <v>242</v>
      </c>
      <c r="D763" s="29" t="s">
        <v>232</v>
      </c>
      <c r="E763" s="30">
        <v>66.61</v>
      </c>
    </row>
    <row r="764" spans="1:5" x14ac:dyDescent="0.2">
      <c r="A764" s="29">
        <v>865</v>
      </c>
      <c r="B764" s="29" t="s">
        <v>998</v>
      </c>
      <c r="C764" s="29" t="s">
        <v>242</v>
      </c>
      <c r="D764" s="29" t="s">
        <v>232</v>
      </c>
      <c r="E764" s="30">
        <v>93.82</v>
      </c>
    </row>
    <row r="765" spans="1:5" x14ac:dyDescent="0.2">
      <c r="A765" s="29">
        <v>1006</v>
      </c>
      <c r="B765" s="29" t="s">
        <v>999</v>
      </c>
      <c r="C765" s="29" t="s">
        <v>242</v>
      </c>
      <c r="D765" s="29" t="s">
        <v>232</v>
      </c>
      <c r="E765" s="30">
        <v>107.61</v>
      </c>
    </row>
    <row r="766" spans="1:5" x14ac:dyDescent="0.2">
      <c r="A766" s="29">
        <v>948</v>
      </c>
      <c r="B766" s="29" t="s">
        <v>1000</v>
      </c>
      <c r="C766" s="29" t="s">
        <v>242</v>
      </c>
      <c r="D766" s="29" t="s">
        <v>232</v>
      </c>
      <c r="E766" s="30">
        <v>56.04</v>
      </c>
    </row>
    <row r="767" spans="1:5" x14ac:dyDescent="0.2">
      <c r="A767" s="29">
        <v>947</v>
      </c>
      <c r="B767" s="29" t="s">
        <v>1001</v>
      </c>
      <c r="C767" s="29" t="s">
        <v>242</v>
      </c>
      <c r="D767" s="29" t="s">
        <v>232</v>
      </c>
      <c r="E767" s="30">
        <v>57</v>
      </c>
    </row>
    <row r="768" spans="1:5" x14ac:dyDescent="0.2">
      <c r="A768" s="29">
        <v>911</v>
      </c>
      <c r="B768" s="29" t="s">
        <v>1002</v>
      </c>
      <c r="C768" s="29" t="s">
        <v>242</v>
      </c>
      <c r="D768" s="29" t="s">
        <v>232</v>
      </c>
      <c r="E768" s="30">
        <v>82.89</v>
      </c>
    </row>
    <row r="769" spans="1:5" x14ac:dyDescent="0.2">
      <c r="A769" s="29">
        <v>925</v>
      </c>
      <c r="B769" s="29" t="s">
        <v>1003</v>
      </c>
      <c r="C769" s="29" t="s">
        <v>242</v>
      </c>
      <c r="D769" s="29" t="s">
        <v>232</v>
      </c>
      <c r="E769" s="30">
        <v>76.62</v>
      </c>
    </row>
    <row r="770" spans="1:5" x14ac:dyDescent="0.2">
      <c r="A770" s="29">
        <v>954</v>
      </c>
      <c r="B770" s="29" t="s">
        <v>1004</v>
      </c>
      <c r="C770" s="29" t="s">
        <v>242</v>
      </c>
      <c r="D770" s="29" t="s">
        <v>232</v>
      </c>
      <c r="E770" s="30">
        <v>84.64</v>
      </c>
    </row>
    <row r="771" spans="1:5" x14ac:dyDescent="0.2">
      <c r="A771" s="29">
        <v>901</v>
      </c>
      <c r="B771" s="29" t="s">
        <v>1005</v>
      </c>
      <c r="C771" s="29" t="s">
        <v>242</v>
      </c>
      <c r="D771" s="29" t="s">
        <v>232</v>
      </c>
      <c r="E771" s="30">
        <v>90.58</v>
      </c>
    </row>
    <row r="772" spans="1:5" x14ac:dyDescent="0.2">
      <c r="A772" s="29">
        <v>926</v>
      </c>
      <c r="B772" s="29" t="s">
        <v>1006</v>
      </c>
      <c r="C772" s="29" t="s">
        <v>242</v>
      </c>
      <c r="D772" s="29" t="s">
        <v>232</v>
      </c>
      <c r="E772" s="30">
        <v>95.73</v>
      </c>
    </row>
    <row r="773" spans="1:5" x14ac:dyDescent="0.2">
      <c r="A773" s="29">
        <v>912</v>
      </c>
      <c r="B773" s="29" t="s">
        <v>1007</v>
      </c>
      <c r="C773" s="29" t="s">
        <v>242</v>
      </c>
      <c r="D773" s="29" t="s">
        <v>232</v>
      </c>
      <c r="E773" s="30">
        <v>96.32</v>
      </c>
    </row>
    <row r="774" spans="1:5" x14ac:dyDescent="0.2">
      <c r="A774" s="29">
        <v>955</v>
      </c>
      <c r="B774" s="29" t="s">
        <v>1008</v>
      </c>
      <c r="C774" s="29" t="s">
        <v>242</v>
      </c>
      <c r="D774" s="29" t="s">
        <v>232</v>
      </c>
      <c r="E774" s="30">
        <v>114.97</v>
      </c>
    </row>
    <row r="775" spans="1:5" x14ac:dyDescent="0.2">
      <c r="A775" s="29">
        <v>946</v>
      </c>
      <c r="B775" s="29" t="s">
        <v>1009</v>
      </c>
      <c r="C775" s="29" t="s">
        <v>242</v>
      </c>
      <c r="D775" s="29" t="s">
        <v>232</v>
      </c>
      <c r="E775" s="30">
        <v>129.26</v>
      </c>
    </row>
    <row r="776" spans="1:5" x14ac:dyDescent="0.2">
      <c r="A776" s="29">
        <v>953</v>
      </c>
      <c r="B776" s="29" t="s">
        <v>1010</v>
      </c>
      <c r="C776" s="29" t="s">
        <v>242</v>
      </c>
      <c r="D776" s="29" t="s">
        <v>232</v>
      </c>
      <c r="E776" s="30">
        <v>117.63</v>
      </c>
    </row>
    <row r="777" spans="1:5" x14ac:dyDescent="0.2">
      <c r="A777" s="29">
        <v>902</v>
      </c>
      <c r="B777" s="29" t="s">
        <v>1011</v>
      </c>
      <c r="C777" s="29" t="s">
        <v>242</v>
      </c>
      <c r="D777" s="29" t="s">
        <v>232</v>
      </c>
      <c r="E777" s="30">
        <v>142.99</v>
      </c>
    </row>
    <row r="778" spans="1:5" x14ac:dyDescent="0.2">
      <c r="A778" s="29">
        <v>927</v>
      </c>
      <c r="B778" s="29" t="s">
        <v>1012</v>
      </c>
      <c r="C778" s="29" t="s">
        <v>242</v>
      </c>
      <c r="D778" s="29" t="s">
        <v>232</v>
      </c>
      <c r="E778" s="30">
        <v>138.6</v>
      </c>
    </row>
    <row r="779" spans="1:5" x14ac:dyDescent="0.2">
      <c r="A779" s="29">
        <v>913</v>
      </c>
      <c r="B779" s="29" t="s">
        <v>1013</v>
      </c>
      <c r="C779" s="29" t="s">
        <v>242</v>
      </c>
      <c r="D779" s="29" t="s">
        <v>232</v>
      </c>
      <c r="E779" s="30">
        <v>154.69999999999999</v>
      </c>
    </row>
    <row r="780" spans="1:5" x14ac:dyDescent="0.2">
      <c r="A780" s="29">
        <v>903</v>
      </c>
      <c r="B780" s="29" t="s">
        <v>1014</v>
      </c>
      <c r="C780" s="29" t="s">
        <v>242</v>
      </c>
      <c r="D780" s="29" t="s">
        <v>232</v>
      </c>
      <c r="E780" s="30">
        <v>175.07</v>
      </c>
    </row>
    <row r="781" spans="1:5" x14ac:dyDescent="0.2">
      <c r="A781" s="29">
        <v>945</v>
      </c>
      <c r="B781" s="29" t="s">
        <v>1015</v>
      </c>
      <c r="C781" s="29" t="s">
        <v>242</v>
      </c>
      <c r="D781" s="29" t="s">
        <v>232</v>
      </c>
      <c r="E781" s="30">
        <v>185.2</v>
      </c>
    </row>
    <row r="782" spans="1:5" x14ac:dyDescent="0.2">
      <c r="A782" s="29">
        <v>914</v>
      </c>
      <c r="B782" s="29" t="s">
        <v>1016</v>
      </c>
      <c r="C782" s="29" t="s">
        <v>242</v>
      </c>
      <c r="D782" s="29" t="s">
        <v>232</v>
      </c>
      <c r="E782" s="30">
        <v>189.72</v>
      </c>
    </row>
    <row r="783" spans="1:5" x14ac:dyDescent="0.2">
      <c r="A783" s="29">
        <v>993</v>
      </c>
      <c r="B783" s="29" t="s">
        <v>1017</v>
      </c>
      <c r="C783" s="29" t="s">
        <v>242</v>
      </c>
      <c r="D783" s="29" t="s">
        <v>232</v>
      </c>
      <c r="E783" s="30">
        <v>2.3199999999999998</v>
      </c>
    </row>
    <row r="784" spans="1:5" x14ac:dyDescent="0.2">
      <c r="A784" s="29">
        <v>1020</v>
      </c>
      <c r="B784" s="29" t="s">
        <v>1018</v>
      </c>
      <c r="C784" s="29" t="s">
        <v>242</v>
      </c>
      <c r="D784" s="29" t="s">
        <v>232</v>
      </c>
      <c r="E784" s="30">
        <v>10.09</v>
      </c>
    </row>
    <row r="785" spans="1:5" x14ac:dyDescent="0.2">
      <c r="A785" s="29">
        <v>1017</v>
      </c>
      <c r="B785" s="29" t="s">
        <v>1019</v>
      </c>
      <c r="C785" s="29" t="s">
        <v>242</v>
      </c>
      <c r="D785" s="29" t="s">
        <v>232</v>
      </c>
      <c r="E785" s="30">
        <v>110.86</v>
      </c>
    </row>
    <row r="786" spans="1:5" x14ac:dyDescent="0.2">
      <c r="A786" s="29">
        <v>999</v>
      </c>
      <c r="B786" s="29" t="s">
        <v>1020</v>
      </c>
      <c r="C786" s="29" t="s">
        <v>242</v>
      </c>
      <c r="D786" s="29" t="s">
        <v>232</v>
      </c>
      <c r="E786" s="30">
        <v>137.36000000000001</v>
      </c>
    </row>
    <row r="787" spans="1:5" x14ac:dyDescent="0.2">
      <c r="A787" s="29">
        <v>995</v>
      </c>
      <c r="B787" s="29" t="s">
        <v>1021</v>
      </c>
      <c r="C787" s="29" t="s">
        <v>242</v>
      </c>
      <c r="D787" s="29" t="s">
        <v>232</v>
      </c>
      <c r="E787" s="30">
        <v>15.47</v>
      </c>
    </row>
    <row r="788" spans="1:5" x14ac:dyDescent="0.2">
      <c r="A788" s="29">
        <v>1000</v>
      </c>
      <c r="B788" s="29" t="s">
        <v>1022</v>
      </c>
      <c r="C788" s="29" t="s">
        <v>242</v>
      </c>
      <c r="D788" s="29" t="s">
        <v>232</v>
      </c>
      <c r="E788" s="30">
        <v>168.38</v>
      </c>
    </row>
    <row r="789" spans="1:5" x14ac:dyDescent="0.2">
      <c r="A789" s="29">
        <v>1022</v>
      </c>
      <c r="B789" s="29" t="s">
        <v>1023</v>
      </c>
      <c r="C789" s="29" t="s">
        <v>242</v>
      </c>
      <c r="D789" s="29" t="s">
        <v>232</v>
      </c>
      <c r="E789" s="30">
        <v>3.21</v>
      </c>
    </row>
    <row r="790" spans="1:5" x14ac:dyDescent="0.2">
      <c r="A790" s="29">
        <v>1015</v>
      </c>
      <c r="B790" s="29" t="s">
        <v>1024</v>
      </c>
      <c r="C790" s="29" t="s">
        <v>242</v>
      </c>
      <c r="D790" s="29" t="s">
        <v>232</v>
      </c>
      <c r="E790" s="30">
        <v>221.73</v>
      </c>
    </row>
    <row r="791" spans="1:5" x14ac:dyDescent="0.2">
      <c r="A791" s="29">
        <v>996</v>
      </c>
      <c r="B791" s="29" t="s">
        <v>1025</v>
      </c>
      <c r="C791" s="29" t="s">
        <v>242</v>
      </c>
      <c r="D791" s="29" t="s">
        <v>232</v>
      </c>
      <c r="E791" s="30">
        <v>23.56</v>
      </c>
    </row>
    <row r="792" spans="1:5" x14ac:dyDescent="0.2">
      <c r="A792" s="29">
        <v>1001</v>
      </c>
      <c r="B792" s="29" t="s">
        <v>1026</v>
      </c>
      <c r="C792" s="29" t="s">
        <v>242</v>
      </c>
      <c r="D792" s="29" t="s">
        <v>232</v>
      </c>
      <c r="E792" s="30">
        <v>277.48</v>
      </c>
    </row>
    <row r="793" spans="1:5" x14ac:dyDescent="0.2">
      <c r="A793" s="29">
        <v>1019</v>
      </c>
      <c r="B793" s="29" t="s">
        <v>1027</v>
      </c>
      <c r="C793" s="29" t="s">
        <v>242</v>
      </c>
      <c r="D793" s="29" t="s">
        <v>232</v>
      </c>
      <c r="E793" s="30">
        <v>32.47</v>
      </c>
    </row>
    <row r="794" spans="1:5" x14ac:dyDescent="0.2">
      <c r="A794" s="29">
        <v>1021</v>
      </c>
      <c r="B794" s="29" t="s">
        <v>1028</v>
      </c>
      <c r="C794" s="29" t="s">
        <v>242</v>
      </c>
      <c r="D794" s="29" t="s">
        <v>232</v>
      </c>
      <c r="E794" s="30">
        <v>4.6100000000000003</v>
      </c>
    </row>
    <row r="795" spans="1:5" x14ac:dyDescent="0.2">
      <c r="A795" s="29">
        <v>39249</v>
      </c>
      <c r="B795" s="29" t="s">
        <v>1029</v>
      </c>
      <c r="C795" s="29" t="s">
        <v>242</v>
      </c>
      <c r="D795" s="29" t="s">
        <v>232</v>
      </c>
      <c r="E795" s="30">
        <v>361.98</v>
      </c>
    </row>
    <row r="796" spans="1:5" x14ac:dyDescent="0.2">
      <c r="A796" s="29">
        <v>1018</v>
      </c>
      <c r="B796" s="29" t="s">
        <v>1030</v>
      </c>
      <c r="C796" s="29" t="s">
        <v>242</v>
      </c>
      <c r="D796" s="29" t="s">
        <v>232</v>
      </c>
      <c r="E796" s="30">
        <v>46.28</v>
      </c>
    </row>
    <row r="797" spans="1:5" x14ac:dyDescent="0.2">
      <c r="A797" s="29">
        <v>39250</v>
      </c>
      <c r="B797" s="29" t="s">
        <v>1031</v>
      </c>
      <c r="C797" s="29" t="s">
        <v>242</v>
      </c>
      <c r="D797" s="29" t="s">
        <v>232</v>
      </c>
      <c r="E797" s="30">
        <v>464.99</v>
      </c>
    </row>
    <row r="798" spans="1:5" x14ac:dyDescent="0.2">
      <c r="A798" s="29">
        <v>994</v>
      </c>
      <c r="B798" s="29" t="s">
        <v>1032</v>
      </c>
      <c r="C798" s="29" t="s">
        <v>242</v>
      </c>
      <c r="D798" s="29" t="s">
        <v>232</v>
      </c>
      <c r="E798" s="30">
        <v>6.3</v>
      </c>
    </row>
    <row r="799" spans="1:5" x14ac:dyDescent="0.2">
      <c r="A799" s="29">
        <v>977</v>
      </c>
      <c r="B799" s="29" t="s">
        <v>1033</v>
      </c>
      <c r="C799" s="29" t="s">
        <v>242</v>
      </c>
      <c r="D799" s="29" t="s">
        <v>232</v>
      </c>
      <c r="E799" s="30">
        <v>64.11</v>
      </c>
    </row>
    <row r="800" spans="1:5" x14ac:dyDescent="0.2">
      <c r="A800" s="29">
        <v>998</v>
      </c>
      <c r="B800" s="29" t="s">
        <v>1034</v>
      </c>
      <c r="C800" s="29" t="s">
        <v>242</v>
      </c>
      <c r="D800" s="29" t="s">
        <v>232</v>
      </c>
      <c r="E800" s="30">
        <v>85.16</v>
      </c>
    </row>
    <row r="801" spans="1:5" x14ac:dyDescent="0.2">
      <c r="A801" s="29">
        <v>39251</v>
      </c>
      <c r="B801" s="29" t="s">
        <v>1035</v>
      </c>
      <c r="C801" s="29" t="s">
        <v>242</v>
      </c>
      <c r="D801" s="29" t="s">
        <v>232</v>
      </c>
      <c r="E801" s="30">
        <v>0.61</v>
      </c>
    </row>
    <row r="802" spans="1:5" x14ac:dyDescent="0.2">
      <c r="A802" s="29">
        <v>1011</v>
      </c>
      <c r="B802" s="29" t="s">
        <v>1036</v>
      </c>
      <c r="C802" s="29" t="s">
        <v>242</v>
      </c>
      <c r="D802" s="29" t="s">
        <v>232</v>
      </c>
      <c r="E802" s="30">
        <v>0.85</v>
      </c>
    </row>
    <row r="803" spans="1:5" x14ac:dyDescent="0.2">
      <c r="A803" s="29">
        <v>39252</v>
      </c>
      <c r="B803" s="29" t="s">
        <v>1037</v>
      </c>
      <c r="C803" s="29" t="s">
        <v>242</v>
      </c>
      <c r="D803" s="29" t="s">
        <v>232</v>
      </c>
      <c r="E803" s="30">
        <v>1.02</v>
      </c>
    </row>
    <row r="804" spans="1:5" x14ac:dyDescent="0.2">
      <c r="A804" s="29">
        <v>1013</v>
      </c>
      <c r="B804" s="29" t="s">
        <v>1038</v>
      </c>
      <c r="C804" s="29" t="s">
        <v>242</v>
      </c>
      <c r="D804" s="29" t="s">
        <v>232</v>
      </c>
      <c r="E804" s="30">
        <v>1.36</v>
      </c>
    </row>
    <row r="805" spans="1:5" x14ac:dyDescent="0.2">
      <c r="A805" s="29">
        <v>980</v>
      </c>
      <c r="B805" s="29" t="s">
        <v>1039</v>
      </c>
      <c r="C805" s="29" t="s">
        <v>242</v>
      </c>
      <c r="D805" s="29" t="s">
        <v>232</v>
      </c>
      <c r="E805" s="30">
        <v>9.25</v>
      </c>
    </row>
    <row r="806" spans="1:5" x14ac:dyDescent="0.2">
      <c r="A806" s="29">
        <v>39237</v>
      </c>
      <c r="B806" s="29" t="s">
        <v>1040</v>
      </c>
      <c r="C806" s="29" t="s">
        <v>242</v>
      </c>
      <c r="D806" s="29" t="s">
        <v>232</v>
      </c>
      <c r="E806" s="30">
        <v>109.7</v>
      </c>
    </row>
    <row r="807" spans="1:5" x14ac:dyDescent="0.2">
      <c r="A807" s="29">
        <v>39238</v>
      </c>
      <c r="B807" s="29" t="s">
        <v>1041</v>
      </c>
      <c r="C807" s="29" t="s">
        <v>242</v>
      </c>
      <c r="D807" s="29" t="s">
        <v>232</v>
      </c>
      <c r="E807" s="30">
        <v>136.96</v>
      </c>
    </row>
    <row r="808" spans="1:5" x14ac:dyDescent="0.2">
      <c r="A808" s="29">
        <v>979</v>
      </c>
      <c r="B808" s="29" t="s">
        <v>1042</v>
      </c>
      <c r="C808" s="29" t="s">
        <v>242</v>
      </c>
      <c r="D808" s="29" t="s">
        <v>232</v>
      </c>
      <c r="E808" s="30">
        <v>14.25</v>
      </c>
    </row>
    <row r="809" spans="1:5" x14ac:dyDescent="0.2">
      <c r="A809" s="29">
        <v>39239</v>
      </c>
      <c r="B809" s="29" t="s">
        <v>1043</v>
      </c>
      <c r="C809" s="29" t="s">
        <v>242</v>
      </c>
      <c r="D809" s="29" t="s">
        <v>232</v>
      </c>
      <c r="E809" s="30">
        <v>166.68</v>
      </c>
    </row>
    <row r="810" spans="1:5" x14ac:dyDescent="0.2">
      <c r="A810" s="29">
        <v>1014</v>
      </c>
      <c r="B810" s="29" t="s">
        <v>1044</v>
      </c>
      <c r="C810" s="29" t="s">
        <v>242</v>
      </c>
      <c r="D810" s="29" t="s">
        <v>232</v>
      </c>
      <c r="E810" s="30">
        <v>2.16</v>
      </c>
    </row>
    <row r="811" spans="1:5" x14ac:dyDescent="0.2">
      <c r="A811" s="29">
        <v>39240</v>
      </c>
      <c r="B811" s="29" t="s">
        <v>1045</v>
      </c>
      <c r="C811" s="29" t="s">
        <v>242</v>
      </c>
      <c r="D811" s="29" t="s">
        <v>232</v>
      </c>
      <c r="E811" s="30">
        <v>220.3</v>
      </c>
    </row>
    <row r="812" spans="1:5" x14ac:dyDescent="0.2">
      <c r="A812" s="29">
        <v>39232</v>
      </c>
      <c r="B812" s="29" t="s">
        <v>1046</v>
      </c>
      <c r="C812" s="29" t="s">
        <v>242</v>
      </c>
      <c r="D812" s="29" t="s">
        <v>232</v>
      </c>
      <c r="E812" s="30">
        <v>22.87</v>
      </c>
    </row>
    <row r="813" spans="1:5" x14ac:dyDescent="0.2">
      <c r="A813" s="29">
        <v>39233</v>
      </c>
      <c r="B813" s="29" t="s">
        <v>1047</v>
      </c>
      <c r="C813" s="29" t="s">
        <v>242</v>
      </c>
      <c r="D813" s="29" t="s">
        <v>232</v>
      </c>
      <c r="E813" s="30">
        <v>31.45</v>
      </c>
    </row>
    <row r="814" spans="1:5" x14ac:dyDescent="0.2">
      <c r="A814" s="29">
        <v>981</v>
      </c>
      <c r="B814" s="29" t="s">
        <v>1048</v>
      </c>
      <c r="C814" s="29" t="s">
        <v>242</v>
      </c>
      <c r="D814" s="29" t="s">
        <v>230</v>
      </c>
      <c r="E814" s="30">
        <v>3.87</v>
      </c>
    </row>
    <row r="815" spans="1:5" x14ac:dyDescent="0.2">
      <c r="A815" s="29">
        <v>39234</v>
      </c>
      <c r="B815" s="29" t="s">
        <v>1049</v>
      </c>
      <c r="C815" s="29" t="s">
        <v>242</v>
      </c>
      <c r="D815" s="29" t="s">
        <v>232</v>
      </c>
      <c r="E815" s="30">
        <v>46.16</v>
      </c>
    </row>
    <row r="816" spans="1:5" x14ac:dyDescent="0.2">
      <c r="A816" s="29">
        <v>982</v>
      </c>
      <c r="B816" s="29" t="s">
        <v>1050</v>
      </c>
      <c r="C816" s="29" t="s">
        <v>242</v>
      </c>
      <c r="D816" s="29" t="s">
        <v>232</v>
      </c>
      <c r="E816" s="30">
        <v>5.41</v>
      </c>
    </row>
    <row r="817" spans="1:5" x14ac:dyDescent="0.2">
      <c r="A817" s="29">
        <v>39235</v>
      </c>
      <c r="B817" s="29" t="s">
        <v>1051</v>
      </c>
      <c r="C817" s="29" t="s">
        <v>242</v>
      </c>
      <c r="D817" s="29" t="s">
        <v>232</v>
      </c>
      <c r="E817" s="30">
        <v>64.92</v>
      </c>
    </row>
    <row r="818" spans="1:5" x14ac:dyDescent="0.2">
      <c r="A818" s="29">
        <v>39236</v>
      </c>
      <c r="B818" s="29" t="s">
        <v>1052</v>
      </c>
      <c r="C818" s="29" t="s">
        <v>242</v>
      </c>
      <c r="D818" s="29" t="s">
        <v>232</v>
      </c>
      <c r="E818" s="30">
        <v>85.1</v>
      </c>
    </row>
    <row r="819" spans="1:5" x14ac:dyDescent="0.2">
      <c r="A819" s="29">
        <v>876</v>
      </c>
      <c r="B819" s="29" t="s">
        <v>1053</v>
      </c>
      <c r="C819" s="29" t="s">
        <v>242</v>
      </c>
      <c r="D819" s="29" t="s">
        <v>232</v>
      </c>
      <c r="E819" s="30">
        <v>219.68</v>
      </c>
    </row>
    <row r="820" spans="1:5" x14ac:dyDescent="0.2">
      <c r="A820" s="29">
        <v>877</v>
      </c>
      <c r="B820" s="29" t="s">
        <v>1054</v>
      </c>
      <c r="C820" s="29" t="s">
        <v>242</v>
      </c>
      <c r="D820" s="29" t="s">
        <v>232</v>
      </c>
      <c r="E820" s="30">
        <v>258.26</v>
      </c>
    </row>
    <row r="821" spans="1:5" x14ac:dyDescent="0.2">
      <c r="A821" s="29">
        <v>882</v>
      </c>
      <c r="B821" s="29" t="s">
        <v>1055</v>
      </c>
      <c r="C821" s="29" t="s">
        <v>242</v>
      </c>
      <c r="D821" s="29" t="s">
        <v>232</v>
      </c>
      <c r="E821" s="30">
        <v>281.42</v>
      </c>
    </row>
    <row r="822" spans="1:5" x14ac:dyDescent="0.2">
      <c r="A822" s="29">
        <v>878</v>
      </c>
      <c r="B822" s="29" t="s">
        <v>1056</v>
      </c>
      <c r="C822" s="29" t="s">
        <v>242</v>
      </c>
      <c r="D822" s="29" t="s">
        <v>232</v>
      </c>
      <c r="E822" s="30">
        <v>349.87</v>
      </c>
    </row>
    <row r="823" spans="1:5" x14ac:dyDescent="0.2">
      <c r="A823" s="29">
        <v>879</v>
      </c>
      <c r="B823" s="29" t="s">
        <v>1057</v>
      </c>
      <c r="C823" s="29" t="s">
        <v>242</v>
      </c>
      <c r="D823" s="29" t="s">
        <v>232</v>
      </c>
      <c r="E823" s="30">
        <v>412.38</v>
      </c>
    </row>
    <row r="824" spans="1:5" x14ac:dyDescent="0.2">
      <c r="A824" s="29">
        <v>880</v>
      </c>
      <c r="B824" s="29" t="s">
        <v>1058</v>
      </c>
      <c r="C824" s="29" t="s">
        <v>242</v>
      </c>
      <c r="D824" s="29" t="s">
        <v>232</v>
      </c>
      <c r="E824" s="30">
        <v>485.21</v>
      </c>
    </row>
    <row r="825" spans="1:5" x14ac:dyDescent="0.2">
      <c r="A825" s="29">
        <v>873</v>
      </c>
      <c r="B825" s="29" t="s">
        <v>1059</v>
      </c>
      <c r="C825" s="29" t="s">
        <v>242</v>
      </c>
      <c r="D825" s="29" t="s">
        <v>232</v>
      </c>
      <c r="E825" s="30">
        <v>147.53</v>
      </c>
    </row>
    <row r="826" spans="1:5" x14ac:dyDescent="0.2">
      <c r="A826" s="29">
        <v>881</v>
      </c>
      <c r="B826" s="29" t="s">
        <v>1060</v>
      </c>
      <c r="C826" s="29" t="s">
        <v>242</v>
      </c>
      <c r="D826" s="29" t="s">
        <v>232</v>
      </c>
      <c r="E826" s="30">
        <v>663.19</v>
      </c>
    </row>
    <row r="827" spans="1:5" x14ac:dyDescent="0.2">
      <c r="A827" s="29">
        <v>874</v>
      </c>
      <c r="B827" s="29" t="s">
        <v>1061</v>
      </c>
      <c r="C827" s="29" t="s">
        <v>242</v>
      </c>
      <c r="D827" s="29" t="s">
        <v>232</v>
      </c>
      <c r="E827" s="30">
        <v>175.09</v>
      </c>
    </row>
    <row r="828" spans="1:5" x14ac:dyDescent="0.2">
      <c r="A828" s="29">
        <v>875</v>
      </c>
      <c r="B828" s="29" t="s">
        <v>1062</v>
      </c>
      <c r="C828" s="29" t="s">
        <v>242</v>
      </c>
      <c r="D828" s="29" t="s">
        <v>232</v>
      </c>
      <c r="E828" s="30">
        <v>208.89</v>
      </c>
    </row>
    <row r="829" spans="1:5" x14ac:dyDescent="0.2">
      <c r="A829" s="29">
        <v>983</v>
      </c>
      <c r="B829" s="29" t="s">
        <v>1063</v>
      </c>
      <c r="C829" s="29" t="s">
        <v>242</v>
      </c>
      <c r="D829" s="29" t="s">
        <v>232</v>
      </c>
      <c r="E829" s="30">
        <v>1.31</v>
      </c>
    </row>
    <row r="830" spans="1:5" x14ac:dyDescent="0.2">
      <c r="A830" s="29">
        <v>985</v>
      </c>
      <c r="B830" s="29" t="s">
        <v>1064</v>
      </c>
      <c r="C830" s="29" t="s">
        <v>242</v>
      </c>
      <c r="D830" s="29" t="s">
        <v>232</v>
      </c>
      <c r="E830" s="30">
        <v>9.81</v>
      </c>
    </row>
    <row r="831" spans="1:5" x14ac:dyDescent="0.2">
      <c r="A831" s="29">
        <v>990</v>
      </c>
      <c r="B831" s="29" t="s">
        <v>1065</v>
      </c>
      <c r="C831" s="29" t="s">
        <v>242</v>
      </c>
      <c r="D831" s="29" t="s">
        <v>232</v>
      </c>
      <c r="E831" s="30">
        <v>134.29</v>
      </c>
    </row>
    <row r="832" spans="1:5" x14ac:dyDescent="0.2">
      <c r="A832" s="29">
        <v>39241</v>
      </c>
      <c r="B832" s="29" t="s">
        <v>1066</v>
      </c>
      <c r="C832" s="29" t="s">
        <v>242</v>
      </c>
      <c r="D832" s="29" t="s">
        <v>232</v>
      </c>
      <c r="E832" s="30">
        <v>15.35</v>
      </c>
    </row>
    <row r="833" spans="1:5" x14ac:dyDescent="0.2">
      <c r="A833" s="29">
        <v>1005</v>
      </c>
      <c r="B833" s="29" t="s">
        <v>1067</v>
      </c>
      <c r="C833" s="29" t="s">
        <v>242</v>
      </c>
      <c r="D833" s="29" t="s">
        <v>232</v>
      </c>
      <c r="E833" s="30">
        <v>164.82</v>
      </c>
    </row>
    <row r="834" spans="1:5" x14ac:dyDescent="0.2">
      <c r="A834" s="29">
        <v>984</v>
      </c>
      <c r="B834" s="29" t="s">
        <v>1068</v>
      </c>
      <c r="C834" s="29" t="s">
        <v>242</v>
      </c>
      <c r="D834" s="29" t="s">
        <v>232</v>
      </c>
      <c r="E834" s="30">
        <v>3.39</v>
      </c>
    </row>
    <row r="835" spans="1:5" x14ac:dyDescent="0.2">
      <c r="A835" s="29">
        <v>991</v>
      </c>
      <c r="B835" s="29" t="s">
        <v>1069</v>
      </c>
      <c r="C835" s="29" t="s">
        <v>242</v>
      </c>
      <c r="D835" s="29" t="s">
        <v>232</v>
      </c>
      <c r="E835" s="30">
        <v>217.79</v>
      </c>
    </row>
    <row r="836" spans="1:5" x14ac:dyDescent="0.2">
      <c r="A836" s="29">
        <v>986</v>
      </c>
      <c r="B836" s="29" t="s">
        <v>1070</v>
      </c>
      <c r="C836" s="29" t="s">
        <v>242</v>
      </c>
      <c r="D836" s="29" t="s">
        <v>232</v>
      </c>
      <c r="E836" s="30">
        <v>23.46</v>
      </c>
    </row>
    <row r="837" spans="1:5" x14ac:dyDescent="0.2">
      <c r="A837" s="29">
        <v>1024</v>
      </c>
      <c r="B837" s="29" t="s">
        <v>1071</v>
      </c>
      <c r="C837" s="29" t="s">
        <v>242</v>
      </c>
      <c r="D837" s="29" t="s">
        <v>232</v>
      </c>
      <c r="E837" s="30">
        <v>269.56</v>
      </c>
    </row>
    <row r="838" spans="1:5" x14ac:dyDescent="0.2">
      <c r="A838" s="29">
        <v>987</v>
      </c>
      <c r="B838" s="29" t="s">
        <v>1072</v>
      </c>
      <c r="C838" s="29" t="s">
        <v>242</v>
      </c>
      <c r="D838" s="29" t="s">
        <v>232</v>
      </c>
      <c r="E838" s="30">
        <v>31.88</v>
      </c>
    </row>
    <row r="839" spans="1:5" x14ac:dyDescent="0.2">
      <c r="A839" s="29">
        <v>1003</v>
      </c>
      <c r="B839" s="29" t="s">
        <v>1073</v>
      </c>
      <c r="C839" s="29" t="s">
        <v>242</v>
      </c>
      <c r="D839" s="29" t="s">
        <v>232</v>
      </c>
      <c r="E839" s="30">
        <v>4.96</v>
      </c>
    </row>
    <row r="840" spans="1:5" x14ac:dyDescent="0.2">
      <c r="A840" s="29">
        <v>992</v>
      </c>
      <c r="B840" s="29" t="s">
        <v>1074</v>
      </c>
      <c r="C840" s="29" t="s">
        <v>242</v>
      </c>
      <c r="D840" s="29" t="s">
        <v>232</v>
      </c>
      <c r="E840" s="30">
        <v>348.75</v>
      </c>
    </row>
    <row r="841" spans="1:5" x14ac:dyDescent="0.2">
      <c r="A841" s="29">
        <v>1007</v>
      </c>
      <c r="B841" s="29" t="s">
        <v>1075</v>
      </c>
      <c r="C841" s="29" t="s">
        <v>242</v>
      </c>
      <c r="D841" s="29" t="s">
        <v>232</v>
      </c>
      <c r="E841" s="30">
        <v>45.23</v>
      </c>
    </row>
    <row r="842" spans="1:5" x14ac:dyDescent="0.2">
      <c r="A842" s="29">
        <v>39242</v>
      </c>
      <c r="B842" s="29" t="s">
        <v>1076</v>
      </c>
      <c r="C842" s="29" t="s">
        <v>242</v>
      </c>
      <c r="D842" s="29" t="s">
        <v>232</v>
      </c>
      <c r="E842" s="30">
        <v>432.11</v>
      </c>
    </row>
    <row r="843" spans="1:5" x14ac:dyDescent="0.2">
      <c r="A843" s="29">
        <v>1008</v>
      </c>
      <c r="B843" s="29" t="s">
        <v>1077</v>
      </c>
      <c r="C843" s="29" t="s">
        <v>242</v>
      </c>
      <c r="D843" s="29" t="s">
        <v>232</v>
      </c>
      <c r="E843" s="30">
        <v>5.63</v>
      </c>
    </row>
    <row r="844" spans="1:5" x14ac:dyDescent="0.2">
      <c r="A844" s="29">
        <v>988</v>
      </c>
      <c r="B844" s="29" t="s">
        <v>1078</v>
      </c>
      <c r="C844" s="29" t="s">
        <v>242</v>
      </c>
      <c r="D844" s="29" t="s">
        <v>232</v>
      </c>
      <c r="E844" s="30">
        <v>62.47</v>
      </c>
    </row>
    <row r="845" spans="1:5" x14ac:dyDescent="0.2">
      <c r="A845" s="29">
        <v>989</v>
      </c>
      <c r="B845" s="29" t="s">
        <v>1079</v>
      </c>
      <c r="C845" s="29" t="s">
        <v>242</v>
      </c>
      <c r="D845" s="29" t="s">
        <v>232</v>
      </c>
      <c r="E845" s="30">
        <v>84.62</v>
      </c>
    </row>
    <row r="846" spans="1:5" x14ac:dyDescent="0.2">
      <c r="A846" s="29">
        <v>39598</v>
      </c>
      <c r="B846" s="29" t="s">
        <v>1080</v>
      </c>
      <c r="C846" s="29" t="s">
        <v>242</v>
      </c>
      <c r="D846" s="29" t="s">
        <v>232</v>
      </c>
      <c r="E846" s="30">
        <v>1.25</v>
      </c>
    </row>
    <row r="847" spans="1:5" x14ac:dyDescent="0.2">
      <c r="A847" s="29">
        <v>39599</v>
      </c>
      <c r="B847" s="29" t="s">
        <v>1081</v>
      </c>
      <c r="C847" s="29" t="s">
        <v>242</v>
      </c>
      <c r="D847" s="29" t="s">
        <v>232</v>
      </c>
      <c r="E847" s="30">
        <v>1.89</v>
      </c>
    </row>
    <row r="848" spans="1:5" x14ac:dyDescent="0.2">
      <c r="A848" s="29">
        <v>34602</v>
      </c>
      <c r="B848" s="29" t="s">
        <v>1082</v>
      </c>
      <c r="C848" s="29" t="s">
        <v>242</v>
      </c>
      <c r="D848" s="29" t="s">
        <v>232</v>
      </c>
      <c r="E848" s="30">
        <v>5.28</v>
      </c>
    </row>
    <row r="849" spans="1:5" x14ac:dyDescent="0.2">
      <c r="A849" s="29">
        <v>34603</v>
      </c>
      <c r="B849" s="29" t="s">
        <v>1083</v>
      </c>
      <c r="C849" s="29" t="s">
        <v>242</v>
      </c>
      <c r="D849" s="29" t="s">
        <v>232</v>
      </c>
      <c r="E849" s="30">
        <v>25.39</v>
      </c>
    </row>
    <row r="850" spans="1:5" x14ac:dyDescent="0.2">
      <c r="A850" s="29">
        <v>34607</v>
      </c>
      <c r="B850" s="29" t="s">
        <v>1084</v>
      </c>
      <c r="C850" s="29" t="s">
        <v>242</v>
      </c>
      <c r="D850" s="29" t="s">
        <v>232</v>
      </c>
      <c r="E850" s="30">
        <v>11.32</v>
      </c>
    </row>
    <row r="851" spans="1:5" x14ac:dyDescent="0.2">
      <c r="A851" s="29">
        <v>34609</v>
      </c>
      <c r="B851" s="29" t="s">
        <v>1085</v>
      </c>
      <c r="C851" s="29" t="s">
        <v>242</v>
      </c>
      <c r="D851" s="29" t="s">
        <v>232</v>
      </c>
      <c r="E851" s="30">
        <v>16.98</v>
      </c>
    </row>
    <row r="852" spans="1:5" x14ac:dyDescent="0.2">
      <c r="A852" s="29">
        <v>34618</v>
      </c>
      <c r="B852" s="29" t="s">
        <v>1086</v>
      </c>
      <c r="C852" s="29" t="s">
        <v>242</v>
      </c>
      <c r="D852" s="29" t="s">
        <v>232</v>
      </c>
      <c r="E852" s="30">
        <v>7</v>
      </c>
    </row>
    <row r="853" spans="1:5" x14ac:dyDescent="0.2">
      <c r="A853" s="29">
        <v>34620</v>
      </c>
      <c r="B853" s="29" t="s">
        <v>1087</v>
      </c>
      <c r="C853" s="29" t="s">
        <v>242</v>
      </c>
      <c r="D853" s="29" t="s">
        <v>232</v>
      </c>
      <c r="E853" s="30">
        <v>35.04</v>
      </c>
    </row>
    <row r="854" spans="1:5" x14ac:dyDescent="0.2">
      <c r="A854" s="29">
        <v>34621</v>
      </c>
      <c r="B854" s="29" t="s">
        <v>1088</v>
      </c>
      <c r="C854" s="29" t="s">
        <v>242</v>
      </c>
      <c r="D854" s="29" t="s">
        <v>232</v>
      </c>
      <c r="E854" s="30">
        <v>16.25</v>
      </c>
    </row>
    <row r="855" spans="1:5" x14ac:dyDescent="0.2">
      <c r="A855" s="29">
        <v>34622</v>
      </c>
      <c r="B855" s="29" t="s">
        <v>1089</v>
      </c>
      <c r="C855" s="29" t="s">
        <v>242</v>
      </c>
      <c r="D855" s="29" t="s">
        <v>232</v>
      </c>
      <c r="E855" s="30">
        <v>23.03</v>
      </c>
    </row>
    <row r="856" spans="1:5" x14ac:dyDescent="0.2">
      <c r="A856" s="29">
        <v>34624</v>
      </c>
      <c r="B856" s="29" t="s">
        <v>1090</v>
      </c>
      <c r="C856" s="29" t="s">
        <v>242</v>
      </c>
      <c r="D856" s="29" t="s">
        <v>232</v>
      </c>
      <c r="E856" s="30">
        <v>8.94</v>
      </c>
    </row>
    <row r="857" spans="1:5" x14ac:dyDescent="0.2">
      <c r="A857" s="29">
        <v>34626</v>
      </c>
      <c r="B857" s="29" t="s">
        <v>1091</v>
      </c>
      <c r="C857" s="29" t="s">
        <v>242</v>
      </c>
      <c r="D857" s="29" t="s">
        <v>232</v>
      </c>
      <c r="E857" s="30">
        <v>48.16</v>
      </c>
    </row>
    <row r="858" spans="1:5" x14ac:dyDescent="0.2">
      <c r="A858" s="29">
        <v>34627</v>
      </c>
      <c r="B858" s="29" t="s">
        <v>1092</v>
      </c>
      <c r="C858" s="29" t="s">
        <v>242</v>
      </c>
      <c r="D858" s="29" t="s">
        <v>232</v>
      </c>
      <c r="E858" s="30">
        <v>20.75</v>
      </c>
    </row>
    <row r="859" spans="1:5" x14ac:dyDescent="0.2">
      <c r="A859" s="29">
        <v>34629</v>
      </c>
      <c r="B859" s="29" t="s">
        <v>1093</v>
      </c>
      <c r="C859" s="29" t="s">
        <v>242</v>
      </c>
      <c r="D859" s="29" t="s">
        <v>232</v>
      </c>
      <c r="E859" s="30">
        <v>30.38</v>
      </c>
    </row>
    <row r="860" spans="1:5" x14ac:dyDescent="0.2">
      <c r="A860" s="29">
        <v>39257</v>
      </c>
      <c r="B860" s="29" t="s">
        <v>1094</v>
      </c>
      <c r="C860" s="29" t="s">
        <v>242</v>
      </c>
      <c r="D860" s="29" t="s">
        <v>232</v>
      </c>
      <c r="E860" s="30">
        <v>5.91</v>
      </c>
    </row>
    <row r="861" spans="1:5" x14ac:dyDescent="0.2">
      <c r="A861" s="29">
        <v>39261</v>
      </c>
      <c r="B861" s="29" t="s">
        <v>1095</v>
      </c>
      <c r="C861" s="29" t="s">
        <v>242</v>
      </c>
      <c r="D861" s="29" t="s">
        <v>232</v>
      </c>
      <c r="E861" s="30">
        <v>31.48</v>
      </c>
    </row>
    <row r="862" spans="1:5" x14ac:dyDescent="0.2">
      <c r="A862" s="29">
        <v>39268</v>
      </c>
      <c r="B862" s="29" t="s">
        <v>1096</v>
      </c>
      <c r="C862" s="29" t="s">
        <v>242</v>
      </c>
      <c r="D862" s="29" t="s">
        <v>232</v>
      </c>
      <c r="E862" s="30">
        <v>363.21</v>
      </c>
    </row>
    <row r="863" spans="1:5" x14ac:dyDescent="0.2">
      <c r="A863" s="29">
        <v>39262</v>
      </c>
      <c r="B863" s="29" t="s">
        <v>1097</v>
      </c>
      <c r="C863" s="29" t="s">
        <v>242</v>
      </c>
      <c r="D863" s="29" t="s">
        <v>232</v>
      </c>
      <c r="E863" s="30">
        <v>49.22</v>
      </c>
    </row>
    <row r="864" spans="1:5" x14ac:dyDescent="0.2">
      <c r="A864" s="29">
        <v>39258</v>
      </c>
      <c r="B864" s="29" t="s">
        <v>1098</v>
      </c>
      <c r="C864" s="29" t="s">
        <v>242</v>
      </c>
      <c r="D864" s="29" t="s">
        <v>232</v>
      </c>
      <c r="E864" s="30">
        <v>8.76</v>
      </c>
    </row>
    <row r="865" spans="1:5" x14ac:dyDescent="0.2">
      <c r="A865" s="29">
        <v>39263</v>
      </c>
      <c r="B865" s="29" t="s">
        <v>1099</v>
      </c>
      <c r="C865" s="29" t="s">
        <v>242</v>
      </c>
      <c r="D865" s="29" t="s">
        <v>232</v>
      </c>
      <c r="E865" s="30">
        <v>76.16</v>
      </c>
    </row>
    <row r="866" spans="1:5" x14ac:dyDescent="0.2">
      <c r="A866" s="29">
        <v>39264</v>
      </c>
      <c r="B866" s="29" t="s">
        <v>1100</v>
      </c>
      <c r="C866" s="29" t="s">
        <v>242</v>
      </c>
      <c r="D866" s="29" t="s">
        <v>232</v>
      </c>
      <c r="E866" s="30">
        <v>103.12</v>
      </c>
    </row>
    <row r="867" spans="1:5" x14ac:dyDescent="0.2">
      <c r="A867" s="29">
        <v>39259</v>
      </c>
      <c r="B867" s="29" t="s">
        <v>1101</v>
      </c>
      <c r="C867" s="29" t="s">
        <v>242</v>
      </c>
      <c r="D867" s="29" t="s">
        <v>232</v>
      </c>
      <c r="E867" s="30">
        <v>13.34</v>
      </c>
    </row>
    <row r="868" spans="1:5" x14ac:dyDescent="0.2">
      <c r="A868" s="29">
        <v>39265</v>
      </c>
      <c r="B868" s="29" t="s">
        <v>1102</v>
      </c>
      <c r="C868" s="29" t="s">
        <v>242</v>
      </c>
      <c r="D868" s="29" t="s">
        <v>232</v>
      </c>
      <c r="E868" s="30">
        <v>151.91</v>
      </c>
    </row>
    <row r="869" spans="1:5" x14ac:dyDescent="0.2">
      <c r="A869" s="29">
        <v>39260</v>
      </c>
      <c r="B869" s="29" t="s">
        <v>1103</v>
      </c>
      <c r="C869" s="29" t="s">
        <v>242</v>
      </c>
      <c r="D869" s="29" t="s">
        <v>232</v>
      </c>
      <c r="E869" s="30">
        <v>18.989999999999998</v>
      </c>
    </row>
    <row r="870" spans="1:5" x14ac:dyDescent="0.2">
      <c r="A870" s="29">
        <v>39266</v>
      </c>
      <c r="B870" s="29" t="s">
        <v>1104</v>
      </c>
      <c r="C870" s="29" t="s">
        <v>242</v>
      </c>
      <c r="D870" s="29" t="s">
        <v>232</v>
      </c>
      <c r="E870" s="30">
        <v>213.15</v>
      </c>
    </row>
    <row r="871" spans="1:5" x14ac:dyDescent="0.2">
      <c r="A871" s="29">
        <v>39267</v>
      </c>
      <c r="B871" s="29" t="s">
        <v>1105</v>
      </c>
      <c r="C871" s="29" t="s">
        <v>242</v>
      </c>
      <c r="D871" s="29" t="s">
        <v>232</v>
      </c>
      <c r="E871" s="30">
        <v>279.39999999999998</v>
      </c>
    </row>
    <row r="872" spans="1:5" x14ac:dyDescent="0.2">
      <c r="A872" s="29">
        <v>11901</v>
      </c>
      <c r="B872" s="29" t="s">
        <v>1106</v>
      </c>
      <c r="C872" s="29" t="s">
        <v>242</v>
      </c>
      <c r="D872" s="29" t="s">
        <v>230</v>
      </c>
      <c r="E872" s="30">
        <v>0.82</v>
      </c>
    </row>
    <row r="873" spans="1:5" x14ac:dyDescent="0.2">
      <c r="A873" s="29">
        <v>11902</v>
      </c>
      <c r="B873" s="29" t="s">
        <v>1107</v>
      </c>
      <c r="C873" s="29" t="s">
        <v>242</v>
      </c>
      <c r="D873" s="29" t="s">
        <v>232</v>
      </c>
      <c r="E873" s="30">
        <v>1.43</v>
      </c>
    </row>
    <row r="874" spans="1:5" x14ac:dyDescent="0.2">
      <c r="A874" s="29">
        <v>11903</v>
      </c>
      <c r="B874" s="29" t="s">
        <v>1108</v>
      </c>
      <c r="C874" s="29" t="s">
        <v>242</v>
      </c>
      <c r="D874" s="29" t="s">
        <v>232</v>
      </c>
      <c r="E874" s="30">
        <v>2.21</v>
      </c>
    </row>
    <row r="875" spans="1:5" x14ac:dyDescent="0.2">
      <c r="A875" s="29">
        <v>11904</v>
      </c>
      <c r="B875" s="29" t="s">
        <v>1109</v>
      </c>
      <c r="C875" s="29" t="s">
        <v>242</v>
      </c>
      <c r="D875" s="29" t="s">
        <v>232</v>
      </c>
      <c r="E875" s="30">
        <v>2.81</v>
      </c>
    </row>
    <row r="876" spans="1:5" x14ac:dyDescent="0.2">
      <c r="A876" s="29">
        <v>11905</v>
      </c>
      <c r="B876" s="29" t="s">
        <v>1110</v>
      </c>
      <c r="C876" s="29" t="s">
        <v>242</v>
      </c>
      <c r="D876" s="29" t="s">
        <v>232</v>
      </c>
      <c r="E876" s="30">
        <v>3.78</v>
      </c>
    </row>
    <row r="877" spans="1:5" x14ac:dyDescent="0.2">
      <c r="A877" s="29">
        <v>11906</v>
      </c>
      <c r="B877" s="29" t="s">
        <v>1111</v>
      </c>
      <c r="C877" s="29" t="s">
        <v>242</v>
      </c>
      <c r="D877" s="29" t="s">
        <v>232</v>
      </c>
      <c r="E877" s="30">
        <v>4.3499999999999996</v>
      </c>
    </row>
    <row r="878" spans="1:5" x14ac:dyDescent="0.2">
      <c r="A878" s="29">
        <v>11919</v>
      </c>
      <c r="B878" s="29" t="s">
        <v>1112</v>
      </c>
      <c r="C878" s="29" t="s">
        <v>242</v>
      </c>
      <c r="D878" s="29" t="s">
        <v>232</v>
      </c>
      <c r="E878" s="30">
        <v>8.5399999999999991</v>
      </c>
    </row>
    <row r="879" spans="1:5" x14ac:dyDescent="0.2">
      <c r="A879" s="29">
        <v>11920</v>
      </c>
      <c r="B879" s="29" t="s">
        <v>1113</v>
      </c>
      <c r="C879" s="29" t="s">
        <v>242</v>
      </c>
      <c r="D879" s="29" t="s">
        <v>232</v>
      </c>
      <c r="E879" s="30">
        <v>16.55</v>
      </c>
    </row>
    <row r="880" spans="1:5" x14ac:dyDescent="0.2">
      <c r="A880" s="29">
        <v>11924</v>
      </c>
      <c r="B880" s="29" t="s">
        <v>1114</v>
      </c>
      <c r="C880" s="29" t="s">
        <v>242</v>
      </c>
      <c r="D880" s="29" t="s">
        <v>232</v>
      </c>
      <c r="E880" s="30">
        <v>160.91999999999999</v>
      </c>
    </row>
    <row r="881" spans="1:5" x14ac:dyDescent="0.2">
      <c r="A881" s="29">
        <v>11921</v>
      </c>
      <c r="B881" s="29" t="s">
        <v>1115</v>
      </c>
      <c r="C881" s="29" t="s">
        <v>242</v>
      </c>
      <c r="D881" s="29" t="s">
        <v>232</v>
      </c>
      <c r="E881" s="30">
        <v>22.53</v>
      </c>
    </row>
    <row r="882" spans="1:5" x14ac:dyDescent="0.2">
      <c r="A882" s="29">
        <v>11922</v>
      </c>
      <c r="B882" s="29" t="s">
        <v>1116</v>
      </c>
      <c r="C882" s="29" t="s">
        <v>242</v>
      </c>
      <c r="D882" s="29" t="s">
        <v>232</v>
      </c>
      <c r="E882" s="30">
        <v>40</v>
      </c>
    </row>
    <row r="883" spans="1:5" x14ac:dyDescent="0.2">
      <c r="A883" s="29">
        <v>11923</v>
      </c>
      <c r="B883" s="29" t="s">
        <v>1117</v>
      </c>
      <c r="C883" s="29" t="s">
        <v>242</v>
      </c>
      <c r="D883" s="29" t="s">
        <v>232</v>
      </c>
      <c r="E883" s="30">
        <v>65.319999999999993</v>
      </c>
    </row>
    <row r="884" spans="1:5" x14ac:dyDescent="0.2">
      <c r="A884" s="29">
        <v>11916</v>
      </c>
      <c r="B884" s="29" t="s">
        <v>1118</v>
      </c>
      <c r="C884" s="29" t="s">
        <v>242</v>
      </c>
      <c r="D884" s="29" t="s">
        <v>232</v>
      </c>
      <c r="E884" s="30">
        <v>11.08</v>
      </c>
    </row>
    <row r="885" spans="1:5" x14ac:dyDescent="0.2">
      <c r="A885" s="29">
        <v>11914</v>
      </c>
      <c r="B885" s="29" t="s">
        <v>1119</v>
      </c>
      <c r="C885" s="29" t="s">
        <v>242</v>
      </c>
      <c r="D885" s="29" t="s">
        <v>232</v>
      </c>
      <c r="E885" s="30">
        <v>80.48</v>
      </c>
    </row>
    <row r="886" spans="1:5" x14ac:dyDescent="0.2">
      <c r="A886" s="29">
        <v>11917</v>
      </c>
      <c r="B886" s="29" t="s">
        <v>1120</v>
      </c>
      <c r="C886" s="29" t="s">
        <v>242</v>
      </c>
      <c r="D886" s="29" t="s">
        <v>232</v>
      </c>
      <c r="E886" s="30">
        <v>19.29</v>
      </c>
    </row>
    <row r="887" spans="1:5" x14ac:dyDescent="0.2">
      <c r="A887" s="29">
        <v>11918</v>
      </c>
      <c r="B887" s="29" t="s">
        <v>1121</v>
      </c>
      <c r="C887" s="29" t="s">
        <v>242</v>
      </c>
      <c r="D887" s="29" t="s">
        <v>232</v>
      </c>
      <c r="E887" s="30">
        <v>26.17</v>
      </c>
    </row>
    <row r="888" spans="1:5" x14ac:dyDescent="0.2">
      <c r="A888" s="29">
        <v>37734</v>
      </c>
      <c r="B888" s="29" t="s">
        <v>1122</v>
      </c>
      <c r="C888" s="29" t="s">
        <v>229</v>
      </c>
      <c r="D888" s="29" t="s">
        <v>237</v>
      </c>
      <c r="E888" s="30">
        <v>74596.399999999994</v>
      </c>
    </row>
    <row r="889" spans="1:5" x14ac:dyDescent="0.2">
      <c r="A889" s="29">
        <v>42251</v>
      </c>
      <c r="B889" s="29" t="s">
        <v>1123</v>
      </c>
      <c r="C889" s="29" t="s">
        <v>229</v>
      </c>
      <c r="D889" s="29" t="s">
        <v>237</v>
      </c>
      <c r="E889" s="30">
        <v>84708.77</v>
      </c>
    </row>
    <row r="890" spans="1:5" x14ac:dyDescent="0.2">
      <c r="A890" s="29">
        <v>37733</v>
      </c>
      <c r="B890" s="29" t="s">
        <v>1124</v>
      </c>
      <c r="C890" s="29" t="s">
        <v>229</v>
      </c>
      <c r="D890" s="29" t="s">
        <v>237</v>
      </c>
      <c r="E890" s="30">
        <v>55932.1</v>
      </c>
    </row>
    <row r="891" spans="1:5" x14ac:dyDescent="0.2">
      <c r="A891" s="29">
        <v>37735</v>
      </c>
      <c r="B891" s="29" t="s">
        <v>1125</v>
      </c>
      <c r="C891" s="29" t="s">
        <v>229</v>
      </c>
      <c r="D891" s="29" t="s">
        <v>237</v>
      </c>
      <c r="E891" s="30">
        <v>67398.19</v>
      </c>
    </row>
    <row r="892" spans="1:5" x14ac:dyDescent="0.2">
      <c r="A892" s="29">
        <v>5090</v>
      </c>
      <c r="B892" s="29" t="s">
        <v>1126</v>
      </c>
      <c r="C892" s="29" t="s">
        <v>229</v>
      </c>
      <c r="D892" s="29" t="s">
        <v>230</v>
      </c>
      <c r="E892" s="30">
        <v>15.85</v>
      </c>
    </row>
    <row r="893" spans="1:5" x14ac:dyDescent="0.2">
      <c r="A893" s="29">
        <v>5085</v>
      </c>
      <c r="B893" s="29" t="s">
        <v>1127</v>
      </c>
      <c r="C893" s="29" t="s">
        <v>229</v>
      </c>
      <c r="D893" s="29" t="s">
        <v>232</v>
      </c>
      <c r="E893" s="30">
        <v>23.59</v>
      </c>
    </row>
    <row r="894" spans="1:5" x14ac:dyDescent="0.2">
      <c r="A894" s="29">
        <v>43603</v>
      </c>
      <c r="B894" s="29" t="s">
        <v>1128</v>
      </c>
      <c r="C894" s="29" t="s">
        <v>229</v>
      </c>
      <c r="D894" s="29" t="s">
        <v>232</v>
      </c>
      <c r="E894" s="30">
        <v>33.71</v>
      </c>
    </row>
    <row r="895" spans="1:5" x14ac:dyDescent="0.2">
      <c r="A895" s="29">
        <v>38374</v>
      </c>
      <c r="B895" s="29" t="s">
        <v>1129</v>
      </c>
      <c r="C895" s="29" t="s">
        <v>229</v>
      </c>
      <c r="D895" s="29" t="s">
        <v>232</v>
      </c>
      <c r="E895" s="30">
        <v>1010.73</v>
      </c>
    </row>
    <row r="896" spans="1:5" x14ac:dyDescent="0.2">
      <c r="A896" s="29">
        <v>20209</v>
      </c>
      <c r="B896" s="29" t="s">
        <v>1130</v>
      </c>
      <c r="C896" s="29" t="s">
        <v>242</v>
      </c>
      <c r="D896" s="29" t="s">
        <v>232</v>
      </c>
      <c r="E896" s="30">
        <v>27.96</v>
      </c>
    </row>
    <row r="897" spans="1:5" x14ac:dyDescent="0.2">
      <c r="A897" s="29">
        <v>20212</v>
      </c>
      <c r="B897" s="29" t="s">
        <v>1131</v>
      </c>
      <c r="C897" s="29" t="s">
        <v>242</v>
      </c>
      <c r="D897" s="29" t="s">
        <v>232</v>
      </c>
      <c r="E897" s="30">
        <v>23.41</v>
      </c>
    </row>
    <row r="898" spans="1:5" x14ac:dyDescent="0.2">
      <c r="A898" s="29">
        <v>4433</v>
      </c>
      <c r="B898" s="29" t="s">
        <v>1132</v>
      </c>
      <c r="C898" s="29" t="s">
        <v>242</v>
      </c>
      <c r="D898" s="29" t="s">
        <v>232</v>
      </c>
      <c r="E898" s="30">
        <v>26.79</v>
      </c>
    </row>
    <row r="899" spans="1:5" x14ac:dyDescent="0.2">
      <c r="A899" s="29">
        <v>4430</v>
      </c>
      <c r="B899" s="29" t="s">
        <v>1133</v>
      </c>
      <c r="C899" s="29" t="s">
        <v>242</v>
      </c>
      <c r="D899" s="29" t="s">
        <v>230</v>
      </c>
      <c r="E899" s="30">
        <v>13.7</v>
      </c>
    </row>
    <row r="900" spans="1:5" x14ac:dyDescent="0.2">
      <c r="A900" s="29">
        <v>4400</v>
      </c>
      <c r="B900" s="29" t="s">
        <v>1134</v>
      </c>
      <c r="C900" s="29" t="s">
        <v>242</v>
      </c>
      <c r="D900" s="29" t="s">
        <v>232</v>
      </c>
      <c r="E900" s="30">
        <v>21.8</v>
      </c>
    </row>
    <row r="901" spans="1:5" x14ac:dyDescent="0.2">
      <c r="A901" s="29">
        <v>2729</v>
      </c>
      <c r="B901" s="29" t="s">
        <v>1135</v>
      </c>
      <c r="C901" s="29" t="s">
        <v>229</v>
      </c>
      <c r="D901" s="29" t="s">
        <v>232</v>
      </c>
      <c r="E901" s="30">
        <v>25.2</v>
      </c>
    </row>
    <row r="902" spans="1:5" x14ac:dyDescent="0.2">
      <c r="A902" s="29">
        <v>4513</v>
      </c>
      <c r="B902" s="29" t="s">
        <v>1136</v>
      </c>
      <c r="C902" s="29" t="s">
        <v>242</v>
      </c>
      <c r="D902" s="29" t="s">
        <v>232</v>
      </c>
      <c r="E902" s="30">
        <v>6</v>
      </c>
    </row>
    <row r="903" spans="1:5" x14ac:dyDescent="0.2">
      <c r="A903" s="29">
        <v>11871</v>
      </c>
      <c r="B903" s="29" t="s">
        <v>1137</v>
      </c>
      <c r="C903" s="29" t="s">
        <v>229</v>
      </c>
      <c r="D903" s="29" t="s">
        <v>237</v>
      </c>
      <c r="E903" s="30">
        <v>375</v>
      </c>
    </row>
    <row r="904" spans="1:5" x14ac:dyDescent="0.2">
      <c r="A904" s="29">
        <v>34636</v>
      </c>
      <c r="B904" s="29" t="s">
        <v>1138</v>
      </c>
      <c r="C904" s="29" t="s">
        <v>229</v>
      </c>
      <c r="D904" s="29" t="s">
        <v>230</v>
      </c>
      <c r="E904" s="30">
        <v>369.95</v>
      </c>
    </row>
    <row r="905" spans="1:5" x14ac:dyDescent="0.2">
      <c r="A905" s="29">
        <v>34639</v>
      </c>
      <c r="B905" s="29" t="s">
        <v>1139</v>
      </c>
      <c r="C905" s="29" t="s">
        <v>229</v>
      </c>
      <c r="D905" s="29" t="s">
        <v>232</v>
      </c>
      <c r="E905" s="30">
        <v>751.36</v>
      </c>
    </row>
    <row r="906" spans="1:5" x14ac:dyDescent="0.2">
      <c r="A906" s="29">
        <v>34640</v>
      </c>
      <c r="B906" s="29" t="s">
        <v>1140</v>
      </c>
      <c r="C906" s="29" t="s">
        <v>229</v>
      </c>
      <c r="D906" s="29" t="s">
        <v>232</v>
      </c>
      <c r="E906" s="30">
        <v>843.97</v>
      </c>
    </row>
    <row r="907" spans="1:5" x14ac:dyDescent="0.2">
      <c r="A907" s="29">
        <v>34637</v>
      </c>
      <c r="B907" s="29" t="s">
        <v>1141</v>
      </c>
      <c r="C907" s="29" t="s">
        <v>229</v>
      </c>
      <c r="D907" s="29" t="s">
        <v>232</v>
      </c>
      <c r="E907" s="30">
        <v>212.4</v>
      </c>
    </row>
    <row r="908" spans="1:5" x14ac:dyDescent="0.2">
      <c r="A908" s="29">
        <v>34638</v>
      </c>
      <c r="B908" s="29" t="s">
        <v>1142</v>
      </c>
      <c r="C908" s="29" t="s">
        <v>229</v>
      </c>
      <c r="D908" s="29" t="s">
        <v>232</v>
      </c>
      <c r="E908" s="30">
        <v>364.25</v>
      </c>
    </row>
    <row r="909" spans="1:5" x14ac:dyDescent="0.2">
      <c r="A909" s="29">
        <v>11868</v>
      </c>
      <c r="B909" s="29" t="s">
        <v>1143</v>
      </c>
      <c r="C909" s="29" t="s">
        <v>229</v>
      </c>
      <c r="D909" s="29" t="s">
        <v>237</v>
      </c>
      <c r="E909" s="30">
        <v>515.39</v>
      </c>
    </row>
    <row r="910" spans="1:5" x14ac:dyDescent="0.2">
      <c r="A910" s="29">
        <v>37106</v>
      </c>
      <c r="B910" s="29" t="s">
        <v>1144</v>
      </c>
      <c r="C910" s="29" t="s">
        <v>229</v>
      </c>
      <c r="D910" s="29" t="s">
        <v>237</v>
      </c>
      <c r="E910" s="30">
        <v>4978.04</v>
      </c>
    </row>
    <row r="911" spans="1:5" x14ac:dyDescent="0.2">
      <c r="A911" s="29">
        <v>11869</v>
      </c>
      <c r="B911" s="29" t="s">
        <v>1145</v>
      </c>
      <c r="C911" s="29" t="s">
        <v>229</v>
      </c>
      <c r="D911" s="29" t="s">
        <v>237</v>
      </c>
      <c r="E911" s="30">
        <v>836.2</v>
      </c>
    </row>
    <row r="912" spans="1:5" x14ac:dyDescent="0.2">
      <c r="A912" s="29">
        <v>37104</v>
      </c>
      <c r="B912" s="29" t="s">
        <v>1146</v>
      </c>
      <c r="C912" s="29" t="s">
        <v>229</v>
      </c>
      <c r="D912" s="29" t="s">
        <v>237</v>
      </c>
      <c r="E912" s="30">
        <v>1077.92</v>
      </c>
    </row>
    <row r="913" spans="1:5" x14ac:dyDescent="0.2">
      <c r="A913" s="29">
        <v>37105</v>
      </c>
      <c r="B913" s="29" t="s">
        <v>1147</v>
      </c>
      <c r="C913" s="29" t="s">
        <v>229</v>
      </c>
      <c r="D913" s="29" t="s">
        <v>237</v>
      </c>
      <c r="E913" s="30">
        <v>2400.6999999999998</v>
      </c>
    </row>
    <row r="914" spans="1:5" x14ac:dyDescent="0.2">
      <c r="A914" s="29">
        <v>34641</v>
      </c>
      <c r="B914" s="29" t="s">
        <v>1148</v>
      </c>
      <c r="C914" s="29" t="s">
        <v>229</v>
      </c>
      <c r="D914" s="29" t="s">
        <v>232</v>
      </c>
      <c r="E914" s="30">
        <v>53.67</v>
      </c>
    </row>
    <row r="915" spans="1:5" x14ac:dyDescent="0.2">
      <c r="A915" s="29">
        <v>43434</v>
      </c>
      <c r="B915" s="29" t="s">
        <v>1149</v>
      </c>
      <c r="C915" s="29" t="s">
        <v>229</v>
      </c>
      <c r="D915" s="29" t="s">
        <v>232</v>
      </c>
      <c r="E915" s="30">
        <v>58.03</v>
      </c>
    </row>
    <row r="916" spans="1:5" x14ac:dyDescent="0.2">
      <c r="A916" s="29">
        <v>43435</v>
      </c>
      <c r="B916" s="29" t="s">
        <v>1150</v>
      </c>
      <c r="C916" s="29" t="s">
        <v>229</v>
      </c>
      <c r="D916" s="29" t="s">
        <v>232</v>
      </c>
      <c r="E916" s="30">
        <v>106.39</v>
      </c>
    </row>
    <row r="917" spans="1:5" x14ac:dyDescent="0.2">
      <c r="A917" s="29">
        <v>43436</v>
      </c>
      <c r="B917" s="29" t="s">
        <v>1151</v>
      </c>
      <c r="C917" s="29" t="s">
        <v>229</v>
      </c>
      <c r="D917" s="29" t="s">
        <v>232</v>
      </c>
      <c r="E917" s="30">
        <v>186.19</v>
      </c>
    </row>
    <row r="918" spans="1:5" x14ac:dyDescent="0.2">
      <c r="A918" s="29">
        <v>43437</v>
      </c>
      <c r="B918" s="29" t="s">
        <v>1152</v>
      </c>
      <c r="C918" s="29" t="s">
        <v>229</v>
      </c>
      <c r="D918" s="29" t="s">
        <v>232</v>
      </c>
      <c r="E918" s="30">
        <v>337.56</v>
      </c>
    </row>
    <row r="919" spans="1:5" x14ac:dyDescent="0.2">
      <c r="A919" s="29">
        <v>43438</v>
      </c>
      <c r="B919" s="29" t="s">
        <v>1153</v>
      </c>
      <c r="C919" s="29" t="s">
        <v>229</v>
      </c>
      <c r="D919" s="29" t="s">
        <v>232</v>
      </c>
      <c r="E919" s="30">
        <v>604.51</v>
      </c>
    </row>
    <row r="920" spans="1:5" x14ac:dyDescent="0.2">
      <c r="A920" s="29">
        <v>41627</v>
      </c>
      <c r="B920" s="29" t="s">
        <v>1154</v>
      </c>
      <c r="C920" s="29" t="s">
        <v>229</v>
      </c>
      <c r="D920" s="29" t="s">
        <v>232</v>
      </c>
      <c r="E920" s="30">
        <v>89.46</v>
      </c>
    </row>
    <row r="921" spans="1:5" x14ac:dyDescent="0.2">
      <c r="A921" s="29">
        <v>41628</v>
      </c>
      <c r="B921" s="29" t="s">
        <v>1155</v>
      </c>
      <c r="C921" s="29" t="s">
        <v>229</v>
      </c>
      <c r="D921" s="29" t="s">
        <v>232</v>
      </c>
      <c r="E921" s="30">
        <v>164.42</v>
      </c>
    </row>
    <row r="922" spans="1:5" x14ac:dyDescent="0.2">
      <c r="A922" s="29">
        <v>41629</v>
      </c>
      <c r="B922" s="29" t="s">
        <v>1156</v>
      </c>
      <c r="C922" s="29" t="s">
        <v>229</v>
      </c>
      <c r="D922" s="29" t="s">
        <v>232</v>
      </c>
      <c r="E922" s="30">
        <v>208.92</v>
      </c>
    </row>
    <row r="923" spans="1:5" x14ac:dyDescent="0.2">
      <c r="A923" s="29">
        <v>43429</v>
      </c>
      <c r="B923" s="29" t="s">
        <v>1157</v>
      </c>
      <c r="C923" s="29" t="s">
        <v>229</v>
      </c>
      <c r="D923" s="29" t="s">
        <v>232</v>
      </c>
      <c r="E923" s="30">
        <v>46.29</v>
      </c>
    </row>
    <row r="924" spans="1:5" x14ac:dyDescent="0.2">
      <c r="A924" s="29">
        <v>43430</v>
      </c>
      <c r="B924" s="29" t="s">
        <v>1158</v>
      </c>
      <c r="C924" s="29" t="s">
        <v>229</v>
      </c>
      <c r="D924" s="29" t="s">
        <v>232</v>
      </c>
      <c r="E924" s="30">
        <v>76.89</v>
      </c>
    </row>
    <row r="925" spans="1:5" x14ac:dyDescent="0.2">
      <c r="A925" s="29">
        <v>43431</v>
      </c>
      <c r="B925" s="29" t="s">
        <v>1159</v>
      </c>
      <c r="C925" s="29" t="s">
        <v>229</v>
      </c>
      <c r="D925" s="29" t="s">
        <v>232</v>
      </c>
      <c r="E925" s="30">
        <v>148.94999999999999</v>
      </c>
    </row>
    <row r="926" spans="1:5" x14ac:dyDescent="0.2">
      <c r="A926" s="29">
        <v>43432</v>
      </c>
      <c r="B926" s="29" t="s">
        <v>1160</v>
      </c>
      <c r="C926" s="29" t="s">
        <v>229</v>
      </c>
      <c r="D926" s="29" t="s">
        <v>232</v>
      </c>
      <c r="E926" s="30">
        <v>309.51</v>
      </c>
    </row>
    <row r="927" spans="1:5" x14ac:dyDescent="0.2">
      <c r="A927" s="29">
        <v>43433</v>
      </c>
      <c r="B927" s="29" t="s">
        <v>1161</v>
      </c>
      <c r="C927" s="29" t="s">
        <v>229</v>
      </c>
      <c r="D927" s="29" t="s">
        <v>232</v>
      </c>
      <c r="E927" s="30">
        <v>487.96</v>
      </c>
    </row>
    <row r="928" spans="1:5" x14ac:dyDescent="0.2">
      <c r="A928" s="29">
        <v>43094</v>
      </c>
      <c r="B928" s="29" t="s">
        <v>1162</v>
      </c>
      <c r="C928" s="29" t="s">
        <v>229</v>
      </c>
      <c r="D928" s="29" t="s">
        <v>232</v>
      </c>
      <c r="E928" s="30">
        <v>213.62</v>
      </c>
    </row>
    <row r="929" spans="1:5" x14ac:dyDescent="0.2">
      <c r="A929" s="29">
        <v>43093</v>
      </c>
      <c r="B929" s="29" t="s">
        <v>1163</v>
      </c>
      <c r="C929" s="29" t="s">
        <v>229</v>
      </c>
      <c r="D929" s="29" t="s">
        <v>232</v>
      </c>
      <c r="E929" s="30">
        <v>227.01</v>
      </c>
    </row>
    <row r="930" spans="1:5" x14ac:dyDescent="0.2">
      <c r="A930" s="29">
        <v>1030</v>
      </c>
      <c r="B930" s="29" t="s">
        <v>1164</v>
      </c>
      <c r="C930" s="29" t="s">
        <v>229</v>
      </c>
      <c r="D930" s="29" t="s">
        <v>230</v>
      </c>
      <c r="E930" s="30">
        <v>55.9</v>
      </c>
    </row>
    <row r="931" spans="1:5" x14ac:dyDescent="0.2">
      <c r="A931" s="29">
        <v>11694</v>
      </c>
      <c r="B931" s="29" t="s">
        <v>1165</v>
      </c>
      <c r="C931" s="29" t="s">
        <v>229</v>
      </c>
      <c r="D931" s="29" t="s">
        <v>232</v>
      </c>
      <c r="E931" s="30">
        <v>1235.68</v>
      </c>
    </row>
    <row r="932" spans="1:5" x14ac:dyDescent="0.2">
      <c r="A932" s="29">
        <v>11881</v>
      </c>
      <c r="B932" s="29" t="s">
        <v>1166</v>
      </c>
      <c r="C932" s="29" t="s">
        <v>229</v>
      </c>
      <c r="D932" s="29" t="s">
        <v>232</v>
      </c>
      <c r="E932" s="30">
        <v>82.21</v>
      </c>
    </row>
    <row r="933" spans="1:5" x14ac:dyDescent="0.2">
      <c r="A933" s="29">
        <v>35277</v>
      </c>
      <c r="B933" s="29" t="s">
        <v>1167</v>
      </c>
      <c r="C933" s="29" t="s">
        <v>229</v>
      </c>
      <c r="D933" s="29" t="s">
        <v>232</v>
      </c>
      <c r="E933" s="30">
        <v>333.47</v>
      </c>
    </row>
    <row r="934" spans="1:5" x14ac:dyDescent="0.2">
      <c r="A934" s="29">
        <v>10521</v>
      </c>
      <c r="B934" s="29" t="s">
        <v>1168</v>
      </c>
      <c r="C934" s="29" t="s">
        <v>229</v>
      </c>
      <c r="D934" s="29" t="s">
        <v>237</v>
      </c>
      <c r="E934" s="30">
        <v>327.93</v>
      </c>
    </row>
    <row r="935" spans="1:5" x14ac:dyDescent="0.2">
      <c r="A935" s="29">
        <v>10885</v>
      </c>
      <c r="B935" s="29" t="s">
        <v>1169</v>
      </c>
      <c r="C935" s="29" t="s">
        <v>229</v>
      </c>
      <c r="D935" s="29" t="s">
        <v>237</v>
      </c>
      <c r="E935" s="30">
        <v>414.79</v>
      </c>
    </row>
    <row r="936" spans="1:5" x14ac:dyDescent="0.2">
      <c r="A936" s="29">
        <v>20962</v>
      </c>
      <c r="B936" s="29" t="s">
        <v>1170</v>
      </c>
      <c r="C936" s="29" t="s">
        <v>229</v>
      </c>
      <c r="D936" s="29" t="s">
        <v>237</v>
      </c>
      <c r="E936" s="30">
        <v>343.55</v>
      </c>
    </row>
    <row r="937" spans="1:5" x14ac:dyDescent="0.2">
      <c r="A937" s="29">
        <v>20963</v>
      </c>
      <c r="B937" s="29" t="s">
        <v>1171</v>
      </c>
      <c r="C937" s="29" t="s">
        <v>229</v>
      </c>
      <c r="D937" s="29" t="s">
        <v>237</v>
      </c>
      <c r="E937" s="30">
        <v>419.67</v>
      </c>
    </row>
    <row r="938" spans="1:5" x14ac:dyDescent="0.2">
      <c r="A938" s="29">
        <v>34643</v>
      </c>
      <c r="B938" s="29" t="s">
        <v>1172</v>
      </c>
      <c r="C938" s="29" t="s">
        <v>229</v>
      </c>
      <c r="D938" s="29" t="s">
        <v>232</v>
      </c>
      <c r="E938" s="30">
        <v>38.4</v>
      </c>
    </row>
    <row r="939" spans="1:5" x14ac:dyDescent="0.2">
      <c r="A939" s="29">
        <v>41480</v>
      </c>
      <c r="B939" s="29" t="s">
        <v>1173</v>
      </c>
      <c r="C939" s="29" t="s">
        <v>229</v>
      </c>
      <c r="D939" s="29" t="s">
        <v>232</v>
      </c>
      <c r="E939" s="30">
        <v>44.53</v>
      </c>
    </row>
    <row r="940" spans="1:5" x14ac:dyDescent="0.2">
      <c r="A940" s="29">
        <v>41474</v>
      </c>
      <c r="B940" s="29" t="s">
        <v>1174</v>
      </c>
      <c r="C940" s="29" t="s">
        <v>229</v>
      </c>
      <c r="D940" s="29" t="s">
        <v>232</v>
      </c>
      <c r="E940" s="30">
        <v>71.13</v>
      </c>
    </row>
    <row r="941" spans="1:5" x14ac:dyDescent="0.2">
      <c r="A941" s="29">
        <v>41475</v>
      </c>
      <c r="B941" s="29" t="s">
        <v>1175</v>
      </c>
      <c r="C941" s="29" t="s">
        <v>229</v>
      </c>
      <c r="D941" s="29" t="s">
        <v>232</v>
      </c>
      <c r="E941" s="30">
        <v>60.69</v>
      </c>
    </row>
    <row r="942" spans="1:5" x14ac:dyDescent="0.2">
      <c r="A942" s="29">
        <v>41476</v>
      </c>
      <c r="B942" s="29" t="s">
        <v>1176</v>
      </c>
      <c r="C942" s="29" t="s">
        <v>229</v>
      </c>
      <c r="D942" s="29" t="s">
        <v>232</v>
      </c>
      <c r="E942" s="30">
        <v>132.88999999999999</v>
      </c>
    </row>
    <row r="943" spans="1:5" x14ac:dyDescent="0.2">
      <c r="A943" s="29">
        <v>2555</v>
      </c>
      <c r="B943" s="29" t="s">
        <v>1177</v>
      </c>
      <c r="C943" s="29" t="s">
        <v>229</v>
      </c>
      <c r="D943" s="29" t="s">
        <v>237</v>
      </c>
      <c r="E943" s="30">
        <v>2.29</v>
      </c>
    </row>
    <row r="944" spans="1:5" x14ac:dyDescent="0.2">
      <c r="A944" s="29">
        <v>2556</v>
      </c>
      <c r="B944" s="29" t="s">
        <v>1178</v>
      </c>
      <c r="C944" s="29" t="s">
        <v>229</v>
      </c>
      <c r="D944" s="29" t="s">
        <v>237</v>
      </c>
      <c r="E944" s="30">
        <v>2.37</v>
      </c>
    </row>
    <row r="945" spans="1:5" x14ac:dyDescent="0.2">
      <c r="A945" s="29">
        <v>2557</v>
      </c>
      <c r="B945" s="29" t="s">
        <v>1179</v>
      </c>
      <c r="C945" s="29" t="s">
        <v>229</v>
      </c>
      <c r="D945" s="29" t="s">
        <v>237</v>
      </c>
      <c r="E945" s="30">
        <v>5</v>
      </c>
    </row>
    <row r="946" spans="1:5" x14ac:dyDescent="0.2">
      <c r="A946" s="29">
        <v>10569</v>
      </c>
      <c r="B946" s="29" t="s">
        <v>1180</v>
      </c>
      <c r="C946" s="29" t="s">
        <v>229</v>
      </c>
      <c r="D946" s="29" t="s">
        <v>237</v>
      </c>
      <c r="E946" s="30">
        <v>5</v>
      </c>
    </row>
    <row r="947" spans="1:5" x14ac:dyDescent="0.2">
      <c r="A947" s="29">
        <v>39810</v>
      </c>
      <c r="B947" s="29" t="s">
        <v>1181</v>
      </c>
      <c r="C947" s="29" t="s">
        <v>229</v>
      </c>
      <c r="D947" s="29" t="s">
        <v>232</v>
      </c>
      <c r="E947" s="30">
        <v>28.83</v>
      </c>
    </row>
    <row r="948" spans="1:5" x14ac:dyDescent="0.2">
      <c r="A948" s="29">
        <v>39811</v>
      </c>
      <c r="B948" s="29" t="s">
        <v>1182</v>
      </c>
      <c r="C948" s="29" t="s">
        <v>229</v>
      </c>
      <c r="D948" s="29" t="s">
        <v>232</v>
      </c>
      <c r="E948" s="30">
        <v>35.26</v>
      </c>
    </row>
    <row r="949" spans="1:5" x14ac:dyDescent="0.2">
      <c r="A949" s="29">
        <v>39812</v>
      </c>
      <c r="B949" s="29" t="s">
        <v>1183</v>
      </c>
      <c r="C949" s="29" t="s">
        <v>229</v>
      </c>
      <c r="D949" s="29" t="s">
        <v>232</v>
      </c>
      <c r="E949" s="30">
        <v>57.98</v>
      </c>
    </row>
    <row r="950" spans="1:5" x14ac:dyDescent="0.2">
      <c r="A950" s="29">
        <v>43096</v>
      </c>
      <c r="B950" s="29" t="s">
        <v>1184</v>
      </c>
      <c r="C950" s="29" t="s">
        <v>229</v>
      </c>
      <c r="D950" s="29" t="s">
        <v>232</v>
      </c>
      <c r="E950" s="30">
        <v>192.19</v>
      </c>
    </row>
    <row r="951" spans="1:5" x14ac:dyDescent="0.2">
      <c r="A951" s="29">
        <v>43102</v>
      </c>
      <c r="B951" s="29" t="s">
        <v>1185</v>
      </c>
      <c r="C951" s="29" t="s">
        <v>229</v>
      </c>
      <c r="D951" s="29" t="s">
        <v>232</v>
      </c>
      <c r="E951" s="30">
        <v>116.86</v>
      </c>
    </row>
    <row r="952" spans="1:5" x14ac:dyDescent="0.2">
      <c r="A952" s="29">
        <v>43103</v>
      </c>
      <c r="B952" s="29" t="s">
        <v>1186</v>
      </c>
      <c r="C952" s="29" t="s">
        <v>229</v>
      </c>
      <c r="D952" s="29" t="s">
        <v>232</v>
      </c>
      <c r="E952" s="30">
        <v>172.08</v>
      </c>
    </row>
    <row r="953" spans="1:5" x14ac:dyDescent="0.2">
      <c r="A953" s="29">
        <v>43098</v>
      </c>
      <c r="B953" s="29" t="s">
        <v>1187</v>
      </c>
      <c r="C953" s="29" t="s">
        <v>229</v>
      </c>
      <c r="D953" s="29" t="s">
        <v>232</v>
      </c>
      <c r="E953" s="30">
        <v>65.099999999999994</v>
      </c>
    </row>
    <row r="954" spans="1:5" x14ac:dyDescent="0.2">
      <c r="A954" s="29">
        <v>43097</v>
      </c>
      <c r="B954" s="29" t="s">
        <v>1188</v>
      </c>
      <c r="C954" s="29" t="s">
        <v>229</v>
      </c>
      <c r="D954" s="29" t="s">
        <v>232</v>
      </c>
      <c r="E954" s="30">
        <v>38.57</v>
      </c>
    </row>
    <row r="955" spans="1:5" x14ac:dyDescent="0.2">
      <c r="A955" s="29">
        <v>43104</v>
      </c>
      <c r="B955" s="29" t="s">
        <v>1189</v>
      </c>
      <c r="C955" s="29" t="s">
        <v>229</v>
      </c>
      <c r="D955" s="29" t="s">
        <v>232</v>
      </c>
      <c r="E955" s="30">
        <v>456.23</v>
      </c>
    </row>
    <row r="956" spans="1:5" x14ac:dyDescent="0.2">
      <c r="A956" s="29">
        <v>39771</v>
      </c>
      <c r="B956" s="29" t="s">
        <v>1190</v>
      </c>
      <c r="C956" s="29" t="s">
        <v>229</v>
      </c>
      <c r="D956" s="29" t="s">
        <v>237</v>
      </c>
      <c r="E956" s="30">
        <v>48.04</v>
      </c>
    </row>
    <row r="957" spans="1:5" x14ac:dyDescent="0.2">
      <c r="A957" s="29">
        <v>39772</v>
      </c>
      <c r="B957" s="29" t="s">
        <v>1191</v>
      </c>
      <c r="C957" s="29" t="s">
        <v>229</v>
      </c>
      <c r="D957" s="29" t="s">
        <v>237</v>
      </c>
      <c r="E957" s="30">
        <v>94.43</v>
      </c>
    </row>
    <row r="958" spans="1:5" x14ac:dyDescent="0.2">
      <c r="A958" s="29">
        <v>39773</v>
      </c>
      <c r="B958" s="29" t="s">
        <v>1192</v>
      </c>
      <c r="C958" s="29" t="s">
        <v>229</v>
      </c>
      <c r="D958" s="29" t="s">
        <v>237</v>
      </c>
      <c r="E958" s="30">
        <v>151.78</v>
      </c>
    </row>
    <row r="959" spans="1:5" x14ac:dyDescent="0.2">
      <c r="A959" s="29">
        <v>39774</v>
      </c>
      <c r="B959" s="29" t="s">
        <v>1193</v>
      </c>
      <c r="C959" s="29" t="s">
        <v>229</v>
      </c>
      <c r="D959" s="29" t="s">
        <v>237</v>
      </c>
      <c r="E959" s="30">
        <v>227.03</v>
      </c>
    </row>
    <row r="960" spans="1:5" x14ac:dyDescent="0.2">
      <c r="A960" s="29">
        <v>39775</v>
      </c>
      <c r="B960" s="29" t="s">
        <v>1194</v>
      </c>
      <c r="C960" s="29" t="s">
        <v>229</v>
      </c>
      <c r="D960" s="29" t="s">
        <v>237</v>
      </c>
      <c r="E960" s="30">
        <v>303</v>
      </c>
    </row>
    <row r="961" spans="1:5" x14ac:dyDescent="0.2">
      <c r="A961" s="29">
        <v>39776</v>
      </c>
      <c r="B961" s="29" t="s">
        <v>1195</v>
      </c>
      <c r="C961" s="29" t="s">
        <v>229</v>
      </c>
      <c r="D961" s="29" t="s">
        <v>237</v>
      </c>
      <c r="E961" s="30">
        <v>366.19</v>
      </c>
    </row>
    <row r="962" spans="1:5" x14ac:dyDescent="0.2">
      <c r="A962" s="29">
        <v>39777</v>
      </c>
      <c r="B962" s="29" t="s">
        <v>1196</v>
      </c>
      <c r="C962" s="29" t="s">
        <v>229</v>
      </c>
      <c r="D962" s="29" t="s">
        <v>237</v>
      </c>
      <c r="E962" s="30">
        <v>464.13</v>
      </c>
    </row>
    <row r="963" spans="1:5" x14ac:dyDescent="0.2">
      <c r="A963" s="29">
        <v>20254</v>
      </c>
      <c r="B963" s="29" t="s">
        <v>1197</v>
      </c>
      <c r="C963" s="29" t="s">
        <v>229</v>
      </c>
      <c r="D963" s="29" t="s">
        <v>237</v>
      </c>
      <c r="E963" s="30">
        <v>33.69</v>
      </c>
    </row>
    <row r="964" spans="1:5" x14ac:dyDescent="0.2">
      <c r="A964" s="29">
        <v>20253</v>
      </c>
      <c r="B964" s="29" t="s">
        <v>1198</v>
      </c>
      <c r="C964" s="29" t="s">
        <v>229</v>
      </c>
      <c r="D964" s="29" t="s">
        <v>237</v>
      </c>
      <c r="E964" s="30">
        <v>110.62</v>
      </c>
    </row>
    <row r="965" spans="1:5" x14ac:dyDescent="0.2">
      <c r="A965" s="29">
        <v>11247</v>
      </c>
      <c r="B965" s="29" t="s">
        <v>1199</v>
      </c>
      <c r="C965" s="29" t="s">
        <v>229</v>
      </c>
      <c r="D965" s="29" t="s">
        <v>237</v>
      </c>
      <c r="E965" s="30">
        <v>2127.1</v>
      </c>
    </row>
    <row r="966" spans="1:5" x14ac:dyDescent="0.2">
      <c r="A966" s="29">
        <v>11250</v>
      </c>
      <c r="B966" s="29" t="s">
        <v>1200</v>
      </c>
      <c r="C966" s="29" t="s">
        <v>229</v>
      </c>
      <c r="D966" s="29" t="s">
        <v>237</v>
      </c>
      <c r="E966" s="30">
        <v>91.58</v>
      </c>
    </row>
    <row r="967" spans="1:5" x14ac:dyDescent="0.2">
      <c r="A967" s="29">
        <v>11249</v>
      </c>
      <c r="B967" s="29" t="s">
        <v>1201</v>
      </c>
      <c r="C967" s="29" t="s">
        <v>229</v>
      </c>
      <c r="D967" s="29" t="s">
        <v>237</v>
      </c>
      <c r="E967" s="30">
        <v>4154.97</v>
      </c>
    </row>
    <row r="968" spans="1:5" x14ac:dyDescent="0.2">
      <c r="A968" s="29">
        <v>11251</v>
      </c>
      <c r="B968" s="29" t="s">
        <v>1202</v>
      </c>
      <c r="C968" s="29" t="s">
        <v>229</v>
      </c>
      <c r="D968" s="29" t="s">
        <v>237</v>
      </c>
      <c r="E968" s="30">
        <v>202.84</v>
      </c>
    </row>
    <row r="969" spans="1:5" x14ac:dyDescent="0.2">
      <c r="A969" s="29">
        <v>11253</v>
      </c>
      <c r="B969" s="29" t="s">
        <v>1203</v>
      </c>
      <c r="C969" s="29" t="s">
        <v>229</v>
      </c>
      <c r="D969" s="29" t="s">
        <v>237</v>
      </c>
      <c r="E969" s="30">
        <v>336.13</v>
      </c>
    </row>
    <row r="970" spans="1:5" x14ac:dyDescent="0.2">
      <c r="A970" s="29">
        <v>11255</v>
      </c>
      <c r="B970" s="29" t="s">
        <v>1204</v>
      </c>
      <c r="C970" s="29" t="s">
        <v>229</v>
      </c>
      <c r="D970" s="29" t="s">
        <v>237</v>
      </c>
      <c r="E970" s="30">
        <v>502.51</v>
      </c>
    </row>
    <row r="971" spans="1:5" x14ac:dyDescent="0.2">
      <c r="A971" s="29">
        <v>14055</v>
      </c>
      <c r="B971" s="29" t="s">
        <v>1205</v>
      </c>
      <c r="C971" s="29" t="s">
        <v>229</v>
      </c>
      <c r="D971" s="29" t="s">
        <v>237</v>
      </c>
      <c r="E971" s="30">
        <v>1010.88</v>
      </c>
    </row>
    <row r="972" spans="1:5" x14ac:dyDescent="0.2">
      <c r="A972" s="29">
        <v>11256</v>
      </c>
      <c r="B972" s="29" t="s">
        <v>1206</v>
      </c>
      <c r="C972" s="29" t="s">
        <v>229</v>
      </c>
      <c r="D972" s="29" t="s">
        <v>237</v>
      </c>
      <c r="E972" s="30">
        <v>629.44000000000005</v>
      </c>
    </row>
    <row r="973" spans="1:5" x14ac:dyDescent="0.2">
      <c r="A973" s="29">
        <v>1872</v>
      </c>
      <c r="B973" s="29" t="s">
        <v>1207</v>
      </c>
      <c r="C973" s="29" t="s">
        <v>229</v>
      </c>
      <c r="D973" s="29" t="s">
        <v>232</v>
      </c>
      <c r="E973" s="30">
        <v>1.96</v>
      </c>
    </row>
    <row r="974" spans="1:5" x14ac:dyDescent="0.2">
      <c r="A974" s="29">
        <v>1873</v>
      </c>
      <c r="B974" s="29" t="s">
        <v>1208</v>
      </c>
      <c r="C974" s="29" t="s">
        <v>229</v>
      </c>
      <c r="D974" s="29" t="s">
        <v>232</v>
      </c>
      <c r="E974" s="30">
        <v>3.91</v>
      </c>
    </row>
    <row r="975" spans="1:5" x14ac:dyDescent="0.2">
      <c r="A975" s="29">
        <v>39693</v>
      </c>
      <c r="B975" s="29" t="s">
        <v>1209</v>
      </c>
      <c r="C975" s="29" t="s">
        <v>229</v>
      </c>
      <c r="D975" s="29" t="s">
        <v>237</v>
      </c>
      <c r="E975" s="30">
        <v>3953.21</v>
      </c>
    </row>
    <row r="976" spans="1:5" x14ac:dyDescent="0.2">
      <c r="A976" s="29">
        <v>39692</v>
      </c>
      <c r="B976" s="29" t="s">
        <v>1210</v>
      </c>
      <c r="C976" s="29" t="s">
        <v>229</v>
      </c>
      <c r="D976" s="29" t="s">
        <v>237</v>
      </c>
      <c r="E976" s="30">
        <v>1264.94</v>
      </c>
    </row>
    <row r="977" spans="1:5" x14ac:dyDescent="0.2">
      <c r="A977" s="29">
        <v>1062</v>
      </c>
      <c r="B977" s="29" t="s">
        <v>1211</v>
      </c>
      <c r="C977" s="29" t="s">
        <v>229</v>
      </c>
      <c r="D977" s="29" t="s">
        <v>237</v>
      </c>
      <c r="E977" s="30">
        <v>400.88</v>
      </c>
    </row>
    <row r="978" spans="1:5" x14ac:dyDescent="0.2">
      <c r="A978" s="29">
        <v>39686</v>
      </c>
      <c r="B978" s="29" t="s">
        <v>1212</v>
      </c>
      <c r="C978" s="29" t="s">
        <v>229</v>
      </c>
      <c r="D978" s="29" t="s">
        <v>237</v>
      </c>
      <c r="E978" s="30">
        <v>649.11</v>
      </c>
    </row>
    <row r="979" spans="1:5" x14ac:dyDescent="0.2">
      <c r="A979" s="29">
        <v>43095</v>
      </c>
      <c r="B979" s="29" t="s">
        <v>1213</v>
      </c>
      <c r="C979" s="29" t="s">
        <v>229</v>
      </c>
      <c r="D979" s="29" t="s">
        <v>232</v>
      </c>
      <c r="E979" s="30">
        <v>126.64</v>
      </c>
    </row>
    <row r="980" spans="1:5" x14ac:dyDescent="0.2">
      <c r="A980" s="29">
        <v>1871</v>
      </c>
      <c r="B980" s="29" t="s">
        <v>1214</v>
      </c>
      <c r="C980" s="29" t="s">
        <v>229</v>
      </c>
      <c r="D980" s="29" t="s">
        <v>232</v>
      </c>
      <c r="E980" s="30">
        <v>3.52</v>
      </c>
    </row>
    <row r="981" spans="1:5" x14ac:dyDescent="0.2">
      <c r="A981" s="29">
        <v>12001</v>
      </c>
      <c r="B981" s="29" t="s">
        <v>1215</v>
      </c>
      <c r="C981" s="29" t="s">
        <v>229</v>
      </c>
      <c r="D981" s="29" t="s">
        <v>232</v>
      </c>
      <c r="E981" s="30">
        <v>5.08</v>
      </c>
    </row>
    <row r="982" spans="1:5" x14ac:dyDescent="0.2">
      <c r="A982" s="29">
        <v>11882</v>
      </c>
      <c r="B982" s="29" t="s">
        <v>1216</v>
      </c>
      <c r="C982" s="29" t="s">
        <v>229</v>
      </c>
      <c r="D982" s="29" t="s">
        <v>232</v>
      </c>
      <c r="E982" s="30">
        <v>59</v>
      </c>
    </row>
    <row r="983" spans="1:5" x14ac:dyDescent="0.2">
      <c r="A983" s="29">
        <v>1068</v>
      </c>
      <c r="B983" s="29" t="s">
        <v>1217</v>
      </c>
      <c r="C983" s="29" t="s">
        <v>229</v>
      </c>
      <c r="D983" s="29" t="s">
        <v>237</v>
      </c>
      <c r="E983" s="30">
        <v>2644.23</v>
      </c>
    </row>
    <row r="984" spans="1:5" x14ac:dyDescent="0.2">
      <c r="A984" s="29">
        <v>39690</v>
      </c>
      <c r="B984" s="29" t="s">
        <v>1218</v>
      </c>
      <c r="C984" s="29" t="s">
        <v>229</v>
      </c>
      <c r="D984" s="29" t="s">
        <v>237</v>
      </c>
      <c r="E984" s="30">
        <v>4436.13</v>
      </c>
    </row>
    <row r="985" spans="1:5" x14ac:dyDescent="0.2">
      <c r="A985" s="29">
        <v>39691</v>
      </c>
      <c r="B985" s="29" t="s">
        <v>1219</v>
      </c>
      <c r="C985" s="29" t="s">
        <v>229</v>
      </c>
      <c r="D985" s="29" t="s">
        <v>237</v>
      </c>
      <c r="E985" s="30">
        <v>5579.41</v>
      </c>
    </row>
    <row r="986" spans="1:5" x14ac:dyDescent="0.2">
      <c r="A986" s="29">
        <v>39808</v>
      </c>
      <c r="B986" s="29" t="s">
        <v>1220</v>
      </c>
      <c r="C986" s="29" t="s">
        <v>229</v>
      </c>
      <c r="D986" s="29" t="s">
        <v>232</v>
      </c>
      <c r="E986" s="30">
        <v>66.12</v>
      </c>
    </row>
    <row r="987" spans="1:5" x14ac:dyDescent="0.2">
      <c r="A987" s="29">
        <v>39809</v>
      </c>
      <c r="B987" s="29" t="s">
        <v>1221</v>
      </c>
      <c r="C987" s="29" t="s">
        <v>229</v>
      </c>
      <c r="D987" s="29" t="s">
        <v>232</v>
      </c>
      <c r="E987" s="30">
        <v>156.82</v>
      </c>
    </row>
    <row r="988" spans="1:5" x14ac:dyDescent="0.2">
      <c r="A988" s="29">
        <v>43439</v>
      </c>
      <c r="B988" s="29" t="s">
        <v>1222</v>
      </c>
      <c r="C988" s="29" t="s">
        <v>229</v>
      </c>
      <c r="D988" s="29" t="s">
        <v>232</v>
      </c>
      <c r="E988" s="30">
        <v>270.82</v>
      </c>
    </row>
    <row r="989" spans="1:5" x14ac:dyDescent="0.2">
      <c r="A989" s="29">
        <v>5103</v>
      </c>
      <c r="B989" s="29" t="s">
        <v>1223</v>
      </c>
      <c r="C989" s="29" t="s">
        <v>229</v>
      </c>
      <c r="D989" s="29" t="s">
        <v>232</v>
      </c>
      <c r="E989" s="30">
        <v>21.11</v>
      </c>
    </row>
    <row r="990" spans="1:5" x14ac:dyDescent="0.2">
      <c r="A990" s="29">
        <v>11880</v>
      </c>
      <c r="B990" s="29" t="s">
        <v>1224</v>
      </c>
      <c r="C990" s="29" t="s">
        <v>229</v>
      </c>
      <c r="D990" s="29" t="s">
        <v>232</v>
      </c>
      <c r="E990" s="30">
        <v>88.79</v>
      </c>
    </row>
    <row r="991" spans="1:5" x14ac:dyDescent="0.2">
      <c r="A991" s="29">
        <v>11714</v>
      </c>
      <c r="B991" s="29" t="s">
        <v>1225</v>
      </c>
      <c r="C991" s="29" t="s">
        <v>229</v>
      </c>
      <c r="D991" s="29" t="s">
        <v>232</v>
      </c>
      <c r="E991" s="30">
        <v>60.49</v>
      </c>
    </row>
    <row r="992" spans="1:5" x14ac:dyDescent="0.2">
      <c r="A992" s="29">
        <v>11712</v>
      </c>
      <c r="B992" s="29" t="s">
        <v>1226</v>
      </c>
      <c r="C992" s="29" t="s">
        <v>229</v>
      </c>
      <c r="D992" s="29" t="s">
        <v>230</v>
      </c>
      <c r="E992" s="30">
        <v>39.5</v>
      </c>
    </row>
    <row r="993" spans="1:5" x14ac:dyDescent="0.2">
      <c r="A993" s="29">
        <v>11717</v>
      </c>
      <c r="B993" s="29" t="s">
        <v>1227</v>
      </c>
      <c r="C993" s="29" t="s">
        <v>229</v>
      </c>
      <c r="D993" s="29" t="s">
        <v>232</v>
      </c>
      <c r="E993" s="30">
        <v>47.61</v>
      </c>
    </row>
    <row r="994" spans="1:5" x14ac:dyDescent="0.2">
      <c r="A994" s="29">
        <v>1106</v>
      </c>
      <c r="B994" s="29" t="s">
        <v>1228</v>
      </c>
      <c r="C994" s="29" t="s">
        <v>293</v>
      </c>
      <c r="D994" s="29" t="s">
        <v>230</v>
      </c>
      <c r="E994" s="30">
        <v>1</v>
      </c>
    </row>
    <row r="995" spans="1:5" x14ac:dyDescent="0.2">
      <c r="A995" s="29">
        <v>11161</v>
      </c>
      <c r="B995" s="29" t="s">
        <v>1229</v>
      </c>
      <c r="C995" s="29" t="s">
        <v>293</v>
      </c>
      <c r="D995" s="29" t="s">
        <v>232</v>
      </c>
      <c r="E995" s="30">
        <v>1.67</v>
      </c>
    </row>
    <row r="996" spans="1:5" x14ac:dyDescent="0.2">
      <c r="A996" s="29">
        <v>1107</v>
      </c>
      <c r="B996" s="29" t="s">
        <v>1230</v>
      </c>
      <c r="C996" s="29" t="s">
        <v>293</v>
      </c>
      <c r="D996" s="29" t="s">
        <v>232</v>
      </c>
      <c r="E996" s="30">
        <v>0.85</v>
      </c>
    </row>
    <row r="997" spans="1:5" x14ac:dyDescent="0.2">
      <c r="A997" s="29">
        <v>44479</v>
      </c>
      <c r="B997" s="29" t="s">
        <v>1231</v>
      </c>
      <c r="C997" s="29" t="s">
        <v>293</v>
      </c>
      <c r="D997" s="29" t="s">
        <v>232</v>
      </c>
      <c r="E997" s="30">
        <v>0.11</v>
      </c>
    </row>
    <row r="998" spans="1:5" x14ac:dyDescent="0.2">
      <c r="A998" s="29">
        <v>4759</v>
      </c>
      <c r="B998" s="29" t="s">
        <v>1232</v>
      </c>
      <c r="C998" s="29" t="s">
        <v>407</v>
      </c>
      <c r="D998" s="29" t="s">
        <v>232</v>
      </c>
      <c r="E998" s="30">
        <v>14.85</v>
      </c>
    </row>
    <row r="999" spans="1:5" x14ac:dyDescent="0.2">
      <c r="A999" s="29">
        <v>41068</v>
      </c>
      <c r="B999" s="29" t="s">
        <v>1233</v>
      </c>
      <c r="C999" s="29" t="s">
        <v>409</v>
      </c>
      <c r="D999" s="29" t="s">
        <v>232</v>
      </c>
      <c r="E999" s="30">
        <v>2622.91</v>
      </c>
    </row>
    <row r="1000" spans="1:5" x14ac:dyDescent="0.2">
      <c r="A1000" s="29">
        <v>1108</v>
      </c>
      <c r="B1000" s="29" t="s">
        <v>1234</v>
      </c>
      <c r="C1000" s="29" t="s">
        <v>242</v>
      </c>
      <c r="D1000" s="29" t="s">
        <v>237</v>
      </c>
      <c r="E1000" s="30">
        <v>43.12</v>
      </c>
    </row>
    <row r="1001" spans="1:5" x14ac:dyDescent="0.2">
      <c r="A1001" s="29">
        <v>1117</v>
      </c>
      <c r="B1001" s="29" t="s">
        <v>1235</v>
      </c>
      <c r="C1001" s="29" t="s">
        <v>242</v>
      </c>
      <c r="D1001" s="29" t="s">
        <v>237</v>
      </c>
      <c r="E1001" s="30">
        <v>43.46</v>
      </c>
    </row>
    <row r="1002" spans="1:5" x14ac:dyDescent="0.2">
      <c r="A1002" s="29">
        <v>1118</v>
      </c>
      <c r="B1002" s="29" t="s">
        <v>1236</v>
      </c>
      <c r="C1002" s="29" t="s">
        <v>242</v>
      </c>
      <c r="D1002" s="29" t="s">
        <v>237</v>
      </c>
      <c r="E1002" s="30">
        <v>51.36</v>
      </c>
    </row>
    <row r="1003" spans="1:5" x14ac:dyDescent="0.2">
      <c r="A1003" s="29">
        <v>1110</v>
      </c>
      <c r="B1003" s="29" t="s">
        <v>1237</v>
      </c>
      <c r="C1003" s="29" t="s">
        <v>242</v>
      </c>
      <c r="D1003" s="29" t="s">
        <v>237</v>
      </c>
      <c r="E1003" s="30">
        <v>51.36</v>
      </c>
    </row>
    <row r="1004" spans="1:5" x14ac:dyDescent="0.2">
      <c r="A1004" s="29">
        <v>12618</v>
      </c>
      <c r="B1004" s="29" t="s">
        <v>1238</v>
      </c>
      <c r="C1004" s="29" t="s">
        <v>229</v>
      </c>
      <c r="D1004" s="29" t="s">
        <v>237</v>
      </c>
      <c r="E1004" s="30">
        <v>54.68</v>
      </c>
    </row>
    <row r="1005" spans="1:5" x14ac:dyDescent="0.2">
      <c r="A1005" s="29">
        <v>40784</v>
      </c>
      <c r="B1005" s="29" t="s">
        <v>1239</v>
      </c>
      <c r="C1005" s="29" t="s">
        <v>242</v>
      </c>
      <c r="D1005" s="29" t="s">
        <v>237</v>
      </c>
      <c r="E1005" s="30">
        <v>141.68</v>
      </c>
    </row>
    <row r="1006" spans="1:5" x14ac:dyDescent="0.2">
      <c r="A1006" s="29">
        <v>40782</v>
      </c>
      <c r="B1006" s="29" t="s">
        <v>1240</v>
      </c>
      <c r="C1006" s="29" t="s">
        <v>242</v>
      </c>
      <c r="D1006" s="29" t="s">
        <v>237</v>
      </c>
      <c r="E1006" s="30">
        <v>55.6</v>
      </c>
    </row>
    <row r="1007" spans="1:5" x14ac:dyDescent="0.2">
      <c r="A1007" s="29">
        <v>40783</v>
      </c>
      <c r="B1007" s="29" t="s">
        <v>1241</v>
      </c>
      <c r="C1007" s="29" t="s">
        <v>242</v>
      </c>
      <c r="D1007" s="29" t="s">
        <v>237</v>
      </c>
      <c r="E1007" s="30">
        <v>72.42</v>
      </c>
    </row>
    <row r="1008" spans="1:5" x14ac:dyDescent="0.2">
      <c r="A1008" s="29">
        <v>1109</v>
      </c>
      <c r="B1008" s="29" t="s">
        <v>1242</v>
      </c>
      <c r="C1008" s="29" t="s">
        <v>242</v>
      </c>
      <c r="D1008" s="29" t="s">
        <v>237</v>
      </c>
      <c r="E1008" s="30">
        <v>43.12</v>
      </c>
    </row>
    <row r="1009" spans="1:5" x14ac:dyDescent="0.2">
      <c r="A1009" s="29">
        <v>1119</v>
      </c>
      <c r="B1009" s="29" t="s">
        <v>1243</v>
      </c>
      <c r="C1009" s="29" t="s">
        <v>242</v>
      </c>
      <c r="D1009" s="29" t="s">
        <v>237</v>
      </c>
      <c r="E1009" s="30">
        <v>27.8</v>
      </c>
    </row>
    <row r="1010" spans="1:5" x14ac:dyDescent="0.2">
      <c r="A1010" s="29">
        <v>13115</v>
      </c>
      <c r="B1010" s="29" t="s">
        <v>1244</v>
      </c>
      <c r="C1010" s="29" t="s">
        <v>242</v>
      </c>
      <c r="D1010" s="29" t="s">
        <v>232</v>
      </c>
      <c r="E1010" s="30">
        <v>21.68</v>
      </c>
    </row>
    <row r="1011" spans="1:5" x14ac:dyDescent="0.2">
      <c r="A1011" s="29">
        <v>10541</v>
      </c>
      <c r="B1011" s="29" t="s">
        <v>1245</v>
      </c>
      <c r="C1011" s="29" t="s">
        <v>242</v>
      </c>
      <c r="D1011" s="29" t="s">
        <v>232</v>
      </c>
      <c r="E1011" s="30">
        <v>26.5</v>
      </c>
    </row>
    <row r="1012" spans="1:5" x14ac:dyDescent="0.2">
      <c r="A1012" s="29">
        <v>10542</v>
      </c>
      <c r="B1012" s="29" t="s">
        <v>1246</v>
      </c>
      <c r="C1012" s="29" t="s">
        <v>242</v>
      </c>
      <c r="D1012" s="29" t="s">
        <v>232</v>
      </c>
      <c r="E1012" s="30">
        <v>34.65</v>
      </c>
    </row>
    <row r="1013" spans="1:5" x14ac:dyDescent="0.2">
      <c r="A1013" s="29">
        <v>10543</v>
      </c>
      <c r="B1013" s="29" t="s">
        <v>1247</v>
      </c>
      <c r="C1013" s="29" t="s">
        <v>242</v>
      </c>
      <c r="D1013" s="29" t="s">
        <v>232</v>
      </c>
      <c r="E1013" s="30">
        <v>56.23</v>
      </c>
    </row>
    <row r="1014" spans="1:5" x14ac:dyDescent="0.2">
      <c r="A1014" s="29">
        <v>10544</v>
      </c>
      <c r="B1014" s="29" t="s">
        <v>1248</v>
      </c>
      <c r="C1014" s="29" t="s">
        <v>242</v>
      </c>
      <c r="D1014" s="29" t="s">
        <v>232</v>
      </c>
      <c r="E1014" s="30">
        <v>72.73</v>
      </c>
    </row>
    <row r="1015" spans="1:5" x14ac:dyDescent="0.2">
      <c r="A1015" s="29">
        <v>10545</v>
      </c>
      <c r="B1015" s="29" t="s">
        <v>1249</v>
      </c>
      <c r="C1015" s="29" t="s">
        <v>242</v>
      </c>
      <c r="D1015" s="29" t="s">
        <v>232</v>
      </c>
      <c r="E1015" s="30">
        <v>135.91</v>
      </c>
    </row>
    <row r="1016" spans="1:5" x14ac:dyDescent="0.2">
      <c r="A1016" s="29">
        <v>38365</v>
      </c>
      <c r="B1016" s="29" t="s">
        <v>1250</v>
      </c>
      <c r="C1016" s="29" t="s">
        <v>236</v>
      </c>
      <c r="D1016" s="29" t="s">
        <v>232</v>
      </c>
      <c r="E1016" s="30">
        <v>1.92</v>
      </c>
    </row>
    <row r="1017" spans="1:5" x14ac:dyDescent="0.2">
      <c r="A1017" s="29">
        <v>37745</v>
      </c>
      <c r="B1017" s="29" t="s">
        <v>1251</v>
      </c>
      <c r="C1017" s="29" t="s">
        <v>229</v>
      </c>
      <c r="D1017" s="29" t="s">
        <v>237</v>
      </c>
      <c r="E1017" s="30">
        <v>388042.2</v>
      </c>
    </row>
    <row r="1018" spans="1:5" x14ac:dyDescent="0.2">
      <c r="A1018" s="29">
        <v>37754</v>
      </c>
      <c r="B1018" s="29" t="s">
        <v>1252</v>
      </c>
      <c r="C1018" s="29" t="s">
        <v>229</v>
      </c>
      <c r="D1018" s="29" t="s">
        <v>237</v>
      </c>
      <c r="E1018" s="30">
        <v>405233.94</v>
      </c>
    </row>
    <row r="1019" spans="1:5" x14ac:dyDescent="0.2">
      <c r="A1019" s="29">
        <v>37748</v>
      </c>
      <c r="B1019" s="29" t="s">
        <v>1253</v>
      </c>
      <c r="C1019" s="29" t="s">
        <v>229</v>
      </c>
      <c r="D1019" s="29" t="s">
        <v>237</v>
      </c>
      <c r="E1019" s="30">
        <v>412540.42</v>
      </c>
    </row>
    <row r="1020" spans="1:5" x14ac:dyDescent="0.2">
      <c r="A1020" s="29">
        <v>37761</v>
      </c>
      <c r="B1020" s="29" t="s">
        <v>1254</v>
      </c>
      <c r="C1020" s="29" t="s">
        <v>229</v>
      </c>
      <c r="D1020" s="29" t="s">
        <v>237</v>
      </c>
      <c r="E1020" s="30">
        <v>341378.88</v>
      </c>
    </row>
    <row r="1021" spans="1:5" x14ac:dyDescent="0.2">
      <c r="A1021" s="29">
        <v>37757</v>
      </c>
      <c r="B1021" s="29" t="s">
        <v>1255</v>
      </c>
      <c r="C1021" s="29" t="s">
        <v>229</v>
      </c>
      <c r="D1021" s="29" t="s">
        <v>237</v>
      </c>
      <c r="E1021" s="30">
        <v>475228.87</v>
      </c>
    </row>
    <row r="1022" spans="1:5" x14ac:dyDescent="0.2">
      <c r="A1022" s="29">
        <v>37759</v>
      </c>
      <c r="B1022" s="29" t="s">
        <v>1256</v>
      </c>
      <c r="C1022" s="29" t="s">
        <v>229</v>
      </c>
      <c r="D1022" s="29" t="s">
        <v>237</v>
      </c>
      <c r="E1022" s="30">
        <v>477070.87</v>
      </c>
    </row>
    <row r="1023" spans="1:5" x14ac:dyDescent="0.2">
      <c r="A1023" s="29">
        <v>37766</v>
      </c>
      <c r="B1023" s="29" t="s">
        <v>1257</v>
      </c>
      <c r="C1023" s="29" t="s">
        <v>229</v>
      </c>
      <c r="D1023" s="29" t="s">
        <v>237</v>
      </c>
      <c r="E1023" s="30">
        <v>477070.83</v>
      </c>
    </row>
    <row r="1024" spans="1:5" x14ac:dyDescent="0.2">
      <c r="A1024" s="29">
        <v>37752</v>
      </c>
      <c r="B1024" s="29" t="s">
        <v>1258</v>
      </c>
      <c r="C1024" s="29" t="s">
        <v>229</v>
      </c>
      <c r="D1024" s="29" t="s">
        <v>237</v>
      </c>
      <c r="E1024" s="30">
        <v>432617.92</v>
      </c>
    </row>
    <row r="1025" spans="1:5" x14ac:dyDescent="0.2">
      <c r="A1025" s="29">
        <v>37760</v>
      </c>
      <c r="B1025" s="29" t="s">
        <v>1259</v>
      </c>
      <c r="C1025" s="29" t="s">
        <v>229</v>
      </c>
      <c r="D1025" s="29" t="s">
        <v>237</v>
      </c>
      <c r="E1025" s="30">
        <v>455581.17</v>
      </c>
    </row>
    <row r="1026" spans="1:5" x14ac:dyDescent="0.2">
      <c r="A1026" s="29">
        <v>37765</v>
      </c>
      <c r="B1026" s="29" t="s">
        <v>1260</v>
      </c>
      <c r="C1026" s="29" t="s">
        <v>229</v>
      </c>
      <c r="D1026" s="29" t="s">
        <v>237</v>
      </c>
      <c r="E1026" s="30">
        <v>318047.26</v>
      </c>
    </row>
    <row r="1027" spans="1:5" x14ac:dyDescent="0.2">
      <c r="A1027" s="29">
        <v>37746</v>
      </c>
      <c r="B1027" s="29" t="s">
        <v>1261</v>
      </c>
      <c r="C1027" s="29" t="s">
        <v>229</v>
      </c>
      <c r="D1027" s="29" t="s">
        <v>237</v>
      </c>
      <c r="E1027" s="30">
        <v>348685.36</v>
      </c>
    </row>
    <row r="1028" spans="1:5" x14ac:dyDescent="0.2">
      <c r="A1028" s="29">
        <v>37750</v>
      </c>
      <c r="B1028" s="29" t="s">
        <v>1262</v>
      </c>
      <c r="C1028" s="29" t="s">
        <v>229</v>
      </c>
      <c r="D1028" s="29" t="s">
        <v>237</v>
      </c>
      <c r="E1028" s="30">
        <v>347457.4</v>
      </c>
    </row>
    <row r="1029" spans="1:5" x14ac:dyDescent="0.2">
      <c r="A1029" s="29">
        <v>37753</v>
      </c>
      <c r="B1029" s="29" t="s">
        <v>1263</v>
      </c>
      <c r="C1029" s="29" t="s">
        <v>229</v>
      </c>
      <c r="D1029" s="29" t="s">
        <v>237</v>
      </c>
      <c r="E1029" s="30">
        <v>346229.41</v>
      </c>
    </row>
    <row r="1030" spans="1:5" x14ac:dyDescent="0.2">
      <c r="A1030" s="29">
        <v>37756</v>
      </c>
      <c r="B1030" s="29" t="s">
        <v>1264</v>
      </c>
      <c r="C1030" s="29" t="s">
        <v>229</v>
      </c>
      <c r="D1030" s="29" t="s">
        <v>237</v>
      </c>
      <c r="E1030" s="30">
        <v>341378.88</v>
      </c>
    </row>
    <row r="1031" spans="1:5" x14ac:dyDescent="0.2">
      <c r="A1031" s="29">
        <v>37755</v>
      </c>
      <c r="B1031" s="29" t="s">
        <v>1265</v>
      </c>
      <c r="C1031" s="29" t="s">
        <v>229</v>
      </c>
      <c r="D1031" s="29" t="s">
        <v>237</v>
      </c>
      <c r="E1031" s="30">
        <v>496104.57</v>
      </c>
    </row>
    <row r="1032" spans="1:5" x14ac:dyDescent="0.2">
      <c r="A1032" s="29">
        <v>37758</v>
      </c>
      <c r="B1032" s="29" t="s">
        <v>1266</v>
      </c>
      <c r="C1032" s="29" t="s">
        <v>229</v>
      </c>
      <c r="D1032" s="29" t="s">
        <v>237</v>
      </c>
      <c r="E1032" s="30">
        <v>559959.64</v>
      </c>
    </row>
    <row r="1033" spans="1:5" x14ac:dyDescent="0.2">
      <c r="A1033" s="29">
        <v>37747</v>
      </c>
      <c r="B1033" s="29" t="s">
        <v>1267</v>
      </c>
      <c r="C1033" s="29" t="s">
        <v>229</v>
      </c>
      <c r="D1033" s="29" t="s">
        <v>237</v>
      </c>
      <c r="E1033" s="30">
        <v>503840.86</v>
      </c>
    </row>
    <row r="1034" spans="1:5" x14ac:dyDescent="0.2">
      <c r="A1034" s="29">
        <v>37767</v>
      </c>
      <c r="B1034" s="29" t="s">
        <v>1268</v>
      </c>
      <c r="C1034" s="29" t="s">
        <v>229</v>
      </c>
      <c r="D1034" s="29" t="s">
        <v>237</v>
      </c>
      <c r="E1034" s="30">
        <v>531716.06000000006</v>
      </c>
    </row>
    <row r="1035" spans="1:5" x14ac:dyDescent="0.2">
      <c r="A1035" s="29">
        <v>37751</v>
      </c>
      <c r="B1035" s="29" t="s">
        <v>1269</v>
      </c>
      <c r="C1035" s="29" t="s">
        <v>229</v>
      </c>
      <c r="D1035" s="29" t="s">
        <v>237</v>
      </c>
      <c r="E1035" s="30">
        <v>531716.06000000006</v>
      </c>
    </row>
    <row r="1036" spans="1:5" x14ac:dyDescent="0.2">
      <c r="A1036" s="29">
        <v>37749</v>
      </c>
      <c r="B1036" s="29" t="s">
        <v>1270</v>
      </c>
      <c r="C1036" s="29" t="s">
        <v>229</v>
      </c>
      <c r="D1036" s="29" t="s">
        <v>237</v>
      </c>
      <c r="E1036" s="30">
        <v>525576.15</v>
      </c>
    </row>
    <row r="1037" spans="1:5" x14ac:dyDescent="0.2">
      <c r="A1037" s="29">
        <v>1159</v>
      </c>
      <c r="B1037" s="29" t="s">
        <v>1271</v>
      </c>
      <c r="C1037" s="29" t="s">
        <v>229</v>
      </c>
      <c r="D1037" s="29" t="s">
        <v>230</v>
      </c>
      <c r="E1037" s="30">
        <v>235044.83</v>
      </c>
    </row>
    <row r="1038" spans="1:5" x14ac:dyDescent="0.2">
      <c r="A1038" s="29">
        <v>12114</v>
      </c>
      <c r="B1038" s="29" t="s">
        <v>1272</v>
      </c>
      <c r="C1038" s="29" t="s">
        <v>229</v>
      </c>
      <c r="D1038" s="29" t="s">
        <v>232</v>
      </c>
      <c r="E1038" s="30">
        <v>90.69</v>
      </c>
    </row>
    <row r="1039" spans="1:5" x14ac:dyDescent="0.2">
      <c r="A1039" s="29">
        <v>38106</v>
      </c>
      <c r="B1039" s="29" t="s">
        <v>1273</v>
      </c>
      <c r="C1039" s="29" t="s">
        <v>229</v>
      </c>
      <c r="D1039" s="29" t="s">
        <v>232</v>
      </c>
      <c r="E1039" s="30">
        <v>12.32</v>
      </c>
    </row>
    <row r="1040" spans="1:5" x14ac:dyDescent="0.2">
      <c r="A1040" s="29">
        <v>38085</v>
      </c>
      <c r="B1040" s="29" t="s">
        <v>1274</v>
      </c>
      <c r="C1040" s="29" t="s">
        <v>229</v>
      </c>
      <c r="D1040" s="29" t="s">
        <v>232</v>
      </c>
      <c r="E1040" s="30">
        <v>14.55</v>
      </c>
    </row>
    <row r="1041" spans="1:5" x14ac:dyDescent="0.2">
      <c r="A1041" s="29">
        <v>38599</v>
      </c>
      <c r="B1041" s="29" t="s">
        <v>1275</v>
      </c>
      <c r="C1041" s="29" t="s">
        <v>229</v>
      </c>
      <c r="D1041" s="29" t="s">
        <v>232</v>
      </c>
      <c r="E1041" s="30">
        <v>4.8099999999999996</v>
      </c>
    </row>
    <row r="1042" spans="1:5" x14ac:dyDescent="0.2">
      <c r="A1042" s="29">
        <v>38596</v>
      </c>
      <c r="B1042" s="29" t="s">
        <v>1276</v>
      </c>
      <c r="C1042" s="29" t="s">
        <v>229</v>
      </c>
      <c r="D1042" s="29" t="s">
        <v>232</v>
      </c>
      <c r="E1042" s="30">
        <v>3.99</v>
      </c>
    </row>
    <row r="1043" spans="1:5" x14ac:dyDescent="0.2">
      <c r="A1043" s="29">
        <v>38600</v>
      </c>
      <c r="B1043" s="29" t="s">
        <v>1277</v>
      </c>
      <c r="C1043" s="29" t="s">
        <v>229</v>
      </c>
      <c r="D1043" s="29" t="s">
        <v>232</v>
      </c>
      <c r="E1043" s="30">
        <v>5.0999999999999996</v>
      </c>
    </row>
    <row r="1044" spans="1:5" x14ac:dyDescent="0.2">
      <c r="A1044" s="29">
        <v>38597</v>
      </c>
      <c r="B1044" s="29" t="s">
        <v>1278</v>
      </c>
      <c r="C1044" s="29" t="s">
        <v>229</v>
      </c>
      <c r="D1044" s="29" t="s">
        <v>232</v>
      </c>
      <c r="E1044" s="30">
        <v>4.0199999999999996</v>
      </c>
    </row>
    <row r="1045" spans="1:5" x14ac:dyDescent="0.2">
      <c r="A1045" s="29">
        <v>659</v>
      </c>
      <c r="B1045" s="29" t="s">
        <v>1279</v>
      </c>
      <c r="C1045" s="29" t="s">
        <v>229</v>
      </c>
      <c r="D1045" s="29" t="s">
        <v>232</v>
      </c>
      <c r="E1045" s="30">
        <v>2.31</v>
      </c>
    </row>
    <row r="1046" spans="1:5" x14ac:dyDescent="0.2">
      <c r="A1046" s="29">
        <v>660</v>
      </c>
      <c r="B1046" s="29" t="s">
        <v>1280</v>
      </c>
      <c r="C1046" s="29" t="s">
        <v>229</v>
      </c>
      <c r="D1046" s="29" t="s">
        <v>232</v>
      </c>
      <c r="E1046" s="30">
        <v>2.77</v>
      </c>
    </row>
    <row r="1047" spans="1:5" x14ac:dyDescent="0.2">
      <c r="A1047" s="29">
        <v>658</v>
      </c>
      <c r="B1047" s="29" t="s">
        <v>1281</v>
      </c>
      <c r="C1047" s="29" t="s">
        <v>229</v>
      </c>
      <c r="D1047" s="29" t="s">
        <v>232</v>
      </c>
      <c r="E1047" s="30">
        <v>1.56</v>
      </c>
    </row>
    <row r="1048" spans="1:5" x14ac:dyDescent="0.2">
      <c r="A1048" s="29">
        <v>38548</v>
      </c>
      <c r="B1048" s="29" t="s">
        <v>1282</v>
      </c>
      <c r="C1048" s="29" t="s">
        <v>229</v>
      </c>
      <c r="D1048" s="29" t="s">
        <v>232</v>
      </c>
      <c r="E1048" s="30">
        <v>2.1800000000000002</v>
      </c>
    </row>
    <row r="1049" spans="1:5" x14ac:dyDescent="0.2">
      <c r="A1049" s="29">
        <v>34649</v>
      </c>
      <c r="B1049" s="29" t="s">
        <v>1283</v>
      </c>
      <c r="C1049" s="29" t="s">
        <v>229</v>
      </c>
      <c r="D1049" s="29" t="s">
        <v>232</v>
      </c>
      <c r="E1049" s="30">
        <v>2.94</v>
      </c>
    </row>
    <row r="1050" spans="1:5" x14ac:dyDescent="0.2">
      <c r="A1050" s="29">
        <v>34655</v>
      </c>
      <c r="B1050" s="29" t="s">
        <v>1284</v>
      </c>
      <c r="C1050" s="29" t="s">
        <v>229</v>
      </c>
      <c r="D1050" s="29" t="s">
        <v>232</v>
      </c>
      <c r="E1050" s="30">
        <v>3.91</v>
      </c>
    </row>
    <row r="1051" spans="1:5" x14ac:dyDescent="0.2">
      <c r="A1051" s="29">
        <v>40607</v>
      </c>
      <c r="B1051" s="29" t="s">
        <v>1285</v>
      </c>
      <c r="C1051" s="29" t="s">
        <v>229</v>
      </c>
      <c r="D1051" s="29" t="s">
        <v>237</v>
      </c>
      <c r="E1051" s="30">
        <v>4.74</v>
      </c>
    </row>
    <row r="1052" spans="1:5" x14ac:dyDescent="0.2">
      <c r="A1052" s="29">
        <v>567</v>
      </c>
      <c r="B1052" s="29" t="s">
        <v>1286</v>
      </c>
      <c r="C1052" s="29" t="s">
        <v>242</v>
      </c>
      <c r="D1052" s="29" t="s">
        <v>232</v>
      </c>
      <c r="E1052" s="30">
        <v>15.74</v>
      </c>
    </row>
    <row r="1053" spans="1:5" x14ac:dyDescent="0.2">
      <c r="A1053" s="29">
        <v>574</v>
      </c>
      <c r="B1053" s="29" t="s">
        <v>1287</v>
      </c>
      <c r="C1053" s="29" t="s">
        <v>242</v>
      </c>
      <c r="D1053" s="29" t="s">
        <v>232</v>
      </c>
      <c r="E1053" s="30">
        <v>41.38</v>
      </c>
    </row>
    <row r="1054" spans="1:5" x14ac:dyDescent="0.2">
      <c r="A1054" s="29">
        <v>568</v>
      </c>
      <c r="B1054" s="29" t="s">
        <v>1288</v>
      </c>
      <c r="C1054" s="29" t="s">
        <v>242</v>
      </c>
      <c r="D1054" s="29" t="s">
        <v>232</v>
      </c>
      <c r="E1054" s="30">
        <v>87.18</v>
      </c>
    </row>
    <row r="1055" spans="1:5" x14ac:dyDescent="0.2">
      <c r="A1055" s="29">
        <v>585</v>
      </c>
      <c r="B1055" s="29" t="s">
        <v>1289</v>
      </c>
      <c r="C1055" s="29" t="s">
        <v>293</v>
      </c>
      <c r="D1055" s="29" t="s">
        <v>237</v>
      </c>
      <c r="E1055" s="30">
        <v>36.22</v>
      </c>
    </row>
    <row r="1056" spans="1:5" x14ac:dyDescent="0.2">
      <c r="A1056" s="29">
        <v>4777</v>
      </c>
      <c r="B1056" s="29" t="s">
        <v>1290</v>
      </c>
      <c r="C1056" s="29" t="s">
        <v>293</v>
      </c>
      <c r="D1056" s="29" t="s">
        <v>237</v>
      </c>
      <c r="E1056" s="30">
        <v>9.75</v>
      </c>
    </row>
    <row r="1057" spans="1:5" x14ac:dyDescent="0.2">
      <c r="A1057" s="29">
        <v>587</v>
      </c>
      <c r="B1057" s="29" t="s">
        <v>1291</v>
      </c>
      <c r="C1057" s="29" t="s">
        <v>293</v>
      </c>
      <c r="D1057" s="29" t="s">
        <v>237</v>
      </c>
      <c r="E1057" s="30">
        <v>38.81</v>
      </c>
    </row>
    <row r="1058" spans="1:5" x14ac:dyDescent="0.2">
      <c r="A1058" s="29">
        <v>590</v>
      </c>
      <c r="B1058" s="29" t="s">
        <v>1292</v>
      </c>
      <c r="C1058" s="29" t="s">
        <v>293</v>
      </c>
      <c r="D1058" s="29" t="s">
        <v>237</v>
      </c>
      <c r="E1058" s="30">
        <v>37.51</v>
      </c>
    </row>
    <row r="1059" spans="1:5" x14ac:dyDescent="0.2">
      <c r="A1059" s="29">
        <v>592</v>
      </c>
      <c r="B1059" s="29" t="s">
        <v>1293</v>
      </c>
      <c r="C1059" s="29" t="s">
        <v>293</v>
      </c>
      <c r="D1059" s="29" t="s">
        <v>237</v>
      </c>
      <c r="E1059" s="30">
        <v>38.81</v>
      </c>
    </row>
    <row r="1060" spans="1:5" x14ac:dyDescent="0.2">
      <c r="A1060" s="29">
        <v>586</v>
      </c>
      <c r="B1060" s="29" t="s">
        <v>1294</v>
      </c>
      <c r="C1060" s="29" t="s">
        <v>242</v>
      </c>
      <c r="D1060" s="29" t="s">
        <v>237</v>
      </c>
      <c r="E1060" s="30">
        <v>22.82</v>
      </c>
    </row>
    <row r="1061" spans="1:5" x14ac:dyDescent="0.2">
      <c r="A1061" s="29">
        <v>591</v>
      </c>
      <c r="B1061" s="29" t="s">
        <v>1295</v>
      </c>
      <c r="C1061" s="29" t="s">
        <v>293</v>
      </c>
      <c r="D1061" s="29" t="s">
        <v>237</v>
      </c>
      <c r="E1061" s="30">
        <v>36.22</v>
      </c>
    </row>
    <row r="1062" spans="1:5" x14ac:dyDescent="0.2">
      <c r="A1062" s="29">
        <v>588</v>
      </c>
      <c r="B1062" s="29" t="s">
        <v>1296</v>
      </c>
      <c r="C1062" s="29" t="s">
        <v>242</v>
      </c>
      <c r="D1062" s="29" t="s">
        <v>237</v>
      </c>
      <c r="E1062" s="30">
        <v>36.090000000000003</v>
      </c>
    </row>
    <row r="1063" spans="1:5" x14ac:dyDescent="0.2">
      <c r="A1063" s="29">
        <v>589</v>
      </c>
      <c r="B1063" s="29" t="s">
        <v>1297</v>
      </c>
      <c r="C1063" s="29" t="s">
        <v>242</v>
      </c>
      <c r="D1063" s="29" t="s">
        <v>237</v>
      </c>
      <c r="E1063" s="30">
        <v>61</v>
      </c>
    </row>
    <row r="1064" spans="1:5" x14ac:dyDescent="0.2">
      <c r="A1064" s="29">
        <v>584</v>
      </c>
      <c r="B1064" s="29" t="s">
        <v>1298</v>
      </c>
      <c r="C1064" s="29" t="s">
        <v>242</v>
      </c>
      <c r="D1064" s="29" t="s">
        <v>237</v>
      </c>
      <c r="E1064" s="30">
        <v>38.549999999999997</v>
      </c>
    </row>
    <row r="1065" spans="1:5" x14ac:dyDescent="0.2">
      <c r="A1065" s="29">
        <v>1165</v>
      </c>
      <c r="B1065" s="29" t="s">
        <v>1299</v>
      </c>
      <c r="C1065" s="29" t="s">
        <v>229</v>
      </c>
      <c r="D1065" s="29" t="s">
        <v>237</v>
      </c>
      <c r="E1065" s="30">
        <v>17.22</v>
      </c>
    </row>
    <row r="1066" spans="1:5" x14ac:dyDescent="0.2">
      <c r="A1066" s="29">
        <v>1164</v>
      </c>
      <c r="B1066" s="29" t="s">
        <v>1300</v>
      </c>
      <c r="C1066" s="29" t="s">
        <v>229</v>
      </c>
      <c r="D1066" s="29" t="s">
        <v>237</v>
      </c>
      <c r="E1066" s="30">
        <v>13.94</v>
      </c>
    </row>
    <row r="1067" spans="1:5" x14ac:dyDescent="0.2">
      <c r="A1067" s="29">
        <v>1162</v>
      </c>
      <c r="B1067" s="29" t="s">
        <v>1301</v>
      </c>
      <c r="C1067" s="29" t="s">
        <v>229</v>
      </c>
      <c r="D1067" s="29" t="s">
        <v>237</v>
      </c>
      <c r="E1067" s="30">
        <v>4.8499999999999996</v>
      </c>
    </row>
    <row r="1068" spans="1:5" x14ac:dyDescent="0.2">
      <c r="A1068" s="29">
        <v>12395</v>
      </c>
      <c r="B1068" s="29" t="s">
        <v>1302</v>
      </c>
      <c r="C1068" s="29" t="s">
        <v>229</v>
      </c>
      <c r="D1068" s="29" t="s">
        <v>237</v>
      </c>
      <c r="E1068" s="30">
        <v>4.71</v>
      </c>
    </row>
    <row r="1069" spans="1:5" x14ac:dyDescent="0.2">
      <c r="A1069" s="29">
        <v>1170</v>
      </c>
      <c r="B1069" s="29" t="s">
        <v>1303</v>
      </c>
      <c r="C1069" s="29" t="s">
        <v>229</v>
      </c>
      <c r="D1069" s="29" t="s">
        <v>237</v>
      </c>
      <c r="E1069" s="30">
        <v>9.14</v>
      </c>
    </row>
    <row r="1070" spans="1:5" x14ac:dyDescent="0.2">
      <c r="A1070" s="29">
        <v>1169</v>
      </c>
      <c r="B1070" s="29" t="s">
        <v>1304</v>
      </c>
      <c r="C1070" s="29" t="s">
        <v>229</v>
      </c>
      <c r="D1070" s="29" t="s">
        <v>237</v>
      </c>
      <c r="E1070" s="30">
        <v>44.86</v>
      </c>
    </row>
    <row r="1071" spans="1:5" x14ac:dyDescent="0.2">
      <c r="A1071" s="29">
        <v>1166</v>
      </c>
      <c r="B1071" s="29" t="s">
        <v>1305</v>
      </c>
      <c r="C1071" s="29" t="s">
        <v>229</v>
      </c>
      <c r="D1071" s="29" t="s">
        <v>237</v>
      </c>
      <c r="E1071" s="30">
        <v>24.87</v>
      </c>
    </row>
    <row r="1072" spans="1:5" x14ac:dyDescent="0.2">
      <c r="A1072" s="29">
        <v>1163</v>
      </c>
      <c r="B1072" s="29" t="s">
        <v>1306</v>
      </c>
      <c r="C1072" s="29" t="s">
        <v>229</v>
      </c>
      <c r="D1072" s="29" t="s">
        <v>237</v>
      </c>
      <c r="E1072" s="30">
        <v>6.27</v>
      </c>
    </row>
    <row r="1073" spans="1:5" x14ac:dyDescent="0.2">
      <c r="A1073" s="29">
        <v>12396</v>
      </c>
      <c r="B1073" s="29" t="s">
        <v>1307</v>
      </c>
      <c r="C1073" s="29" t="s">
        <v>229</v>
      </c>
      <c r="D1073" s="29" t="s">
        <v>237</v>
      </c>
      <c r="E1073" s="30">
        <v>4.71</v>
      </c>
    </row>
    <row r="1074" spans="1:5" x14ac:dyDescent="0.2">
      <c r="A1074" s="29">
        <v>1168</v>
      </c>
      <c r="B1074" s="29" t="s">
        <v>1308</v>
      </c>
      <c r="C1074" s="29" t="s">
        <v>229</v>
      </c>
      <c r="D1074" s="29" t="s">
        <v>237</v>
      </c>
      <c r="E1074" s="30">
        <v>63.95</v>
      </c>
    </row>
    <row r="1075" spans="1:5" x14ac:dyDescent="0.2">
      <c r="A1075" s="29">
        <v>1167</v>
      </c>
      <c r="B1075" s="29" t="s">
        <v>1309</v>
      </c>
      <c r="C1075" s="29" t="s">
        <v>229</v>
      </c>
      <c r="D1075" s="29" t="s">
        <v>237</v>
      </c>
      <c r="E1075" s="30">
        <v>106.97</v>
      </c>
    </row>
    <row r="1076" spans="1:5" x14ac:dyDescent="0.2">
      <c r="A1076" s="29">
        <v>36331</v>
      </c>
      <c r="B1076" s="29" t="s">
        <v>1310</v>
      </c>
      <c r="C1076" s="29" t="s">
        <v>229</v>
      </c>
      <c r="D1076" s="29" t="s">
        <v>237</v>
      </c>
      <c r="E1076" s="30">
        <v>2.13</v>
      </c>
    </row>
    <row r="1077" spans="1:5" x14ac:dyDescent="0.2">
      <c r="A1077" s="29">
        <v>36346</v>
      </c>
      <c r="B1077" s="29" t="s">
        <v>1311</v>
      </c>
      <c r="C1077" s="29" t="s">
        <v>229</v>
      </c>
      <c r="D1077" s="29" t="s">
        <v>237</v>
      </c>
      <c r="E1077" s="30">
        <v>3.66</v>
      </c>
    </row>
    <row r="1078" spans="1:5" x14ac:dyDescent="0.2">
      <c r="A1078" s="29">
        <v>1210</v>
      </c>
      <c r="B1078" s="29" t="s">
        <v>1312</v>
      </c>
      <c r="C1078" s="29" t="s">
        <v>229</v>
      </c>
      <c r="D1078" s="29" t="s">
        <v>232</v>
      </c>
      <c r="E1078" s="30">
        <v>14.35</v>
      </c>
    </row>
    <row r="1079" spans="1:5" x14ac:dyDescent="0.2">
      <c r="A1079" s="29">
        <v>1203</v>
      </c>
      <c r="B1079" s="29" t="s">
        <v>1313</v>
      </c>
      <c r="C1079" s="29" t="s">
        <v>229</v>
      </c>
      <c r="D1079" s="29" t="s">
        <v>232</v>
      </c>
      <c r="E1079" s="30">
        <v>13.9</v>
      </c>
    </row>
    <row r="1080" spans="1:5" x14ac:dyDescent="0.2">
      <c r="A1080" s="29">
        <v>1197</v>
      </c>
      <c r="B1080" s="29" t="s">
        <v>1314</v>
      </c>
      <c r="C1080" s="29" t="s">
        <v>229</v>
      </c>
      <c r="D1080" s="29" t="s">
        <v>232</v>
      </c>
      <c r="E1080" s="30">
        <v>1.78</v>
      </c>
    </row>
    <row r="1081" spans="1:5" x14ac:dyDescent="0.2">
      <c r="A1081" s="29">
        <v>1202</v>
      </c>
      <c r="B1081" s="29" t="s">
        <v>1315</v>
      </c>
      <c r="C1081" s="29" t="s">
        <v>229</v>
      </c>
      <c r="D1081" s="29" t="s">
        <v>232</v>
      </c>
      <c r="E1081" s="30">
        <v>4.78</v>
      </c>
    </row>
    <row r="1082" spans="1:5" x14ac:dyDescent="0.2">
      <c r="A1082" s="29">
        <v>1188</v>
      </c>
      <c r="B1082" s="29" t="s">
        <v>1316</v>
      </c>
      <c r="C1082" s="29" t="s">
        <v>229</v>
      </c>
      <c r="D1082" s="29" t="s">
        <v>232</v>
      </c>
      <c r="E1082" s="30">
        <v>28.27</v>
      </c>
    </row>
    <row r="1083" spans="1:5" x14ac:dyDescent="0.2">
      <c r="A1083" s="29">
        <v>1211</v>
      </c>
      <c r="B1083" s="29" t="s">
        <v>1317</v>
      </c>
      <c r="C1083" s="29" t="s">
        <v>229</v>
      </c>
      <c r="D1083" s="29" t="s">
        <v>232</v>
      </c>
      <c r="E1083" s="30">
        <v>14.59</v>
      </c>
    </row>
    <row r="1084" spans="1:5" x14ac:dyDescent="0.2">
      <c r="A1084" s="29">
        <v>1198</v>
      </c>
      <c r="B1084" s="29" t="s">
        <v>1318</v>
      </c>
      <c r="C1084" s="29" t="s">
        <v>229</v>
      </c>
      <c r="D1084" s="29" t="s">
        <v>232</v>
      </c>
      <c r="E1084" s="30">
        <v>2.63</v>
      </c>
    </row>
    <row r="1085" spans="1:5" x14ac:dyDescent="0.2">
      <c r="A1085" s="29">
        <v>1199</v>
      </c>
      <c r="B1085" s="29" t="s">
        <v>1319</v>
      </c>
      <c r="C1085" s="29" t="s">
        <v>229</v>
      </c>
      <c r="D1085" s="29" t="s">
        <v>232</v>
      </c>
      <c r="E1085" s="30">
        <v>36.92</v>
      </c>
    </row>
    <row r="1086" spans="1:5" x14ac:dyDescent="0.2">
      <c r="A1086" s="29">
        <v>20088</v>
      </c>
      <c r="B1086" s="29" t="s">
        <v>1320</v>
      </c>
      <c r="C1086" s="29" t="s">
        <v>229</v>
      </c>
      <c r="D1086" s="29" t="s">
        <v>232</v>
      </c>
      <c r="E1086" s="30">
        <v>19.02</v>
      </c>
    </row>
    <row r="1087" spans="1:5" x14ac:dyDescent="0.2">
      <c r="A1087" s="29">
        <v>20089</v>
      </c>
      <c r="B1087" s="29" t="s">
        <v>1321</v>
      </c>
      <c r="C1087" s="29" t="s">
        <v>229</v>
      </c>
      <c r="D1087" s="29" t="s">
        <v>232</v>
      </c>
      <c r="E1087" s="30">
        <v>90.68</v>
      </c>
    </row>
    <row r="1088" spans="1:5" x14ac:dyDescent="0.2">
      <c r="A1088" s="29">
        <v>20087</v>
      </c>
      <c r="B1088" s="29" t="s">
        <v>1322</v>
      </c>
      <c r="C1088" s="29" t="s">
        <v>229</v>
      </c>
      <c r="D1088" s="29" t="s">
        <v>232</v>
      </c>
      <c r="E1088" s="30">
        <v>13.7</v>
      </c>
    </row>
    <row r="1089" spans="1:5" x14ac:dyDescent="0.2">
      <c r="A1089" s="29">
        <v>1200</v>
      </c>
      <c r="B1089" s="29" t="s">
        <v>1323</v>
      </c>
      <c r="C1089" s="29" t="s">
        <v>229</v>
      </c>
      <c r="D1089" s="29" t="s">
        <v>232</v>
      </c>
      <c r="E1089" s="30">
        <v>11.13</v>
      </c>
    </row>
    <row r="1090" spans="1:5" x14ac:dyDescent="0.2">
      <c r="A1090" s="29">
        <v>12909</v>
      </c>
      <c r="B1090" s="29" t="s">
        <v>1324</v>
      </c>
      <c r="C1090" s="29" t="s">
        <v>229</v>
      </c>
      <c r="D1090" s="29" t="s">
        <v>232</v>
      </c>
      <c r="E1090" s="30">
        <v>5.04</v>
      </c>
    </row>
    <row r="1091" spans="1:5" x14ac:dyDescent="0.2">
      <c r="A1091" s="29">
        <v>12910</v>
      </c>
      <c r="B1091" s="29" t="s">
        <v>1325</v>
      </c>
      <c r="C1091" s="29" t="s">
        <v>229</v>
      </c>
      <c r="D1091" s="29" t="s">
        <v>232</v>
      </c>
      <c r="E1091" s="30">
        <v>8.42</v>
      </c>
    </row>
    <row r="1092" spans="1:5" x14ac:dyDescent="0.2">
      <c r="A1092" s="29">
        <v>1184</v>
      </c>
      <c r="B1092" s="29" t="s">
        <v>1326</v>
      </c>
      <c r="C1092" s="29" t="s">
        <v>229</v>
      </c>
      <c r="D1092" s="29" t="s">
        <v>232</v>
      </c>
      <c r="E1092" s="30">
        <v>90.78</v>
      </c>
    </row>
    <row r="1093" spans="1:5" x14ac:dyDescent="0.2">
      <c r="A1093" s="29">
        <v>1191</v>
      </c>
      <c r="B1093" s="29" t="s">
        <v>1327</v>
      </c>
      <c r="C1093" s="29" t="s">
        <v>229</v>
      </c>
      <c r="D1093" s="29" t="s">
        <v>232</v>
      </c>
      <c r="E1093" s="30">
        <v>1.29</v>
      </c>
    </row>
    <row r="1094" spans="1:5" x14ac:dyDescent="0.2">
      <c r="A1094" s="29">
        <v>1185</v>
      </c>
      <c r="B1094" s="29" t="s">
        <v>1328</v>
      </c>
      <c r="C1094" s="29" t="s">
        <v>229</v>
      </c>
      <c r="D1094" s="29" t="s">
        <v>232</v>
      </c>
      <c r="E1094" s="30">
        <v>1.47</v>
      </c>
    </row>
    <row r="1095" spans="1:5" x14ac:dyDescent="0.2">
      <c r="A1095" s="29">
        <v>1189</v>
      </c>
      <c r="B1095" s="29" t="s">
        <v>1329</v>
      </c>
      <c r="C1095" s="29" t="s">
        <v>229</v>
      </c>
      <c r="D1095" s="29" t="s">
        <v>232</v>
      </c>
      <c r="E1095" s="30">
        <v>2.5499999999999998</v>
      </c>
    </row>
    <row r="1096" spans="1:5" x14ac:dyDescent="0.2">
      <c r="A1096" s="29">
        <v>1193</v>
      </c>
      <c r="B1096" s="29" t="s">
        <v>1330</v>
      </c>
      <c r="C1096" s="29" t="s">
        <v>229</v>
      </c>
      <c r="D1096" s="29" t="s">
        <v>232</v>
      </c>
      <c r="E1096" s="30">
        <v>4.92</v>
      </c>
    </row>
    <row r="1097" spans="1:5" x14ac:dyDescent="0.2">
      <c r="A1097" s="29">
        <v>1194</v>
      </c>
      <c r="B1097" s="29" t="s">
        <v>1331</v>
      </c>
      <c r="C1097" s="29" t="s">
        <v>229</v>
      </c>
      <c r="D1097" s="29" t="s">
        <v>232</v>
      </c>
      <c r="E1097" s="30">
        <v>9.31</v>
      </c>
    </row>
    <row r="1098" spans="1:5" x14ac:dyDescent="0.2">
      <c r="A1098" s="29">
        <v>1195</v>
      </c>
      <c r="B1098" s="29" t="s">
        <v>1332</v>
      </c>
      <c r="C1098" s="29" t="s">
        <v>229</v>
      </c>
      <c r="D1098" s="29" t="s">
        <v>232</v>
      </c>
      <c r="E1098" s="30">
        <v>14</v>
      </c>
    </row>
    <row r="1099" spans="1:5" x14ac:dyDescent="0.2">
      <c r="A1099" s="29">
        <v>1204</v>
      </c>
      <c r="B1099" s="29" t="s">
        <v>1333</v>
      </c>
      <c r="C1099" s="29" t="s">
        <v>229</v>
      </c>
      <c r="D1099" s="29" t="s">
        <v>232</v>
      </c>
      <c r="E1099" s="30">
        <v>25.46</v>
      </c>
    </row>
    <row r="1100" spans="1:5" x14ac:dyDescent="0.2">
      <c r="A1100" s="29">
        <v>1205</v>
      </c>
      <c r="B1100" s="29" t="s">
        <v>1334</v>
      </c>
      <c r="C1100" s="29" t="s">
        <v>229</v>
      </c>
      <c r="D1100" s="29" t="s">
        <v>232</v>
      </c>
      <c r="E1100" s="30">
        <v>60.4</v>
      </c>
    </row>
    <row r="1101" spans="1:5" x14ac:dyDescent="0.2">
      <c r="A1101" s="29">
        <v>1207</v>
      </c>
      <c r="B1101" s="29" t="s">
        <v>1335</v>
      </c>
      <c r="C1101" s="29" t="s">
        <v>229</v>
      </c>
      <c r="D1101" s="29" t="s">
        <v>237</v>
      </c>
      <c r="E1101" s="30">
        <v>42.02</v>
      </c>
    </row>
    <row r="1102" spans="1:5" x14ac:dyDescent="0.2">
      <c r="A1102" s="29">
        <v>1206</v>
      </c>
      <c r="B1102" s="29" t="s">
        <v>1336</v>
      </c>
      <c r="C1102" s="29" t="s">
        <v>229</v>
      </c>
      <c r="D1102" s="29" t="s">
        <v>237</v>
      </c>
      <c r="E1102" s="30">
        <v>10.53</v>
      </c>
    </row>
    <row r="1103" spans="1:5" x14ac:dyDescent="0.2">
      <c r="A1103" s="29">
        <v>1183</v>
      </c>
      <c r="B1103" s="29" t="s">
        <v>1337</v>
      </c>
      <c r="C1103" s="29" t="s">
        <v>229</v>
      </c>
      <c r="D1103" s="29" t="s">
        <v>237</v>
      </c>
      <c r="E1103" s="30">
        <v>27.44</v>
      </c>
    </row>
    <row r="1104" spans="1:5" x14ac:dyDescent="0.2">
      <c r="A1104" s="29">
        <v>42685</v>
      </c>
      <c r="B1104" s="29" t="s">
        <v>1338</v>
      </c>
      <c r="C1104" s="29" t="s">
        <v>229</v>
      </c>
      <c r="D1104" s="29" t="s">
        <v>237</v>
      </c>
      <c r="E1104" s="30">
        <v>102.12</v>
      </c>
    </row>
    <row r="1105" spans="1:5" x14ac:dyDescent="0.2">
      <c r="A1105" s="29">
        <v>42686</v>
      </c>
      <c r="B1105" s="29" t="s">
        <v>1339</v>
      </c>
      <c r="C1105" s="29" t="s">
        <v>229</v>
      </c>
      <c r="D1105" s="29" t="s">
        <v>237</v>
      </c>
      <c r="E1105" s="30">
        <v>158.99</v>
      </c>
    </row>
    <row r="1106" spans="1:5" x14ac:dyDescent="0.2">
      <c r="A1106" s="29">
        <v>12894</v>
      </c>
      <c r="B1106" s="29" t="s">
        <v>1340</v>
      </c>
      <c r="C1106" s="29" t="s">
        <v>229</v>
      </c>
      <c r="D1106" s="29" t="s">
        <v>232</v>
      </c>
      <c r="E1106" s="30">
        <v>18.2</v>
      </c>
    </row>
    <row r="1107" spans="1:5" x14ac:dyDescent="0.2">
      <c r="A1107" s="29">
        <v>12895</v>
      </c>
      <c r="B1107" s="29" t="s">
        <v>1341</v>
      </c>
      <c r="C1107" s="29" t="s">
        <v>229</v>
      </c>
      <c r="D1107" s="29" t="s">
        <v>230</v>
      </c>
      <c r="E1107" s="30">
        <v>14</v>
      </c>
    </row>
    <row r="1108" spans="1:5" x14ac:dyDescent="0.2">
      <c r="A1108" s="29">
        <v>1631</v>
      </c>
      <c r="B1108" s="29" t="s">
        <v>1342</v>
      </c>
      <c r="C1108" s="29" t="s">
        <v>229</v>
      </c>
      <c r="D1108" s="29" t="s">
        <v>232</v>
      </c>
      <c r="E1108" s="30">
        <v>135.36000000000001</v>
      </c>
    </row>
    <row r="1109" spans="1:5" x14ac:dyDescent="0.2">
      <c r="A1109" s="29">
        <v>1633</v>
      </c>
      <c r="B1109" s="29" t="s">
        <v>1343</v>
      </c>
      <c r="C1109" s="29" t="s">
        <v>229</v>
      </c>
      <c r="D1109" s="29" t="s">
        <v>232</v>
      </c>
      <c r="E1109" s="30">
        <v>229.99</v>
      </c>
    </row>
    <row r="1110" spans="1:5" x14ac:dyDescent="0.2">
      <c r="A1110" s="29">
        <v>10818</v>
      </c>
      <c r="B1110" s="29" t="s">
        <v>1344</v>
      </c>
      <c r="C1110" s="29" t="s">
        <v>293</v>
      </c>
      <c r="D1110" s="29" t="s">
        <v>232</v>
      </c>
      <c r="E1110" s="30">
        <v>32.85</v>
      </c>
    </row>
    <row r="1111" spans="1:5" x14ac:dyDescent="0.2">
      <c r="A1111" s="29">
        <v>41410</v>
      </c>
      <c r="B1111" s="29" t="s">
        <v>1345</v>
      </c>
      <c r="C1111" s="29" t="s">
        <v>229</v>
      </c>
      <c r="D1111" s="29" t="s">
        <v>232</v>
      </c>
      <c r="E1111" s="30">
        <v>58.87</v>
      </c>
    </row>
    <row r="1112" spans="1:5" x14ac:dyDescent="0.2">
      <c r="A1112" s="29">
        <v>41411</v>
      </c>
      <c r="B1112" s="29" t="s">
        <v>1346</v>
      </c>
      <c r="C1112" s="29" t="s">
        <v>229</v>
      </c>
      <c r="D1112" s="29" t="s">
        <v>232</v>
      </c>
      <c r="E1112" s="30">
        <v>53.37</v>
      </c>
    </row>
    <row r="1113" spans="1:5" x14ac:dyDescent="0.2">
      <c r="A1113" s="29">
        <v>41412</v>
      </c>
      <c r="B1113" s="29" t="s">
        <v>1347</v>
      </c>
      <c r="C1113" s="29" t="s">
        <v>229</v>
      </c>
      <c r="D1113" s="29" t="s">
        <v>232</v>
      </c>
      <c r="E1113" s="30">
        <v>103.23</v>
      </c>
    </row>
    <row r="1114" spans="1:5" x14ac:dyDescent="0.2">
      <c r="A1114" s="29">
        <v>41413</v>
      </c>
      <c r="B1114" s="29" t="s">
        <v>1348</v>
      </c>
      <c r="C1114" s="29" t="s">
        <v>229</v>
      </c>
      <c r="D1114" s="29" t="s">
        <v>232</v>
      </c>
      <c r="E1114" s="30">
        <v>92.89</v>
      </c>
    </row>
    <row r="1115" spans="1:5" x14ac:dyDescent="0.2">
      <c r="A1115" s="29">
        <v>39359</v>
      </c>
      <c r="B1115" s="29" t="s">
        <v>1349</v>
      </c>
      <c r="C1115" s="29" t="s">
        <v>229</v>
      </c>
      <c r="D1115" s="29" t="s">
        <v>237</v>
      </c>
      <c r="E1115" s="30">
        <v>34.36</v>
      </c>
    </row>
    <row r="1116" spans="1:5" x14ac:dyDescent="0.2">
      <c r="A1116" s="29">
        <v>39360</v>
      </c>
      <c r="B1116" s="29" t="s">
        <v>1350</v>
      </c>
      <c r="C1116" s="29" t="s">
        <v>229</v>
      </c>
      <c r="D1116" s="29" t="s">
        <v>237</v>
      </c>
      <c r="E1116" s="30">
        <v>31.23</v>
      </c>
    </row>
    <row r="1117" spans="1:5" x14ac:dyDescent="0.2">
      <c r="A1117" s="29">
        <v>10710</v>
      </c>
      <c r="B1117" s="29" t="s">
        <v>1351</v>
      </c>
      <c r="C1117" s="29" t="s">
        <v>236</v>
      </c>
      <c r="D1117" s="29" t="s">
        <v>237</v>
      </c>
      <c r="E1117" s="30">
        <v>126.73</v>
      </c>
    </row>
    <row r="1118" spans="1:5" x14ac:dyDescent="0.2">
      <c r="A1118" s="29">
        <v>10709</v>
      </c>
      <c r="B1118" s="29" t="s">
        <v>1352</v>
      </c>
      <c r="C1118" s="29" t="s">
        <v>236</v>
      </c>
      <c r="D1118" s="29" t="s">
        <v>237</v>
      </c>
      <c r="E1118" s="30">
        <v>155.69</v>
      </c>
    </row>
    <row r="1119" spans="1:5" x14ac:dyDescent="0.2">
      <c r="A1119" s="29">
        <v>39636</v>
      </c>
      <c r="B1119" s="29" t="s">
        <v>1353</v>
      </c>
      <c r="C1119" s="29" t="s">
        <v>236</v>
      </c>
      <c r="D1119" s="29" t="s">
        <v>237</v>
      </c>
      <c r="E1119" s="30">
        <v>158.97999999999999</v>
      </c>
    </row>
    <row r="1120" spans="1:5" x14ac:dyDescent="0.2">
      <c r="A1120" s="29">
        <v>10708</v>
      </c>
      <c r="B1120" s="29" t="s">
        <v>1354</v>
      </c>
      <c r="C1120" s="29" t="s">
        <v>236</v>
      </c>
      <c r="D1120" s="29" t="s">
        <v>237</v>
      </c>
      <c r="E1120" s="30">
        <v>49.06</v>
      </c>
    </row>
    <row r="1121" spans="1:5" x14ac:dyDescent="0.2">
      <c r="A1121" s="29">
        <v>39635</v>
      </c>
      <c r="B1121" s="29" t="s">
        <v>1355</v>
      </c>
      <c r="C1121" s="29" t="s">
        <v>236</v>
      </c>
      <c r="D1121" s="29" t="s">
        <v>237</v>
      </c>
      <c r="E1121" s="30">
        <v>83.52</v>
      </c>
    </row>
    <row r="1122" spans="1:5" x14ac:dyDescent="0.2">
      <c r="A1122" s="29">
        <v>6117</v>
      </c>
      <c r="B1122" s="29" t="s">
        <v>1356</v>
      </c>
      <c r="C1122" s="29" t="s">
        <v>407</v>
      </c>
      <c r="D1122" s="29" t="s">
        <v>232</v>
      </c>
      <c r="E1122" s="30">
        <v>12.36</v>
      </c>
    </row>
    <row r="1123" spans="1:5" x14ac:dyDescent="0.2">
      <c r="A1123" s="29">
        <v>40913</v>
      </c>
      <c r="B1123" s="29" t="s">
        <v>1357</v>
      </c>
      <c r="C1123" s="29" t="s">
        <v>409</v>
      </c>
      <c r="D1123" s="29" t="s">
        <v>232</v>
      </c>
      <c r="E1123" s="30">
        <v>2183.4499999999998</v>
      </c>
    </row>
    <row r="1124" spans="1:5" x14ac:dyDescent="0.2">
      <c r="A1124" s="29">
        <v>1214</v>
      </c>
      <c r="B1124" s="29" t="s">
        <v>1358</v>
      </c>
      <c r="C1124" s="29" t="s">
        <v>407</v>
      </c>
      <c r="D1124" s="29" t="s">
        <v>232</v>
      </c>
      <c r="E1124" s="30">
        <v>20.91</v>
      </c>
    </row>
    <row r="1125" spans="1:5" x14ac:dyDescent="0.2">
      <c r="A1125" s="29">
        <v>40915</v>
      </c>
      <c r="B1125" s="29" t="s">
        <v>1359</v>
      </c>
      <c r="C1125" s="29" t="s">
        <v>409</v>
      </c>
      <c r="D1125" s="29" t="s">
        <v>232</v>
      </c>
      <c r="E1125" s="30">
        <v>3691.17</v>
      </c>
    </row>
    <row r="1126" spans="1:5" x14ac:dyDescent="0.2">
      <c r="A1126" s="29">
        <v>1213</v>
      </c>
      <c r="B1126" s="29" t="s">
        <v>1360</v>
      </c>
      <c r="C1126" s="29" t="s">
        <v>407</v>
      </c>
      <c r="D1126" s="29" t="s">
        <v>230</v>
      </c>
      <c r="E1126" s="30">
        <v>15.71</v>
      </c>
    </row>
    <row r="1127" spans="1:5" x14ac:dyDescent="0.2">
      <c r="A1127" s="29">
        <v>40914</v>
      </c>
      <c r="B1127" s="29" t="s">
        <v>1361</v>
      </c>
      <c r="C1127" s="29" t="s">
        <v>409</v>
      </c>
      <c r="D1127" s="29" t="s">
        <v>232</v>
      </c>
      <c r="E1127" s="30">
        <v>2771.39</v>
      </c>
    </row>
    <row r="1128" spans="1:5" x14ac:dyDescent="0.2">
      <c r="A1128" s="29">
        <v>5091</v>
      </c>
      <c r="B1128" s="29" t="s">
        <v>1362</v>
      </c>
      <c r="C1128" s="29" t="s">
        <v>229</v>
      </c>
      <c r="D1128" s="29" t="s">
        <v>232</v>
      </c>
      <c r="E1128" s="30">
        <v>15.47</v>
      </c>
    </row>
    <row r="1129" spans="1:5" x14ac:dyDescent="0.2">
      <c r="A1129" s="29">
        <v>14615</v>
      </c>
      <c r="B1129" s="29" t="s">
        <v>1363</v>
      </c>
      <c r="C1129" s="29" t="s">
        <v>229</v>
      </c>
      <c r="D1129" s="29" t="s">
        <v>232</v>
      </c>
      <c r="E1129" s="30">
        <v>3154.44</v>
      </c>
    </row>
    <row r="1130" spans="1:5" x14ac:dyDescent="0.2">
      <c r="A1130" s="29">
        <v>2711</v>
      </c>
      <c r="B1130" s="29" t="s">
        <v>1364</v>
      </c>
      <c r="C1130" s="29" t="s">
        <v>229</v>
      </c>
      <c r="D1130" s="29" t="s">
        <v>230</v>
      </c>
      <c r="E1130" s="30">
        <v>195</v>
      </c>
    </row>
    <row r="1131" spans="1:5" x14ac:dyDescent="0.2">
      <c r="A1131" s="29">
        <v>37727</v>
      </c>
      <c r="B1131" s="29" t="s">
        <v>1365</v>
      </c>
      <c r="C1131" s="29" t="s">
        <v>229</v>
      </c>
      <c r="D1131" s="29" t="s">
        <v>237</v>
      </c>
      <c r="E1131" s="30">
        <v>17387.59</v>
      </c>
    </row>
    <row r="1132" spans="1:5" x14ac:dyDescent="0.2">
      <c r="A1132" s="29">
        <v>37728</v>
      </c>
      <c r="B1132" s="29" t="s">
        <v>1366</v>
      </c>
      <c r="C1132" s="29" t="s">
        <v>229</v>
      </c>
      <c r="D1132" s="29" t="s">
        <v>237</v>
      </c>
      <c r="E1132" s="30">
        <v>23588.75</v>
      </c>
    </row>
    <row r="1133" spans="1:5" x14ac:dyDescent="0.2">
      <c r="A1133" s="29">
        <v>37729</v>
      </c>
      <c r="B1133" s="29" t="s">
        <v>1367</v>
      </c>
      <c r="C1133" s="29" t="s">
        <v>229</v>
      </c>
      <c r="D1133" s="29" t="s">
        <v>237</v>
      </c>
      <c r="E1133" s="30">
        <v>25534.22</v>
      </c>
    </row>
    <row r="1134" spans="1:5" x14ac:dyDescent="0.2">
      <c r="A1134" s="29">
        <v>37730</v>
      </c>
      <c r="B1134" s="29" t="s">
        <v>1368</v>
      </c>
      <c r="C1134" s="29" t="s">
        <v>229</v>
      </c>
      <c r="D1134" s="29" t="s">
        <v>237</v>
      </c>
      <c r="E1134" s="30">
        <v>27479.68</v>
      </c>
    </row>
    <row r="1135" spans="1:5" x14ac:dyDescent="0.2">
      <c r="A1135" s="29">
        <v>37731</v>
      </c>
      <c r="B1135" s="29" t="s">
        <v>1369</v>
      </c>
      <c r="C1135" s="29" t="s">
        <v>229</v>
      </c>
      <c r="D1135" s="29" t="s">
        <v>237</v>
      </c>
      <c r="E1135" s="30">
        <v>29425.15</v>
      </c>
    </row>
    <row r="1136" spans="1:5" x14ac:dyDescent="0.2">
      <c r="A1136" s="29">
        <v>37732</v>
      </c>
      <c r="B1136" s="29" t="s">
        <v>1370</v>
      </c>
      <c r="C1136" s="29" t="s">
        <v>229</v>
      </c>
      <c r="D1136" s="29" t="s">
        <v>237</v>
      </c>
      <c r="E1136" s="30">
        <v>33559.26</v>
      </c>
    </row>
    <row r="1137" spans="1:5" x14ac:dyDescent="0.2">
      <c r="A1137" s="29">
        <v>42250</v>
      </c>
      <c r="B1137" s="29" t="s">
        <v>1371</v>
      </c>
      <c r="C1137" s="29" t="s">
        <v>1372</v>
      </c>
      <c r="D1137" s="29" t="s">
        <v>232</v>
      </c>
      <c r="E1137" s="30">
        <v>2079.9499999999998</v>
      </c>
    </row>
    <row r="1138" spans="1:5" x14ac:dyDescent="0.2">
      <c r="A1138" s="29">
        <v>42256</v>
      </c>
      <c r="B1138" s="29" t="s">
        <v>1373</v>
      </c>
      <c r="C1138" s="29" t="s">
        <v>293</v>
      </c>
      <c r="D1138" s="29" t="s">
        <v>232</v>
      </c>
      <c r="E1138" s="30">
        <v>5.85</v>
      </c>
    </row>
    <row r="1139" spans="1:5" x14ac:dyDescent="0.2">
      <c r="A1139" s="29">
        <v>4743</v>
      </c>
      <c r="B1139" s="29" t="s">
        <v>1374</v>
      </c>
      <c r="C1139" s="29" t="s">
        <v>405</v>
      </c>
      <c r="D1139" s="29" t="s">
        <v>232</v>
      </c>
      <c r="E1139" s="30">
        <v>45.12</v>
      </c>
    </row>
    <row r="1140" spans="1:5" x14ac:dyDescent="0.2">
      <c r="A1140" s="29">
        <v>4744</v>
      </c>
      <c r="B1140" s="29" t="s">
        <v>1375</v>
      </c>
      <c r="C1140" s="29" t="s">
        <v>405</v>
      </c>
      <c r="D1140" s="29" t="s">
        <v>232</v>
      </c>
      <c r="E1140" s="30">
        <v>72.2</v>
      </c>
    </row>
    <row r="1141" spans="1:5" x14ac:dyDescent="0.2">
      <c r="A1141" s="29">
        <v>4745</v>
      </c>
      <c r="B1141" s="29" t="s">
        <v>1376</v>
      </c>
      <c r="C1141" s="29" t="s">
        <v>405</v>
      </c>
      <c r="D1141" s="29" t="s">
        <v>232</v>
      </c>
      <c r="E1141" s="30">
        <v>86.59</v>
      </c>
    </row>
    <row r="1142" spans="1:5" x14ac:dyDescent="0.2">
      <c r="A1142" s="29">
        <v>36496</v>
      </c>
      <c r="B1142" s="29" t="s">
        <v>1377</v>
      </c>
      <c r="C1142" s="29" t="s">
        <v>229</v>
      </c>
      <c r="D1142" s="29" t="s">
        <v>232</v>
      </c>
      <c r="E1142" s="30">
        <v>8009.06</v>
      </c>
    </row>
    <row r="1143" spans="1:5" x14ac:dyDescent="0.2">
      <c r="A1143" s="29">
        <v>10630</v>
      </c>
      <c r="B1143" s="29" t="s">
        <v>1378</v>
      </c>
      <c r="C1143" s="29" t="s">
        <v>229</v>
      </c>
      <c r="D1143" s="29" t="s">
        <v>232</v>
      </c>
      <c r="E1143" s="30">
        <v>564954.16</v>
      </c>
    </row>
    <row r="1144" spans="1:5" x14ac:dyDescent="0.2">
      <c r="A1144" s="29">
        <v>37762</v>
      </c>
      <c r="B1144" s="29" t="s">
        <v>1379</v>
      </c>
      <c r="C1144" s="29" t="s">
        <v>229</v>
      </c>
      <c r="D1144" s="29" t="s">
        <v>232</v>
      </c>
      <c r="E1144" s="30">
        <v>484526.76</v>
      </c>
    </row>
    <row r="1145" spans="1:5" x14ac:dyDescent="0.2">
      <c r="A1145" s="29">
        <v>37763</v>
      </c>
      <c r="B1145" s="29" t="s">
        <v>1380</v>
      </c>
      <c r="C1145" s="29" t="s">
        <v>229</v>
      </c>
      <c r="D1145" s="29" t="s">
        <v>232</v>
      </c>
      <c r="E1145" s="30">
        <v>490411.62</v>
      </c>
    </row>
    <row r="1146" spans="1:5" x14ac:dyDescent="0.2">
      <c r="A1146" s="29">
        <v>41992</v>
      </c>
      <c r="B1146" s="29" t="s">
        <v>1381</v>
      </c>
      <c r="C1146" s="29" t="s">
        <v>229</v>
      </c>
      <c r="D1146" s="29" t="s">
        <v>230</v>
      </c>
      <c r="E1146" s="30">
        <v>557500</v>
      </c>
    </row>
    <row r="1147" spans="1:5" x14ac:dyDescent="0.2">
      <c r="A1147" s="29">
        <v>13215</v>
      </c>
      <c r="B1147" s="29" t="s">
        <v>1382</v>
      </c>
      <c r="C1147" s="29" t="s">
        <v>229</v>
      </c>
      <c r="D1147" s="29" t="s">
        <v>232</v>
      </c>
      <c r="E1147" s="30">
        <v>683633.81</v>
      </c>
    </row>
    <row r="1148" spans="1:5" x14ac:dyDescent="0.2">
      <c r="A1148" s="29">
        <v>4235</v>
      </c>
      <c r="B1148" s="29" t="s">
        <v>1383</v>
      </c>
      <c r="C1148" s="29" t="s">
        <v>407</v>
      </c>
      <c r="D1148" s="29" t="s">
        <v>232</v>
      </c>
      <c r="E1148" s="30">
        <v>15.98</v>
      </c>
    </row>
    <row r="1149" spans="1:5" x14ac:dyDescent="0.2">
      <c r="A1149" s="29">
        <v>40976</v>
      </c>
      <c r="B1149" s="29" t="s">
        <v>1384</v>
      </c>
      <c r="C1149" s="29" t="s">
        <v>409</v>
      </c>
      <c r="D1149" s="29" t="s">
        <v>232</v>
      </c>
      <c r="E1149" s="30">
        <v>2822.21</v>
      </c>
    </row>
    <row r="1150" spans="1:5" x14ac:dyDescent="0.2">
      <c r="A1150" s="29">
        <v>39013</v>
      </c>
      <c r="B1150" s="29" t="s">
        <v>1385</v>
      </c>
      <c r="C1150" s="29" t="s">
        <v>229</v>
      </c>
      <c r="D1150" s="29" t="s">
        <v>237</v>
      </c>
      <c r="E1150" s="30">
        <v>1.45</v>
      </c>
    </row>
    <row r="1151" spans="1:5" x14ac:dyDescent="0.2">
      <c r="A1151" s="29">
        <v>43091</v>
      </c>
      <c r="B1151" s="29" t="s">
        <v>1386</v>
      </c>
      <c r="C1151" s="29" t="s">
        <v>229</v>
      </c>
      <c r="D1151" s="29" t="s">
        <v>232</v>
      </c>
      <c r="E1151" s="30">
        <v>5289.7</v>
      </c>
    </row>
    <row r="1152" spans="1:5" x14ac:dyDescent="0.2">
      <c r="A1152" s="29">
        <v>43092</v>
      </c>
      <c r="B1152" s="29" t="s">
        <v>1387</v>
      </c>
      <c r="C1152" s="29" t="s">
        <v>229</v>
      </c>
      <c r="D1152" s="29" t="s">
        <v>232</v>
      </c>
      <c r="E1152" s="30">
        <v>7052.93</v>
      </c>
    </row>
    <row r="1153" spans="1:5" x14ac:dyDescent="0.2">
      <c r="A1153" s="29">
        <v>43089</v>
      </c>
      <c r="B1153" s="29" t="s">
        <v>1388</v>
      </c>
      <c r="C1153" s="29" t="s">
        <v>229</v>
      </c>
      <c r="D1153" s="29" t="s">
        <v>232</v>
      </c>
      <c r="E1153" s="30">
        <v>1229.17</v>
      </c>
    </row>
    <row r="1154" spans="1:5" x14ac:dyDescent="0.2">
      <c r="A1154" s="29">
        <v>43090</v>
      </c>
      <c r="B1154" s="29" t="s">
        <v>1389</v>
      </c>
      <c r="C1154" s="29" t="s">
        <v>229</v>
      </c>
      <c r="D1154" s="29" t="s">
        <v>232</v>
      </c>
      <c r="E1154" s="30">
        <v>2712.66</v>
      </c>
    </row>
    <row r="1155" spans="1:5" x14ac:dyDescent="0.2">
      <c r="A1155" s="29">
        <v>41967</v>
      </c>
      <c r="B1155" s="29" t="s">
        <v>1390</v>
      </c>
      <c r="C1155" s="29" t="s">
        <v>295</v>
      </c>
      <c r="D1155" s="29" t="s">
        <v>232</v>
      </c>
      <c r="E1155" s="30">
        <v>17.11</v>
      </c>
    </row>
    <row r="1156" spans="1:5" x14ac:dyDescent="0.2">
      <c r="A1156" s="29">
        <v>12760</v>
      </c>
      <c r="B1156" s="29" t="s">
        <v>1391</v>
      </c>
      <c r="C1156" s="29" t="s">
        <v>236</v>
      </c>
      <c r="D1156" s="29" t="s">
        <v>232</v>
      </c>
      <c r="E1156" s="30">
        <v>1266.68</v>
      </c>
    </row>
    <row r="1157" spans="1:5" x14ac:dyDescent="0.2">
      <c r="A1157" s="29">
        <v>12759</v>
      </c>
      <c r="B1157" s="29" t="s">
        <v>1392</v>
      </c>
      <c r="C1157" s="29" t="s">
        <v>236</v>
      </c>
      <c r="D1157" s="29" t="s">
        <v>232</v>
      </c>
      <c r="E1157" s="30">
        <v>844.44</v>
      </c>
    </row>
    <row r="1158" spans="1:5" x14ac:dyDescent="0.2">
      <c r="A1158" s="29">
        <v>43105</v>
      </c>
      <c r="B1158" s="29" t="s">
        <v>1393</v>
      </c>
      <c r="C1158" s="29" t="s">
        <v>293</v>
      </c>
      <c r="D1158" s="29" t="s">
        <v>237</v>
      </c>
      <c r="E1158" s="30">
        <v>56.08</v>
      </c>
    </row>
    <row r="1159" spans="1:5" x14ac:dyDescent="0.2">
      <c r="A1159" s="29">
        <v>40424</v>
      </c>
      <c r="B1159" s="29" t="s">
        <v>1394</v>
      </c>
      <c r="C1159" s="29" t="s">
        <v>293</v>
      </c>
      <c r="D1159" s="29" t="s">
        <v>237</v>
      </c>
      <c r="E1159" s="30">
        <v>14.25</v>
      </c>
    </row>
    <row r="1160" spans="1:5" x14ac:dyDescent="0.2">
      <c r="A1160" s="29">
        <v>1325</v>
      </c>
      <c r="B1160" s="29" t="s">
        <v>1395</v>
      </c>
      <c r="C1160" s="29" t="s">
        <v>293</v>
      </c>
      <c r="D1160" s="29" t="s">
        <v>237</v>
      </c>
      <c r="E1160" s="30">
        <v>15.6</v>
      </c>
    </row>
    <row r="1161" spans="1:5" x14ac:dyDescent="0.2">
      <c r="A1161" s="29">
        <v>1327</v>
      </c>
      <c r="B1161" s="29" t="s">
        <v>1396</v>
      </c>
      <c r="C1161" s="29" t="s">
        <v>293</v>
      </c>
      <c r="D1161" s="29" t="s">
        <v>237</v>
      </c>
      <c r="E1161" s="30">
        <v>16.62</v>
      </c>
    </row>
    <row r="1162" spans="1:5" x14ac:dyDescent="0.2">
      <c r="A1162" s="29">
        <v>1328</v>
      </c>
      <c r="B1162" s="29" t="s">
        <v>1397</v>
      </c>
      <c r="C1162" s="29" t="s">
        <v>293</v>
      </c>
      <c r="D1162" s="29" t="s">
        <v>237</v>
      </c>
      <c r="E1162" s="30">
        <v>15.64</v>
      </c>
    </row>
    <row r="1163" spans="1:5" x14ac:dyDescent="0.2">
      <c r="A1163" s="29">
        <v>1321</v>
      </c>
      <c r="B1163" s="29" t="s">
        <v>1398</v>
      </c>
      <c r="C1163" s="29" t="s">
        <v>293</v>
      </c>
      <c r="D1163" s="29" t="s">
        <v>237</v>
      </c>
      <c r="E1163" s="30">
        <v>14.48</v>
      </c>
    </row>
    <row r="1164" spans="1:5" x14ac:dyDescent="0.2">
      <c r="A1164" s="29">
        <v>1318</v>
      </c>
      <c r="B1164" s="29" t="s">
        <v>1399</v>
      </c>
      <c r="C1164" s="29" t="s">
        <v>293</v>
      </c>
      <c r="D1164" s="29" t="s">
        <v>237</v>
      </c>
      <c r="E1164" s="30">
        <v>14.5</v>
      </c>
    </row>
    <row r="1165" spans="1:5" x14ac:dyDescent="0.2">
      <c r="A1165" s="29">
        <v>1322</v>
      </c>
      <c r="B1165" s="29" t="s">
        <v>1400</v>
      </c>
      <c r="C1165" s="29" t="s">
        <v>293</v>
      </c>
      <c r="D1165" s="29" t="s">
        <v>237</v>
      </c>
      <c r="E1165" s="30">
        <v>15.31</v>
      </c>
    </row>
    <row r="1166" spans="1:5" x14ac:dyDescent="0.2">
      <c r="A1166" s="29">
        <v>1323</v>
      </c>
      <c r="B1166" s="29" t="s">
        <v>1401</v>
      </c>
      <c r="C1166" s="29" t="s">
        <v>293</v>
      </c>
      <c r="D1166" s="29" t="s">
        <v>237</v>
      </c>
      <c r="E1166" s="30">
        <v>15.31</v>
      </c>
    </row>
    <row r="1167" spans="1:5" x14ac:dyDescent="0.2">
      <c r="A1167" s="29">
        <v>1319</v>
      </c>
      <c r="B1167" s="29" t="s">
        <v>1402</v>
      </c>
      <c r="C1167" s="29" t="s">
        <v>293</v>
      </c>
      <c r="D1167" s="29" t="s">
        <v>237</v>
      </c>
      <c r="E1167" s="30">
        <v>12.9</v>
      </c>
    </row>
    <row r="1168" spans="1:5" x14ac:dyDescent="0.2">
      <c r="A1168" s="29">
        <v>11026</v>
      </c>
      <c r="B1168" s="29" t="s">
        <v>1403</v>
      </c>
      <c r="C1168" s="29" t="s">
        <v>293</v>
      </c>
      <c r="D1168" s="29" t="s">
        <v>237</v>
      </c>
      <c r="E1168" s="30">
        <v>17.75</v>
      </c>
    </row>
    <row r="1169" spans="1:5" x14ac:dyDescent="0.2">
      <c r="A1169" s="29">
        <v>11027</v>
      </c>
      <c r="B1169" s="29" t="s">
        <v>1404</v>
      </c>
      <c r="C1169" s="29" t="s">
        <v>293</v>
      </c>
      <c r="D1169" s="29" t="s">
        <v>237</v>
      </c>
      <c r="E1169" s="30">
        <v>18.47</v>
      </c>
    </row>
    <row r="1170" spans="1:5" x14ac:dyDescent="0.2">
      <c r="A1170" s="29">
        <v>11046</v>
      </c>
      <c r="B1170" s="29" t="s">
        <v>1405</v>
      </c>
      <c r="C1170" s="29" t="s">
        <v>293</v>
      </c>
      <c r="D1170" s="29" t="s">
        <v>237</v>
      </c>
      <c r="E1170" s="30">
        <v>17.7</v>
      </c>
    </row>
    <row r="1171" spans="1:5" x14ac:dyDescent="0.2">
      <c r="A1171" s="29">
        <v>11047</v>
      </c>
      <c r="B1171" s="29" t="s">
        <v>1406</v>
      </c>
      <c r="C1171" s="29" t="s">
        <v>293</v>
      </c>
      <c r="D1171" s="29" t="s">
        <v>237</v>
      </c>
      <c r="E1171" s="30">
        <v>19.29</v>
      </c>
    </row>
    <row r="1172" spans="1:5" x14ac:dyDescent="0.2">
      <c r="A1172" s="29">
        <v>43668</v>
      </c>
      <c r="B1172" s="29" t="s">
        <v>1407</v>
      </c>
      <c r="C1172" s="29" t="s">
        <v>293</v>
      </c>
      <c r="D1172" s="29" t="s">
        <v>237</v>
      </c>
      <c r="E1172" s="30">
        <v>17.03</v>
      </c>
    </row>
    <row r="1173" spans="1:5" x14ac:dyDescent="0.2">
      <c r="A1173" s="29">
        <v>11049</v>
      </c>
      <c r="B1173" s="29" t="s">
        <v>1408</v>
      </c>
      <c r="C1173" s="29" t="s">
        <v>293</v>
      </c>
      <c r="D1173" s="29" t="s">
        <v>237</v>
      </c>
      <c r="E1173" s="30">
        <v>18.440000000000001</v>
      </c>
    </row>
    <row r="1174" spans="1:5" x14ac:dyDescent="0.2">
      <c r="A1174" s="29">
        <v>43106</v>
      </c>
      <c r="B1174" s="29" t="s">
        <v>1409</v>
      </c>
      <c r="C1174" s="29" t="s">
        <v>293</v>
      </c>
      <c r="D1174" s="29" t="s">
        <v>237</v>
      </c>
      <c r="E1174" s="30">
        <v>18.55</v>
      </c>
    </row>
    <row r="1175" spans="1:5" x14ac:dyDescent="0.2">
      <c r="A1175" s="29">
        <v>11051</v>
      </c>
      <c r="B1175" s="29" t="s">
        <v>1410</v>
      </c>
      <c r="C1175" s="29" t="s">
        <v>293</v>
      </c>
      <c r="D1175" s="29" t="s">
        <v>237</v>
      </c>
      <c r="E1175" s="30">
        <v>19.36</v>
      </c>
    </row>
    <row r="1176" spans="1:5" x14ac:dyDescent="0.2">
      <c r="A1176" s="29">
        <v>11061</v>
      </c>
      <c r="B1176" s="29" t="s">
        <v>1411</v>
      </c>
      <c r="C1176" s="29" t="s">
        <v>293</v>
      </c>
      <c r="D1176" s="29" t="s">
        <v>237</v>
      </c>
      <c r="E1176" s="30">
        <v>23.23</v>
      </c>
    </row>
    <row r="1177" spans="1:5" x14ac:dyDescent="0.2">
      <c r="A1177" s="29">
        <v>43667</v>
      </c>
      <c r="B1177" s="29" t="s">
        <v>1412</v>
      </c>
      <c r="C1177" s="29" t="s">
        <v>293</v>
      </c>
      <c r="D1177" s="29" t="s">
        <v>237</v>
      </c>
      <c r="E1177" s="30">
        <v>16.88</v>
      </c>
    </row>
    <row r="1178" spans="1:5" x14ac:dyDescent="0.2">
      <c r="A1178" s="29">
        <v>1333</v>
      </c>
      <c r="B1178" s="29" t="s">
        <v>1413</v>
      </c>
      <c r="C1178" s="29" t="s">
        <v>293</v>
      </c>
      <c r="D1178" s="29" t="s">
        <v>237</v>
      </c>
      <c r="E1178" s="30">
        <v>14.06</v>
      </c>
    </row>
    <row r="1179" spans="1:5" x14ac:dyDescent="0.2">
      <c r="A1179" s="29">
        <v>1330</v>
      </c>
      <c r="B1179" s="29" t="s">
        <v>1414</v>
      </c>
      <c r="C1179" s="29" t="s">
        <v>293</v>
      </c>
      <c r="D1179" s="29" t="s">
        <v>237</v>
      </c>
      <c r="E1179" s="30">
        <v>13.93</v>
      </c>
    </row>
    <row r="1180" spans="1:5" x14ac:dyDescent="0.2">
      <c r="A1180" s="29">
        <v>10957</v>
      </c>
      <c r="B1180" s="29" t="s">
        <v>1415</v>
      </c>
      <c r="C1180" s="29" t="s">
        <v>293</v>
      </c>
      <c r="D1180" s="29" t="s">
        <v>237</v>
      </c>
      <c r="E1180" s="30">
        <v>16.059999999999999</v>
      </c>
    </row>
    <row r="1181" spans="1:5" x14ac:dyDescent="0.2">
      <c r="A1181" s="29">
        <v>1332</v>
      </c>
      <c r="B1181" s="29" t="s">
        <v>1416</v>
      </c>
      <c r="C1181" s="29" t="s">
        <v>293</v>
      </c>
      <c r="D1181" s="29" t="s">
        <v>237</v>
      </c>
      <c r="E1181" s="30">
        <v>14.29</v>
      </c>
    </row>
    <row r="1182" spans="1:5" x14ac:dyDescent="0.2">
      <c r="A1182" s="29">
        <v>1334</v>
      </c>
      <c r="B1182" s="29" t="s">
        <v>1417</v>
      </c>
      <c r="C1182" s="29" t="s">
        <v>293</v>
      </c>
      <c r="D1182" s="29" t="s">
        <v>237</v>
      </c>
      <c r="E1182" s="30">
        <v>15.84</v>
      </c>
    </row>
    <row r="1183" spans="1:5" x14ac:dyDescent="0.2">
      <c r="A1183" s="29">
        <v>1335</v>
      </c>
      <c r="B1183" s="29" t="s">
        <v>1418</v>
      </c>
      <c r="C1183" s="29" t="s">
        <v>293</v>
      </c>
      <c r="D1183" s="29" t="s">
        <v>237</v>
      </c>
      <c r="E1183" s="30">
        <v>16.37</v>
      </c>
    </row>
    <row r="1184" spans="1:5" x14ac:dyDescent="0.2">
      <c r="A1184" s="29">
        <v>40425</v>
      </c>
      <c r="B1184" s="29" t="s">
        <v>1419</v>
      </c>
      <c r="C1184" s="29" t="s">
        <v>293</v>
      </c>
      <c r="D1184" s="29" t="s">
        <v>237</v>
      </c>
      <c r="E1184" s="30">
        <v>14.01</v>
      </c>
    </row>
    <row r="1185" spans="1:5" x14ac:dyDescent="0.2">
      <c r="A1185" s="29">
        <v>1337</v>
      </c>
      <c r="B1185" s="29" t="s">
        <v>1420</v>
      </c>
      <c r="C1185" s="29" t="s">
        <v>293</v>
      </c>
      <c r="D1185" s="29" t="s">
        <v>237</v>
      </c>
      <c r="E1185" s="30">
        <v>16.059999999999999</v>
      </c>
    </row>
    <row r="1186" spans="1:5" x14ac:dyDescent="0.2">
      <c r="A1186" s="29">
        <v>1338</v>
      </c>
      <c r="B1186" s="29" t="s">
        <v>1421</v>
      </c>
      <c r="C1186" s="29" t="s">
        <v>236</v>
      </c>
      <c r="D1186" s="29" t="s">
        <v>230</v>
      </c>
      <c r="E1186" s="30">
        <v>40.35</v>
      </c>
    </row>
    <row r="1187" spans="1:5" x14ac:dyDescent="0.2">
      <c r="A1187" s="29">
        <v>1340</v>
      </c>
      <c r="B1187" s="29" t="s">
        <v>1422</v>
      </c>
      <c r="C1187" s="29" t="s">
        <v>236</v>
      </c>
      <c r="D1187" s="29" t="s">
        <v>232</v>
      </c>
      <c r="E1187" s="30">
        <v>46.65</v>
      </c>
    </row>
    <row r="1188" spans="1:5" x14ac:dyDescent="0.2">
      <c r="A1188" s="29">
        <v>1341</v>
      </c>
      <c r="B1188" s="29" t="s">
        <v>1423</v>
      </c>
      <c r="C1188" s="29" t="s">
        <v>236</v>
      </c>
      <c r="D1188" s="29" t="s">
        <v>232</v>
      </c>
      <c r="E1188" s="30">
        <v>44.93</v>
      </c>
    </row>
    <row r="1189" spans="1:5" x14ac:dyDescent="0.2">
      <c r="A1189" s="29">
        <v>34659</v>
      </c>
      <c r="B1189" s="29" t="s">
        <v>1424</v>
      </c>
      <c r="C1189" s="29" t="s">
        <v>236</v>
      </c>
      <c r="D1189" s="29" t="s">
        <v>232</v>
      </c>
      <c r="E1189" s="30">
        <v>46.33</v>
      </c>
    </row>
    <row r="1190" spans="1:5" x14ac:dyDescent="0.2">
      <c r="A1190" s="29">
        <v>34514</v>
      </c>
      <c r="B1190" s="29" t="s">
        <v>1425</v>
      </c>
      <c r="C1190" s="29" t="s">
        <v>236</v>
      </c>
      <c r="D1190" s="29" t="s">
        <v>230</v>
      </c>
      <c r="E1190" s="30">
        <v>51.32</v>
      </c>
    </row>
    <row r="1191" spans="1:5" x14ac:dyDescent="0.2">
      <c r="A1191" s="29">
        <v>34660</v>
      </c>
      <c r="B1191" s="29" t="s">
        <v>1426</v>
      </c>
      <c r="C1191" s="29" t="s">
        <v>236</v>
      </c>
      <c r="D1191" s="29" t="s">
        <v>232</v>
      </c>
      <c r="E1191" s="30">
        <v>65.13</v>
      </c>
    </row>
    <row r="1192" spans="1:5" x14ac:dyDescent="0.2">
      <c r="A1192" s="29">
        <v>34661</v>
      </c>
      <c r="B1192" s="29" t="s">
        <v>1427</v>
      </c>
      <c r="C1192" s="29" t="s">
        <v>236</v>
      </c>
      <c r="D1192" s="29" t="s">
        <v>232</v>
      </c>
      <c r="E1192" s="30">
        <v>93.54</v>
      </c>
    </row>
    <row r="1193" spans="1:5" x14ac:dyDescent="0.2">
      <c r="A1193" s="29">
        <v>34667</v>
      </c>
      <c r="B1193" s="29" t="s">
        <v>1428</v>
      </c>
      <c r="C1193" s="29" t="s">
        <v>236</v>
      </c>
      <c r="D1193" s="29" t="s">
        <v>232</v>
      </c>
      <c r="E1193" s="30">
        <v>33.869999999999997</v>
      </c>
    </row>
    <row r="1194" spans="1:5" x14ac:dyDescent="0.2">
      <c r="A1194" s="29">
        <v>34668</v>
      </c>
      <c r="B1194" s="29" t="s">
        <v>1429</v>
      </c>
      <c r="C1194" s="29" t="s">
        <v>236</v>
      </c>
      <c r="D1194" s="29" t="s">
        <v>232</v>
      </c>
      <c r="E1194" s="30">
        <v>44.27</v>
      </c>
    </row>
    <row r="1195" spans="1:5" x14ac:dyDescent="0.2">
      <c r="A1195" s="29">
        <v>34741</v>
      </c>
      <c r="B1195" s="29" t="s">
        <v>1430</v>
      </c>
      <c r="C1195" s="29" t="s">
        <v>236</v>
      </c>
      <c r="D1195" s="29" t="s">
        <v>232</v>
      </c>
      <c r="E1195" s="30">
        <v>48.71</v>
      </c>
    </row>
    <row r="1196" spans="1:5" x14ac:dyDescent="0.2">
      <c r="A1196" s="29">
        <v>34664</v>
      </c>
      <c r="B1196" s="29" t="s">
        <v>1431</v>
      </c>
      <c r="C1196" s="29" t="s">
        <v>236</v>
      </c>
      <c r="D1196" s="29" t="s">
        <v>232</v>
      </c>
      <c r="E1196" s="30">
        <v>53.15</v>
      </c>
    </row>
    <row r="1197" spans="1:5" x14ac:dyDescent="0.2">
      <c r="A1197" s="29">
        <v>34665</v>
      </c>
      <c r="B1197" s="29" t="s">
        <v>1432</v>
      </c>
      <c r="C1197" s="29" t="s">
        <v>236</v>
      </c>
      <c r="D1197" s="29" t="s">
        <v>232</v>
      </c>
      <c r="E1197" s="30">
        <v>65.98</v>
      </c>
    </row>
    <row r="1198" spans="1:5" x14ac:dyDescent="0.2">
      <c r="A1198" s="29">
        <v>34666</v>
      </c>
      <c r="B1198" s="29" t="s">
        <v>1433</v>
      </c>
      <c r="C1198" s="29" t="s">
        <v>236</v>
      </c>
      <c r="D1198" s="29" t="s">
        <v>232</v>
      </c>
      <c r="E1198" s="30">
        <v>99.66</v>
      </c>
    </row>
    <row r="1199" spans="1:5" x14ac:dyDescent="0.2">
      <c r="A1199" s="29">
        <v>34669</v>
      </c>
      <c r="B1199" s="29" t="s">
        <v>1434</v>
      </c>
      <c r="C1199" s="29" t="s">
        <v>236</v>
      </c>
      <c r="D1199" s="29" t="s">
        <v>232</v>
      </c>
      <c r="E1199" s="30">
        <v>36.54</v>
      </c>
    </row>
    <row r="1200" spans="1:5" x14ac:dyDescent="0.2">
      <c r="A1200" s="29">
        <v>34670</v>
      </c>
      <c r="B1200" s="29" t="s">
        <v>1435</v>
      </c>
      <c r="C1200" s="29" t="s">
        <v>236</v>
      </c>
      <c r="D1200" s="29" t="s">
        <v>232</v>
      </c>
      <c r="E1200" s="30">
        <v>44.69</v>
      </c>
    </row>
    <row r="1201" spans="1:5" x14ac:dyDescent="0.2">
      <c r="A1201" s="29">
        <v>34671</v>
      </c>
      <c r="B1201" s="29" t="s">
        <v>1436</v>
      </c>
      <c r="C1201" s="29" t="s">
        <v>236</v>
      </c>
      <c r="D1201" s="29" t="s">
        <v>232</v>
      </c>
      <c r="E1201" s="30">
        <v>37.299999999999997</v>
      </c>
    </row>
    <row r="1202" spans="1:5" x14ac:dyDescent="0.2">
      <c r="A1202" s="29">
        <v>34672</v>
      </c>
      <c r="B1202" s="29" t="s">
        <v>1437</v>
      </c>
      <c r="C1202" s="29" t="s">
        <v>236</v>
      </c>
      <c r="D1202" s="29" t="s">
        <v>232</v>
      </c>
      <c r="E1202" s="30">
        <v>39.340000000000003</v>
      </c>
    </row>
    <row r="1203" spans="1:5" x14ac:dyDescent="0.2">
      <c r="A1203" s="29">
        <v>34673</v>
      </c>
      <c r="B1203" s="29" t="s">
        <v>1438</v>
      </c>
      <c r="C1203" s="29" t="s">
        <v>236</v>
      </c>
      <c r="D1203" s="29" t="s">
        <v>232</v>
      </c>
      <c r="E1203" s="30">
        <v>48</v>
      </c>
    </row>
    <row r="1204" spans="1:5" x14ac:dyDescent="0.2">
      <c r="A1204" s="29">
        <v>34674</v>
      </c>
      <c r="B1204" s="29" t="s">
        <v>1439</v>
      </c>
      <c r="C1204" s="29" t="s">
        <v>236</v>
      </c>
      <c r="D1204" s="29" t="s">
        <v>232</v>
      </c>
      <c r="E1204" s="30">
        <v>63.82</v>
      </c>
    </row>
    <row r="1205" spans="1:5" x14ac:dyDescent="0.2">
      <c r="A1205" s="29">
        <v>34675</v>
      </c>
      <c r="B1205" s="29" t="s">
        <v>1440</v>
      </c>
      <c r="C1205" s="29" t="s">
        <v>236</v>
      </c>
      <c r="D1205" s="29" t="s">
        <v>232</v>
      </c>
      <c r="E1205" s="30">
        <v>77.81</v>
      </c>
    </row>
    <row r="1206" spans="1:5" x14ac:dyDescent="0.2">
      <c r="A1206" s="29">
        <v>34676</v>
      </c>
      <c r="B1206" s="29" t="s">
        <v>1441</v>
      </c>
      <c r="C1206" s="29" t="s">
        <v>236</v>
      </c>
      <c r="D1206" s="29" t="s">
        <v>232</v>
      </c>
      <c r="E1206" s="30">
        <v>22.4</v>
      </c>
    </row>
    <row r="1207" spans="1:5" x14ac:dyDescent="0.2">
      <c r="A1207" s="29">
        <v>34677</v>
      </c>
      <c r="B1207" s="29" t="s">
        <v>1442</v>
      </c>
      <c r="C1207" s="29" t="s">
        <v>236</v>
      </c>
      <c r="D1207" s="29" t="s">
        <v>232</v>
      </c>
      <c r="E1207" s="30">
        <v>30.11</v>
      </c>
    </row>
    <row r="1208" spans="1:5" x14ac:dyDescent="0.2">
      <c r="A1208" s="29">
        <v>43126</v>
      </c>
      <c r="B1208" s="29" t="s">
        <v>1443</v>
      </c>
      <c r="C1208" s="29" t="s">
        <v>236</v>
      </c>
      <c r="D1208" s="29" t="s">
        <v>237</v>
      </c>
      <c r="E1208" s="30">
        <v>152.41999999999999</v>
      </c>
    </row>
    <row r="1209" spans="1:5" x14ac:dyDescent="0.2">
      <c r="A1209" s="29">
        <v>43124</v>
      </c>
      <c r="B1209" s="29" t="s">
        <v>1444</v>
      </c>
      <c r="C1209" s="29" t="s">
        <v>236</v>
      </c>
      <c r="D1209" s="29" t="s">
        <v>237</v>
      </c>
      <c r="E1209" s="30">
        <v>177.97</v>
      </c>
    </row>
    <row r="1210" spans="1:5" x14ac:dyDescent="0.2">
      <c r="A1210" s="29">
        <v>43125</v>
      </c>
      <c r="B1210" s="29" t="s">
        <v>1445</v>
      </c>
      <c r="C1210" s="29" t="s">
        <v>236</v>
      </c>
      <c r="D1210" s="29" t="s">
        <v>237</v>
      </c>
      <c r="E1210" s="30">
        <v>230.8</v>
      </c>
    </row>
    <row r="1211" spans="1:5" x14ac:dyDescent="0.2">
      <c r="A1211" s="29">
        <v>40623</v>
      </c>
      <c r="B1211" s="29" t="s">
        <v>1446</v>
      </c>
      <c r="C1211" s="29" t="s">
        <v>685</v>
      </c>
      <c r="D1211" s="29" t="s">
        <v>237</v>
      </c>
      <c r="E1211" s="30">
        <v>156.41</v>
      </c>
    </row>
    <row r="1212" spans="1:5" x14ac:dyDescent="0.2">
      <c r="A1212" s="29">
        <v>43701</v>
      </c>
      <c r="B1212" s="29" t="s">
        <v>1447</v>
      </c>
      <c r="C1212" s="29" t="s">
        <v>293</v>
      </c>
      <c r="D1212" s="29" t="s">
        <v>237</v>
      </c>
      <c r="E1212" s="30">
        <v>46.14</v>
      </c>
    </row>
    <row r="1213" spans="1:5" x14ac:dyDescent="0.2">
      <c r="A1213" s="29">
        <v>1345</v>
      </c>
      <c r="B1213" s="29" t="s">
        <v>1448</v>
      </c>
      <c r="C1213" s="29" t="s">
        <v>236</v>
      </c>
      <c r="D1213" s="29" t="s">
        <v>232</v>
      </c>
      <c r="E1213" s="30">
        <v>66.55</v>
      </c>
    </row>
    <row r="1214" spans="1:5" x14ac:dyDescent="0.2">
      <c r="A1214" s="29">
        <v>1346</v>
      </c>
      <c r="B1214" s="29" t="s">
        <v>1449</v>
      </c>
      <c r="C1214" s="29" t="s">
        <v>236</v>
      </c>
      <c r="D1214" s="29" t="s">
        <v>232</v>
      </c>
      <c r="E1214" s="30">
        <v>38.71</v>
      </c>
    </row>
    <row r="1215" spans="1:5" x14ac:dyDescent="0.2">
      <c r="A1215" s="29">
        <v>1347</v>
      </c>
      <c r="B1215" s="29" t="s">
        <v>1450</v>
      </c>
      <c r="C1215" s="29" t="s">
        <v>236</v>
      </c>
      <c r="D1215" s="29" t="s">
        <v>232</v>
      </c>
      <c r="E1215" s="30">
        <v>47.96</v>
      </c>
    </row>
    <row r="1216" spans="1:5" x14ac:dyDescent="0.2">
      <c r="A1216" s="29">
        <v>43678</v>
      </c>
      <c r="B1216" s="29" t="s">
        <v>1451</v>
      </c>
      <c r="C1216" s="29" t="s">
        <v>236</v>
      </c>
      <c r="D1216" s="29" t="s">
        <v>232</v>
      </c>
      <c r="E1216" s="30">
        <v>55.64</v>
      </c>
    </row>
    <row r="1217" spans="1:5" x14ac:dyDescent="0.2">
      <c r="A1217" s="29">
        <v>43680</v>
      </c>
      <c r="B1217" s="29" t="s">
        <v>1452</v>
      </c>
      <c r="C1217" s="29" t="s">
        <v>236</v>
      </c>
      <c r="D1217" s="29" t="s">
        <v>232</v>
      </c>
      <c r="E1217" s="30">
        <v>80.150000000000006</v>
      </c>
    </row>
    <row r="1218" spans="1:5" x14ac:dyDescent="0.2">
      <c r="A1218" s="29">
        <v>43679</v>
      </c>
      <c r="B1218" s="29" t="s">
        <v>1453</v>
      </c>
      <c r="C1218" s="29" t="s">
        <v>236</v>
      </c>
      <c r="D1218" s="29" t="s">
        <v>232</v>
      </c>
      <c r="E1218" s="30">
        <v>28.13</v>
      </c>
    </row>
    <row r="1219" spans="1:5" x14ac:dyDescent="0.2">
      <c r="A1219" s="29">
        <v>1355</v>
      </c>
      <c r="B1219" s="29" t="s">
        <v>1454</v>
      </c>
      <c r="C1219" s="29" t="s">
        <v>236</v>
      </c>
      <c r="D1219" s="29" t="s">
        <v>232</v>
      </c>
      <c r="E1219" s="30">
        <v>32.01</v>
      </c>
    </row>
    <row r="1220" spans="1:5" x14ac:dyDescent="0.2">
      <c r="A1220" s="29">
        <v>1358</v>
      </c>
      <c r="B1220" s="29" t="s">
        <v>1455</v>
      </c>
      <c r="C1220" s="29" t="s">
        <v>236</v>
      </c>
      <c r="D1220" s="29" t="s">
        <v>232</v>
      </c>
      <c r="E1220" s="30">
        <v>39.299999999999997</v>
      </c>
    </row>
    <row r="1221" spans="1:5" x14ac:dyDescent="0.2">
      <c r="A1221" s="29">
        <v>43681</v>
      </c>
      <c r="B1221" s="29" t="s">
        <v>1456</v>
      </c>
      <c r="C1221" s="29" t="s">
        <v>236</v>
      </c>
      <c r="D1221" s="29" t="s">
        <v>230</v>
      </c>
      <c r="E1221" s="30">
        <v>24.76</v>
      </c>
    </row>
    <row r="1222" spans="1:5" x14ac:dyDescent="0.2">
      <c r="A1222" s="29">
        <v>43677</v>
      </c>
      <c r="B1222" s="29" t="s">
        <v>1457</v>
      </c>
      <c r="C1222" s="29" t="s">
        <v>236</v>
      </c>
      <c r="D1222" s="29" t="s">
        <v>232</v>
      </c>
      <c r="E1222" s="30">
        <v>48.75</v>
      </c>
    </row>
    <row r="1223" spans="1:5" x14ac:dyDescent="0.2">
      <c r="A1223" s="29">
        <v>43682</v>
      </c>
      <c r="B1223" s="29" t="s">
        <v>1458</v>
      </c>
      <c r="C1223" s="29" t="s">
        <v>236</v>
      </c>
      <c r="D1223" s="29" t="s">
        <v>232</v>
      </c>
      <c r="E1223" s="30">
        <v>14.94</v>
      </c>
    </row>
    <row r="1224" spans="1:5" x14ac:dyDescent="0.2">
      <c r="A1224" s="29">
        <v>12083</v>
      </c>
      <c r="B1224" s="29" t="s">
        <v>1459</v>
      </c>
      <c r="C1224" s="29" t="s">
        <v>229</v>
      </c>
      <c r="D1224" s="29" t="s">
        <v>232</v>
      </c>
      <c r="E1224" s="30">
        <v>422.86</v>
      </c>
    </row>
    <row r="1225" spans="1:5" x14ac:dyDescent="0.2">
      <c r="A1225" s="29">
        <v>12081</v>
      </c>
      <c r="B1225" s="29" t="s">
        <v>1460</v>
      </c>
      <c r="C1225" s="29" t="s">
        <v>229</v>
      </c>
      <c r="D1225" s="29" t="s">
        <v>230</v>
      </c>
      <c r="E1225" s="30">
        <v>143</v>
      </c>
    </row>
    <row r="1226" spans="1:5" x14ac:dyDescent="0.2">
      <c r="A1226" s="29">
        <v>12082</v>
      </c>
      <c r="B1226" s="29" t="s">
        <v>1461</v>
      </c>
      <c r="C1226" s="29" t="s">
        <v>229</v>
      </c>
      <c r="D1226" s="29" t="s">
        <v>232</v>
      </c>
      <c r="E1226" s="30">
        <v>224.74</v>
      </c>
    </row>
    <row r="1227" spans="1:5" x14ac:dyDescent="0.2">
      <c r="A1227" s="29">
        <v>13354</v>
      </c>
      <c r="B1227" s="29" t="s">
        <v>1462</v>
      </c>
      <c r="C1227" s="29" t="s">
        <v>229</v>
      </c>
      <c r="D1227" s="29" t="s">
        <v>232</v>
      </c>
      <c r="E1227" s="30">
        <v>335.65</v>
      </c>
    </row>
    <row r="1228" spans="1:5" x14ac:dyDescent="0.2">
      <c r="A1228" s="29">
        <v>14057</v>
      </c>
      <c r="B1228" s="29" t="s">
        <v>1463</v>
      </c>
      <c r="C1228" s="29" t="s">
        <v>229</v>
      </c>
      <c r="D1228" s="29" t="s">
        <v>232</v>
      </c>
      <c r="E1228" s="30">
        <v>187.4</v>
      </c>
    </row>
    <row r="1229" spans="1:5" x14ac:dyDescent="0.2">
      <c r="A1229" s="29">
        <v>14058</v>
      </c>
      <c r="B1229" s="29" t="s">
        <v>1464</v>
      </c>
      <c r="C1229" s="29" t="s">
        <v>229</v>
      </c>
      <c r="D1229" s="29" t="s">
        <v>232</v>
      </c>
      <c r="E1229" s="30">
        <v>295.62</v>
      </c>
    </row>
    <row r="1230" spans="1:5" x14ac:dyDescent="0.2">
      <c r="A1230" s="29">
        <v>20971</v>
      </c>
      <c r="B1230" s="29" t="s">
        <v>1465</v>
      </c>
      <c r="C1230" s="29" t="s">
        <v>229</v>
      </c>
      <c r="D1230" s="29" t="s">
        <v>237</v>
      </c>
      <c r="E1230" s="30">
        <v>22.95</v>
      </c>
    </row>
    <row r="1231" spans="1:5" x14ac:dyDescent="0.2">
      <c r="A1231" s="29">
        <v>5047</v>
      </c>
      <c r="B1231" s="29" t="s">
        <v>1466</v>
      </c>
      <c r="C1231" s="29" t="s">
        <v>229</v>
      </c>
      <c r="D1231" s="29" t="s">
        <v>232</v>
      </c>
      <c r="E1231" s="30">
        <v>201.41</v>
      </c>
    </row>
    <row r="1232" spans="1:5" x14ac:dyDescent="0.2">
      <c r="A1232" s="29">
        <v>13369</v>
      </c>
      <c r="B1232" s="29" t="s">
        <v>1467</v>
      </c>
      <c r="C1232" s="29" t="s">
        <v>229</v>
      </c>
      <c r="D1232" s="29" t="s">
        <v>232</v>
      </c>
      <c r="E1232" s="30">
        <v>218.48</v>
      </c>
    </row>
    <row r="1233" spans="1:5" x14ac:dyDescent="0.2">
      <c r="A1233" s="29">
        <v>13370</v>
      </c>
      <c r="B1233" s="29" t="s">
        <v>1468</v>
      </c>
      <c r="C1233" s="29" t="s">
        <v>229</v>
      </c>
      <c r="D1233" s="29" t="s">
        <v>232</v>
      </c>
      <c r="E1233" s="30">
        <v>302.86</v>
      </c>
    </row>
    <row r="1234" spans="1:5" x14ac:dyDescent="0.2">
      <c r="A1234" s="29">
        <v>13279</v>
      </c>
      <c r="B1234" s="29" t="s">
        <v>1469</v>
      </c>
      <c r="C1234" s="29" t="s">
        <v>293</v>
      </c>
      <c r="D1234" s="29" t="s">
        <v>237</v>
      </c>
      <c r="E1234" s="30">
        <v>19.600000000000001</v>
      </c>
    </row>
    <row r="1235" spans="1:5" x14ac:dyDescent="0.2">
      <c r="A1235" s="29">
        <v>11977</v>
      </c>
      <c r="B1235" s="29" t="s">
        <v>1470</v>
      </c>
      <c r="C1235" s="29" t="s">
        <v>229</v>
      </c>
      <c r="D1235" s="29" t="s">
        <v>237</v>
      </c>
      <c r="E1235" s="30">
        <v>10.16</v>
      </c>
    </row>
    <row r="1236" spans="1:5" x14ac:dyDescent="0.2">
      <c r="A1236" s="29">
        <v>11975</v>
      </c>
      <c r="B1236" s="29" t="s">
        <v>1471</v>
      </c>
      <c r="C1236" s="29" t="s">
        <v>229</v>
      </c>
      <c r="D1236" s="29" t="s">
        <v>237</v>
      </c>
      <c r="E1236" s="30">
        <v>22.26</v>
      </c>
    </row>
    <row r="1237" spans="1:5" x14ac:dyDescent="0.2">
      <c r="A1237" s="29">
        <v>39746</v>
      </c>
      <c r="B1237" s="29" t="s">
        <v>1472</v>
      </c>
      <c r="C1237" s="29" t="s">
        <v>229</v>
      </c>
      <c r="D1237" s="29" t="s">
        <v>237</v>
      </c>
      <c r="E1237" s="30">
        <v>247.73</v>
      </c>
    </row>
    <row r="1238" spans="1:5" x14ac:dyDescent="0.2">
      <c r="A1238" s="29">
        <v>11976</v>
      </c>
      <c r="B1238" s="29" t="s">
        <v>1473</v>
      </c>
      <c r="C1238" s="29" t="s">
        <v>229</v>
      </c>
      <c r="D1238" s="29" t="s">
        <v>237</v>
      </c>
      <c r="E1238" s="30">
        <v>1.1399999999999999</v>
      </c>
    </row>
    <row r="1239" spans="1:5" x14ac:dyDescent="0.2">
      <c r="A1239" s="29">
        <v>1368</v>
      </c>
      <c r="B1239" s="29" t="s">
        <v>1474</v>
      </c>
      <c r="C1239" s="29" t="s">
        <v>229</v>
      </c>
      <c r="D1239" s="29" t="s">
        <v>230</v>
      </c>
      <c r="E1239" s="30">
        <v>69.900000000000006</v>
      </c>
    </row>
    <row r="1240" spans="1:5" x14ac:dyDescent="0.2">
      <c r="A1240" s="29">
        <v>1367</v>
      </c>
      <c r="B1240" s="29" t="s">
        <v>1475</v>
      </c>
      <c r="C1240" s="29" t="s">
        <v>229</v>
      </c>
      <c r="D1240" s="29" t="s">
        <v>232</v>
      </c>
      <c r="E1240" s="30">
        <v>226.1</v>
      </c>
    </row>
    <row r="1241" spans="1:5" x14ac:dyDescent="0.2">
      <c r="A1241" s="29">
        <v>41899</v>
      </c>
      <c r="B1241" s="29" t="s">
        <v>1476</v>
      </c>
      <c r="C1241" s="29" t="s">
        <v>1372</v>
      </c>
      <c r="D1241" s="29" t="s">
        <v>230</v>
      </c>
      <c r="E1241" s="30">
        <v>4876.1899999999996</v>
      </c>
    </row>
    <row r="1242" spans="1:5" x14ac:dyDescent="0.2">
      <c r="A1242" s="29">
        <v>1380</v>
      </c>
      <c r="B1242" s="29" t="s">
        <v>1477</v>
      </c>
      <c r="C1242" s="29" t="s">
        <v>293</v>
      </c>
      <c r="D1242" s="29" t="s">
        <v>232</v>
      </c>
      <c r="E1242" s="30">
        <v>1.76</v>
      </c>
    </row>
    <row r="1243" spans="1:5" x14ac:dyDescent="0.2">
      <c r="A1243" s="29">
        <v>1375</v>
      </c>
      <c r="B1243" s="29" t="s">
        <v>1478</v>
      </c>
      <c r="C1243" s="29" t="s">
        <v>293</v>
      </c>
      <c r="D1243" s="29" t="s">
        <v>232</v>
      </c>
      <c r="E1243" s="30">
        <v>17.22</v>
      </c>
    </row>
    <row r="1244" spans="1:5" x14ac:dyDescent="0.2">
      <c r="A1244" s="29">
        <v>1379</v>
      </c>
      <c r="B1244" s="29" t="s">
        <v>1479</v>
      </c>
      <c r="C1244" s="29" t="s">
        <v>293</v>
      </c>
      <c r="D1244" s="29" t="s">
        <v>230</v>
      </c>
      <c r="E1244" s="30">
        <v>0.56000000000000005</v>
      </c>
    </row>
    <row r="1245" spans="1:5" x14ac:dyDescent="0.2">
      <c r="A1245" s="29">
        <v>13284</v>
      </c>
      <c r="B1245" s="29" t="s">
        <v>1480</v>
      </c>
      <c r="C1245" s="29" t="s">
        <v>293</v>
      </c>
      <c r="D1245" s="29" t="s">
        <v>232</v>
      </c>
      <c r="E1245" s="30">
        <v>0.56000000000000005</v>
      </c>
    </row>
    <row r="1246" spans="1:5" x14ac:dyDescent="0.2">
      <c r="A1246" s="29">
        <v>44528</v>
      </c>
      <c r="B1246" s="29" t="s">
        <v>1481</v>
      </c>
      <c r="C1246" s="29" t="s">
        <v>293</v>
      </c>
      <c r="D1246" s="29" t="s">
        <v>232</v>
      </c>
      <c r="E1246" s="30">
        <v>2.11</v>
      </c>
    </row>
    <row r="1247" spans="1:5" x14ac:dyDescent="0.2">
      <c r="A1247" s="29">
        <v>34753</v>
      </c>
      <c r="B1247" s="29" t="s">
        <v>1482</v>
      </c>
      <c r="C1247" s="29" t="s">
        <v>293</v>
      </c>
      <c r="D1247" s="29" t="s">
        <v>232</v>
      </c>
      <c r="E1247" s="30">
        <v>0.61</v>
      </c>
    </row>
    <row r="1248" spans="1:5" x14ac:dyDescent="0.2">
      <c r="A1248" s="29">
        <v>420</v>
      </c>
      <c r="B1248" s="29" t="s">
        <v>1483</v>
      </c>
      <c r="C1248" s="29" t="s">
        <v>229</v>
      </c>
      <c r="D1248" s="29" t="s">
        <v>232</v>
      </c>
      <c r="E1248" s="30">
        <v>32.67</v>
      </c>
    </row>
    <row r="1249" spans="1:5" x14ac:dyDescent="0.2">
      <c r="A1249" s="29">
        <v>12327</v>
      </c>
      <c r="B1249" s="29" t="s">
        <v>1484</v>
      </c>
      <c r="C1249" s="29" t="s">
        <v>229</v>
      </c>
      <c r="D1249" s="29" t="s">
        <v>232</v>
      </c>
      <c r="E1249" s="30">
        <v>38.92</v>
      </c>
    </row>
    <row r="1250" spans="1:5" x14ac:dyDescent="0.2">
      <c r="A1250" s="29">
        <v>36148</v>
      </c>
      <c r="B1250" s="29" t="s">
        <v>1485</v>
      </c>
      <c r="C1250" s="29" t="s">
        <v>229</v>
      </c>
      <c r="D1250" s="29" t="s">
        <v>232</v>
      </c>
      <c r="E1250" s="30">
        <v>67.2</v>
      </c>
    </row>
    <row r="1251" spans="1:5" x14ac:dyDescent="0.2">
      <c r="A1251" s="29">
        <v>12329</v>
      </c>
      <c r="B1251" s="29" t="s">
        <v>1486</v>
      </c>
      <c r="C1251" s="29" t="s">
        <v>293</v>
      </c>
      <c r="D1251" s="29" t="s">
        <v>232</v>
      </c>
      <c r="E1251" s="30">
        <v>145.93</v>
      </c>
    </row>
    <row r="1252" spans="1:5" x14ac:dyDescent="0.2">
      <c r="A1252" s="29">
        <v>1339</v>
      </c>
      <c r="B1252" s="29" t="s">
        <v>1487</v>
      </c>
      <c r="C1252" s="29" t="s">
        <v>293</v>
      </c>
      <c r="D1252" s="29" t="s">
        <v>232</v>
      </c>
      <c r="E1252" s="30">
        <v>40.450000000000003</v>
      </c>
    </row>
    <row r="1253" spans="1:5" x14ac:dyDescent="0.2">
      <c r="A1253" s="29">
        <v>44396</v>
      </c>
      <c r="B1253" s="29" t="s">
        <v>1488</v>
      </c>
      <c r="C1253" s="29" t="s">
        <v>293</v>
      </c>
      <c r="D1253" s="29" t="s">
        <v>232</v>
      </c>
      <c r="E1253" s="30">
        <v>41.12</v>
      </c>
    </row>
    <row r="1254" spans="1:5" x14ac:dyDescent="0.2">
      <c r="A1254" s="29">
        <v>44327</v>
      </c>
      <c r="B1254" s="29" t="s">
        <v>1489</v>
      </c>
      <c r="C1254" s="29" t="s">
        <v>295</v>
      </c>
      <c r="D1254" s="29" t="s">
        <v>232</v>
      </c>
      <c r="E1254" s="30">
        <v>139.85</v>
      </c>
    </row>
    <row r="1255" spans="1:5" x14ac:dyDescent="0.2">
      <c r="A1255" s="29">
        <v>37418</v>
      </c>
      <c r="B1255" s="29" t="s">
        <v>1490</v>
      </c>
      <c r="C1255" s="29" t="s">
        <v>229</v>
      </c>
      <c r="D1255" s="29" t="s">
        <v>237</v>
      </c>
      <c r="E1255" s="30">
        <v>17.91</v>
      </c>
    </row>
    <row r="1256" spans="1:5" x14ac:dyDescent="0.2">
      <c r="A1256" s="29">
        <v>37419</v>
      </c>
      <c r="B1256" s="29" t="s">
        <v>1491</v>
      </c>
      <c r="C1256" s="29" t="s">
        <v>229</v>
      </c>
      <c r="D1256" s="29" t="s">
        <v>237</v>
      </c>
      <c r="E1256" s="30">
        <v>18.39</v>
      </c>
    </row>
    <row r="1257" spans="1:5" x14ac:dyDescent="0.2">
      <c r="A1257" s="29">
        <v>1427</v>
      </c>
      <c r="B1257" s="29" t="s">
        <v>1492</v>
      </c>
      <c r="C1257" s="29" t="s">
        <v>229</v>
      </c>
      <c r="D1257" s="29" t="s">
        <v>237</v>
      </c>
      <c r="E1257" s="30">
        <v>24.71</v>
      </c>
    </row>
    <row r="1258" spans="1:5" x14ac:dyDescent="0.2">
      <c r="A1258" s="29">
        <v>1402</v>
      </c>
      <c r="B1258" s="29" t="s">
        <v>1493</v>
      </c>
      <c r="C1258" s="29" t="s">
        <v>229</v>
      </c>
      <c r="D1258" s="29" t="s">
        <v>237</v>
      </c>
      <c r="E1258" s="30">
        <v>8.5500000000000007</v>
      </c>
    </row>
    <row r="1259" spans="1:5" x14ac:dyDescent="0.2">
      <c r="A1259" s="29">
        <v>1420</v>
      </c>
      <c r="B1259" s="29" t="s">
        <v>1494</v>
      </c>
      <c r="C1259" s="29" t="s">
        <v>229</v>
      </c>
      <c r="D1259" s="29" t="s">
        <v>237</v>
      </c>
      <c r="E1259" s="30">
        <v>11</v>
      </c>
    </row>
    <row r="1260" spans="1:5" x14ac:dyDescent="0.2">
      <c r="A1260" s="29">
        <v>1419</v>
      </c>
      <c r="B1260" s="29" t="s">
        <v>1495</v>
      </c>
      <c r="C1260" s="29" t="s">
        <v>229</v>
      </c>
      <c r="D1260" s="29" t="s">
        <v>237</v>
      </c>
      <c r="E1260" s="30">
        <v>13.28</v>
      </c>
    </row>
    <row r="1261" spans="1:5" x14ac:dyDescent="0.2">
      <c r="A1261" s="29">
        <v>1414</v>
      </c>
      <c r="B1261" s="29" t="s">
        <v>1496</v>
      </c>
      <c r="C1261" s="29" t="s">
        <v>229</v>
      </c>
      <c r="D1261" s="29" t="s">
        <v>237</v>
      </c>
      <c r="E1261" s="30">
        <v>12.99</v>
      </c>
    </row>
    <row r="1262" spans="1:5" x14ac:dyDescent="0.2">
      <c r="A1262" s="29">
        <v>1413</v>
      </c>
      <c r="B1262" s="29" t="s">
        <v>1497</v>
      </c>
      <c r="C1262" s="29" t="s">
        <v>229</v>
      </c>
      <c r="D1262" s="29" t="s">
        <v>237</v>
      </c>
      <c r="E1262" s="30">
        <v>19.190000000000001</v>
      </c>
    </row>
    <row r="1263" spans="1:5" x14ac:dyDescent="0.2">
      <c r="A1263" s="29">
        <v>1412</v>
      </c>
      <c r="B1263" s="29" t="s">
        <v>1498</v>
      </c>
      <c r="C1263" s="29" t="s">
        <v>229</v>
      </c>
      <c r="D1263" s="29" t="s">
        <v>237</v>
      </c>
      <c r="E1263" s="30">
        <v>16.260000000000002</v>
      </c>
    </row>
    <row r="1264" spans="1:5" x14ac:dyDescent="0.2">
      <c r="A1264" s="29">
        <v>1411</v>
      </c>
      <c r="B1264" s="29" t="s">
        <v>1499</v>
      </c>
      <c r="C1264" s="29" t="s">
        <v>229</v>
      </c>
      <c r="D1264" s="29" t="s">
        <v>237</v>
      </c>
      <c r="E1264" s="30">
        <v>29.59</v>
      </c>
    </row>
    <row r="1265" spans="1:5" x14ac:dyDescent="0.2">
      <c r="A1265" s="29">
        <v>1406</v>
      </c>
      <c r="B1265" s="29" t="s">
        <v>1500</v>
      </c>
      <c r="C1265" s="29" t="s">
        <v>229</v>
      </c>
      <c r="D1265" s="29" t="s">
        <v>237</v>
      </c>
      <c r="E1265" s="30">
        <v>19.62</v>
      </c>
    </row>
    <row r="1266" spans="1:5" x14ac:dyDescent="0.2">
      <c r="A1266" s="29">
        <v>1407</v>
      </c>
      <c r="B1266" s="29" t="s">
        <v>1501</v>
      </c>
      <c r="C1266" s="29" t="s">
        <v>229</v>
      </c>
      <c r="D1266" s="29" t="s">
        <v>237</v>
      </c>
      <c r="E1266" s="30">
        <v>24.47</v>
      </c>
    </row>
    <row r="1267" spans="1:5" x14ac:dyDescent="0.2">
      <c r="A1267" s="29">
        <v>1404</v>
      </c>
      <c r="B1267" s="29" t="s">
        <v>1502</v>
      </c>
      <c r="C1267" s="29" t="s">
        <v>229</v>
      </c>
      <c r="D1267" s="29" t="s">
        <v>237</v>
      </c>
      <c r="E1267" s="30">
        <v>26.01</v>
      </c>
    </row>
    <row r="1268" spans="1:5" x14ac:dyDescent="0.2">
      <c r="A1268" s="29">
        <v>11281</v>
      </c>
      <c r="B1268" s="29" t="s">
        <v>1503</v>
      </c>
      <c r="C1268" s="29" t="s">
        <v>229</v>
      </c>
      <c r="D1268" s="29" t="s">
        <v>237</v>
      </c>
      <c r="E1268" s="30">
        <v>10890</v>
      </c>
    </row>
    <row r="1269" spans="1:5" x14ac:dyDescent="0.2">
      <c r="A1269" s="29">
        <v>1442</v>
      </c>
      <c r="B1269" s="29" t="s">
        <v>1504</v>
      </c>
      <c r="C1269" s="29" t="s">
        <v>229</v>
      </c>
      <c r="D1269" s="29" t="s">
        <v>237</v>
      </c>
      <c r="E1269" s="30">
        <v>9142.07</v>
      </c>
    </row>
    <row r="1270" spans="1:5" x14ac:dyDescent="0.2">
      <c r="A1270" s="29">
        <v>13457</v>
      </c>
      <c r="B1270" s="29" t="s">
        <v>1505</v>
      </c>
      <c r="C1270" s="29" t="s">
        <v>229</v>
      </c>
      <c r="D1270" s="29" t="s">
        <v>237</v>
      </c>
      <c r="E1270" s="30">
        <v>7891.3</v>
      </c>
    </row>
    <row r="1271" spans="1:5" x14ac:dyDescent="0.2">
      <c r="A1271" s="29">
        <v>40699</v>
      </c>
      <c r="B1271" s="29" t="s">
        <v>1506</v>
      </c>
      <c r="C1271" s="29" t="s">
        <v>229</v>
      </c>
      <c r="D1271" s="29" t="s">
        <v>237</v>
      </c>
      <c r="E1271" s="30">
        <v>6100.27</v>
      </c>
    </row>
    <row r="1272" spans="1:5" x14ac:dyDescent="0.2">
      <c r="A1272" s="29">
        <v>40701</v>
      </c>
      <c r="B1272" s="29" t="s">
        <v>1507</v>
      </c>
      <c r="C1272" s="29" t="s">
        <v>229</v>
      </c>
      <c r="D1272" s="29" t="s">
        <v>237</v>
      </c>
      <c r="E1272" s="30">
        <v>107861.26</v>
      </c>
    </row>
    <row r="1273" spans="1:5" x14ac:dyDescent="0.2">
      <c r="A1273" s="29">
        <v>40700</v>
      </c>
      <c r="B1273" s="29" t="s">
        <v>1508</v>
      </c>
      <c r="C1273" s="29" t="s">
        <v>229</v>
      </c>
      <c r="D1273" s="29" t="s">
        <v>237</v>
      </c>
      <c r="E1273" s="30">
        <v>14200.65</v>
      </c>
    </row>
    <row r="1274" spans="1:5" x14ac:dyDescent="0.2">
      <c r="A1274" s="29">
        <v>13458</v>
      </c>
      <c r="B1274" s="29" t="s">
        <v>1509</v>
      </c>
      <c r="C1274" s="29" t="s">
        <v>229</v>
      </c>
      <c r="D1274" s="29" t="s">
        <v>237</v>
      </c>
      <c r="E1274" s="30">
        <v>13494.13</v>
      </c>
    </row>
    <row r="1275" spans="1:5" x14ac:dyDescent="0.2">
      <c r="A1275" s="29">
        <v>11134</v>
      </c>
      <c r="B1275" s="29" t="s">
        <v>1510</v>
      </c>
      <c r="C1275" s="29" t="s">
        <v>236</v>
      </c>
      <c r="D1275" s="29" t="s">
        <v>232</v>
      </c>
      <c r="E1275" s="30">
        <v>55.15</v>
      </c>
    </row>
    <row r="1276" spans="1:5" x14ac:dyDescent="0.2">
      <c r="A1276" s="29">
        <v>11135</v>
      </c>
      <c r="B1276" s="29" t="s">
        <v>1511</v>
      </c>
      <c r="C1276" s="29" t="s">
        <v>236</v>
      </c>
      <c r="D1276" s="29" t="s">
        <v>232</v>
      </c>
      <c r="E1276" s="30">
        <v>59.54</v>
      </c>
    </row>
    <row r="1277" spans="1:5" x14ac:dyDescent="0.2">
      <c r="A1277" s="29">
        <v>11136</v>
      </c>
      <c r="B1277" s="29" t="s">
        <v>1512</v>
      </c>
      <c r="C1277" s="29" t="s">
        <v>236</v>
      </c>
      <c r="D1277" s="29" t="s">
        <v>232</v>
      </c>
      <c r="E1277" s="30">
        <v>68.180000000000007</v>
      </c>
    </row>
    <row r="1278" spans="1:5" x14ac:dyDescent="0.2">
      <c r="A1278" s="29">
        <v>34743</v>
      </c>
      <c r="B1278" s="29" t="s">
        <v>1513</v>
      </c>
      <c r="C1278" s="29" t="s">
        <v>236</v>
      </c>
      <c r="D1278" s="29" t="s">
        <v>232</v>
      </c>
      <c r="E1278" s="30">
        <v>82.26</v>
      </c>
    </row>
    <row r="1279" spans="1:5" x14ac:dyDescent="0.2">
      <c r="A1279" s="29">
        <v>11137</v>
      </c>
      <c r="B1279" s="29" t="s">
        <v>1514</v>
      </c>
      <c r="C1279" s="29" t="s">
        <v>236</v>
      </c>
      <c r="D1279" s="29" t="s">
        <v>232</v>
      </c>
      <c r="E1279" s="30">
        <v>93.43</v>
      </c>
    </row>
    <row r="1280" spans="1:5" x14ac:dyDescent="0.2">
      <c r="A1280" s="29">
        <v>34745</v>
      </c>
      <c r="B1280" s="29" t="s">
        <v>1515</v>
      </c>
      <c r="C1280" s="29" t="s">
        <v>236</v>
      </c>
      <c r="D1280" s="29" t="s">
        <v>232</v>
      </c>
      <c r="E1280" s="30">
        <v>111.11</v>
      </c>
    </row>
    <row r="1281" spans="1:5" x14ac:dyDescent="0.2">
      <c r="A1281" s="29">
        <v>34746</v>
      </c>
      <c r="B1281" s="29" t="s">
        <v>1516</v>
      </c>
      <c r="C1281" s="29" t="s">
        <v>236</v>
      </c>
      <c r="D1281" s="29" t="s">
        <v>232</v>
      </c>
      <c r="E1281" s="30">
        <v>30.3</v>
      </c>
    </row>
    <row r="1282" spans="1:5" x14ac:dyDescent="0.2">
      <c r="A1282" s="29">
        <v>1360</v>
      </c>
      <c r="B1282" s="29" t="s">
        <v>1517</v>
      </c>
      <c r="C1282" s="29" t="s">
        <v>236</v>
      </c>
      <c r="D1282" s="29" t="s">
        <v>232</v>
      </c>
      <c r="E1282" s="30">
        <v>35.35</v>
      </c>
    </row>
    <row r="1283" spans="1:5" x14ac:dyDescent="0.2">
      <c r="A1283" s="29">
        <v>36524</v>
      </c>
      <c r="B1283" s="29" t="s">
        <v>1518</v>
      </c>
      <c r="C1283" s="29" t="s">
        <v>229</v>
      </c>
      <c r="D1283" s="29" t="s">
        <v>237</v>
      </c>
      <c r="E1283" s="30">
        <v>143153.87</v>
      </c>
    </row>
    <row r="1284" spans="1:5" x14ac:dyDescent="0.2">
      <c r="A1284" s="29">
        <v>36526</v>
      </c>
      <c r="B1284" s="29" t="s">
        <v>1519</v>
      </c>
      <c r="C1284" s="29" t="s">
        <v>229</v>
      </c>
      <c r="D1284" s="29" t="s">
        <v>237</v>
      </c>
      <c r="E1284" s="30">
        <v>115359.21</v>
      </c>
    </row>
    <row r="1285" spans="1:5" x14ac:dyDescent="0.2">
      <c r="A1285" s="29">
        <v>36523</v>
      </c>
      <c r="B1285" s="29" t="s">
        <v>1520</v>
      </c>
      <c r="C1285" s="29" t="s">
        <v>229</v>
      </c>
      <c r="D1285" s="29" t="s">
        <v>237</v>
      </c>
      <c r="E1285" s="30">
        <v>246968.51</v>
      </c>
    </row>
    <row r="1286" spans="1:5" x14ac:dyDescent="0.2">
      <c r="A1286" s="29">
        <v>36527</v>
      </c>
      <c r="B1286" s="29" t="s">
        <v>1521</v>
      </c>
      <c r="C1286" s="29" t="s">
        <v>229</v>
      </c>
      <c r="D1286" s="29" t="s">
        <v>237</v>
      </c>
      <c r="E1286" s="30">
        <v>268258.67</v>
      </c>
    </row>
    <row r="1287" spans="1:5" x14ac:dyDescent="0.2">
      <c r="A1287" s="29">
        <v>13803</v>
      </c>
      <c r="B1287" s="29" t="s">
        <v>1522</v>
      </c>
      <c r="C1287" s="29" t="s">
        <v>229</v>
      </c>
      <c r="D1287" s="29" t="s">
        <v>237</v>
      </c>
      <c r="E1287" s="30">
        <v>97000</v>
      </c>
    </row>
    <row r="1288" spans="1:5" x14ac:dyDescent="0.2">
      <c r="A1288" s="29">
        <v>38642</v>
      </c>
      <c r="B1288" s="29" t="s">
        <v>1523</v>
      </c>
      <c r="C1288" s="29" t="s">
        <v>229</v>
      </c>
      <c r="D1288" s="29" t="s">
        <v>237</v>
      </c>
      <c r="E1288" s="30">
        <v>62457.5</v>
      </c>
    </row>
    <row r="1289" spans="1:5" x14ac:dyDescent="0.2">
      <c r="A1289" s="29">
        <v>36522</v>
      </c>
      <c r="B1289" s="29" t="s">
        <v>1524</v>
      </c>
      <c r="C1289" s="29" t="s">
        <v>229</v>
      </c>
      <c r="D1289" s="29" t="s">
        <v>237</v>
      </c>
      <c r="E1289" s="30">
        <v>72637.33</v>
      </c>
    </row>
    <row r="1290" spans="1:5" x14ac:dyDescent="0.2">
      <c r="A1290" s="29">
        <v>36525</v>
      </c>
      <c r="B1290" s="29" t="s">
        <v>1525</v>
      </c>
      <c r="C1290" s="29" t="s">
        <v>229</v>
      </c>
      <c r="D1290" s="29" t="s">
        <v>237</v>
      </c>
      <c r="E1290" s="30">
        <v>97278.35</v>
      </c>
    </row>
    <row r="1291" spans="1:5" x14ac:dyDescent="0.2">
      <c r="A1291" s="29">
        <v>34348</v>
      </c>
      <c r="B1291" s="29" t="s">
        <v>1526</v>
      </c>
      <c r="C1291" s="29" t="s">
        <v>242</v>
      </c>
      <c r="D1291" s="29" t="s">
        <v>232</v>
      </c>
      <c r="E1291" s="30">
        <v>27.13</v>
      </c>
    </row>
    <row r="1292" spans="1:5" x14ac:dyDescent="0.2">
      <c r="A1292" s="29">
        <v>34347</v>
      </c>
      <c r="B1292" s="29" t="s">
        <v>1527</v>
      </c>
      <c r="C1292" s="29" t="s">
        <v>242</v>
      </c>
      <c r="D1292" s="29" t="s">
        <v>232</v>
      </c>
      <c r="E1292" s="30">
        <v>19.39</v>
      </c>
    </row>
    <row r="1293" spans="1:5" x14ac:dyDescent="0.2">
      <c r="A1293" s="29">
        <v>11146</v>
      </c>
      <c r="B1293" s="29" t="s">
        <v>1528</v>
      </c>
      <c r="C1293" s="29" t="s">
        <v>405</v>
      </c>
      <c r="D1293" s="29" t="s">
        <v>232</v>
      </c>
      <c r="E1293" s="30">
        <v>483.85</v>
      </c>
    </row>
    <row r="1294" spans="1:5" x14ac:dyDescent="0.2">
      <c r="A1294" s="29">
        <v>11147</v>
      </c>
      <c r="B1294" s="29" t="s">
        <v>1529</v>
      </c>
      <c r="C1294" s="29" t="s">
        <v>405</v>
      </c>
      <c r="D1294" s="29" t="s">
        <v>232</v>
      </c>
      <c r="E1294" s="30">
        <v>502.79</v>
      </c>
    </row>
    <row r="1295" spans="1:5" x14ac:dyDescent="0.2">
      <c r="A1295" s="29">
        <v>34872</v>
      </c>
      <c r="B1295" s="29" t="s">
        <v>1530</v>
      </c>
      <c r="C1295" s="29" t="s">
        <v>405</v>
      </c>
      <c r="D1295" s="29" t="s">
        <v>232</v>
      </c>
      <c r="E1295" s="30">
        <v>508.44</v>
      </c>
    </row>
    <row r="1296" spans="1:5" x14ac:dyDescent="0.2">
      <c r="A1296" s="29">
        <v>34491</v>
      </c>
      <c r="B1296" s="29" t="s">
        <v>1531</v>
      </c>
      <c r="C1296" s="29" t="s">
        <v>405</v>
      </c>
      <c r="D1296" s="29" t="s">
        <v>232</v>
      </c>
      <c r="E1296" s="30">
        <v>523.16999999999996</v>
      </c>
    </row>
    <row r="1297" spans="1:5" x14ac:dyDescent="0.2">
      <c r="A1297" s="29">
        <v>34770</v>
      </c>
      <c r="B1297" s="29" t="s">
        <v>1532</v>
      </c>
      <c r="C1297" s="29" t="s">
        <v>1372</v>
      </c>
      <c r="D1297" s="29" t="s">
        <v>237</v>
      </c>
      <c r="E1297" s="30">
        <v>448.75</v>
      </c>
    </row>
    <row r="1298" spans="1:5" x14ac:dyDescent="0.2">
      <c r="A1298" s="29">
        <v>1518</v>
      </c>
      <c r="B1298" s="29" t="s">
        <v>1533</v>
      </c>
      <c r="C1298" s="29" t="s">
        <v>1372</v>
      </c>
      <c r="D1298" s="29" t="s">
        <v>237</v>
      </c>
      <c r="E1298" s="30">
        <v>457.5</v>
      </c>
    </row>
    <row r="1299" spans="1:5" x14ac:dyDescent="0.2">
      <c r="A1299" s="29">
        <v>41965</v>
      </c>
      <c r="B1299" s="29" t="s">
        <v>1534</v>
      </c>
      <c r="C1299" s="29" t="s">
        <v>1372</v>
      </c>
      <c r="D1299" s="29" t="s">
        <v>237</v>
      </c>
      <c r="E1299" s="30">
        <v>401.15</v>
      </c>
    </row>
    <row r="1300" spans="1:5" x14ac:dyDescent="0.2">
      <c r="A1300" s="29">
        <v>34492</v>
      </c>
      <c r="B1300" s="29" t="s">
        <v>1535</v>
      </c>
      <c r="C1300" s="29" t="s">
        <v>405</v>
      </c>
      <c r="D1300" s="29" t="s">
        <v>230</v>
      </c>
      <c r="E1300" s="30">
        <v>430</v>
      </c>
    </row>
    <row r="1301" spans="1:5" x14ac:dyDescent="0.2">
      <c r="A1301" s="29">
        <v>1524</v>
      </c>
      <c r="B1301" s="29" t="s">
        <v>1536</v>
      </c>
      <c r="C1301" s="29" t="s">
        <v>405</v>
      </c>
      <c r="D1301" s="29" t="s">
        <v>232</v>
      </c>
      <c r="E1301" s="30">
        <v>464.22</v>
      </c>
    </row>
    <row r="1302" spans="1:5" x14ac:dyDescent="0.2">
      <c r="A1302" s="29">
        <v>38404</v>
      </c>
      <c r="B1302" s="29" t="s">
        <v>1537</v>
      </c>
      <c r="C1302" s="29" t="s">
        <v>405</v>
      </c>
      <c r="D1302" s="29" t="s">
        <v>232</v>
      </c>
      <c r="E1302" s="30">
        <v>445.39</v>
      </c>
    </row>
    <row r="1303" spans="1:5" x14ac:dyDescent="0.2">
      <c r="A1303" s="29">
        <v>39849</v>
      </c>
      <c r="B1303" s="29" t="s">
        <v>1538</v>
      </c>
      <c r="C1303" s="29" t="s">
        <v>405</v>
      </c>
      <c r="D1303" s="29" t="s">
        <v>232</v>
      </c>
      <c r="E1303" s="30">
        <v>510.42</v>
      </c>
    </row>
    <row r="1304" spans="1:5" x14ac:dyDescent="0.2">
      <c r="A1304" s="29">
        <v>38464</v>
      </c>
      <c r="B1304" s="29" t="s">
        <v>1539</v>
      </c>
      <c r="C1304" s="29" t="s">
        <v>405</v>
      </c>
      <c r="D1304" s="29" t="s">
        <v>232</v>
      </c>
      <c r="E1304" s="30">
        <v>517.83000000000004</v>
      </c>
    </row>
    <row r="1305" spans="1:5" x14ac:dyDescent="0.2">
      <c r="A1305" s="29">
        <v>34493</v>
      </c>
      <c r="B1305" s="29" t="s">
        <v>1540</v>
      </c>
      <c r="C1305" s="29" t="s">
        <v>405</v>
      </c>
      <c r="D1305" s="29" t="s">
        <v>232</v>
      </c>
      <c r="E1305" s="30">
        <v>442.12</v>
      </c>
    </row>
    <row r="1306" spans="1:5" x14ac:dyDescent="0.2">
      <c r="A1306" s="29">
        <v>1527</v>
      </c>
      <c r="B1306" s="29" t="s">
        <v>1541</v>
      </c>
      <c r="C1306" s="29" t="s">
        <v>405</v>
      </c>
      <c r="D1306" s="29" t="s">
        <v>232</v>
      </c>
      <c r="E1306" s="30">
        <v>478.96</v>
      </c>
    </row>
    <row r="1307" spans="1:5" x14ac:dyDescent="0.2">
      <c r="A1307" s="29">
        <v>38405</v>
      </c>
      <c r="B1307" s="29" t="s">
        <v>1542</v>
      </c>
      <c r="C1307" s="29" t="s">
        <v>405</v>
      </c>
      <c r="D1307" s="29" t="s">
        <v>232</v>
      </c>
      <c r="E1307" s="30">
        <v>459.13</v>
      </c>
    </row>
    <row r="1308" spans="1:5" x14ac:dyDescent="0.2">
      <c r="A1308" s="29">
        <v>38408</v>
      </c>
      <c r="B1308" s="29" t="s">
        <v>1543</v>
      </c>
      <c r="C1308" s="29" t="s">
        <v>405</v>
      </c>
      <c r="D1308" s="29" t="s">
        <v>232</v>
      </c>
      <c r="E1308" s="30">
        <v>508.21</v>
      </c>
    </row>
    <row r="1309" spans="1:5" x14ac:dyDescent="0.2">
      <c r="A1309" s="29">
        <v>34494</v>
      </c>
      <c r="B1309" s="29" t="s">
        <v>1544</v>
      </c>
      <c r="C1309" s="29" t="s">
        <v>405</v>
      </c>
      <c r="D1309" s="29" t="s">
        <v>232</v>
      </c>
      <c r="E1309" s="30">
        <v>456.86</v>
      </c>
    </row>
    <row r="1310" spans="1:5" x14ac:dyDescent="0.2">
      <c r="A1310" s="29">
        <v>1525</v>
      </c>
      <c r="B1310" s="29" t="s">
        <v>1545</v>
      </c>
      <c r="C1310" s="29" t="s">
        <v>405</v>
      </c>
      <c r="D1310" s="29" t="s">
        <v>232</v>
      </c>
      <c r="E1310" s="30">
        <v>493.7</v>
      </c>
    </row>
    <row r="1311" spans="1:5" x14ac:dyDescent="0.2">
      <c r="A1311" s="29">
        <v>38406</v>
      </c>
      <c r="B1311" s="29" t="s">
        <v>1546</v>
      </c>
      <c r="C1311" s="29" t="s">
        <v>405</v>
      </c>
      <c r="D1311" s="29" t="s">
        <v>232</v>
      </c>
      <c r="E1311" s="30">
        <v>484.81</v>
      </c>
    </row>
    <row r="1312" spans="1:5" x14ac:dyDescent="0.2">
      <c r="A1312" s="29">
        <v>38409</v>
      </c>
      <c r="B1312" s="29" t="s">
        <v>1547</v>
      </c>
      <c r="C1312" s="29" t="s">
        <v>405</v>
      </c>
      <c r="D1312" s="29" t="s">
        <v>232</v>
      </c>
      <c r="E1312" s="30">
        <v>511.68</v>
      </c>
    </row>
    <row r="1313" spans="1:5" x14ac:dyDescent="0.2">
      <c r="A1313" s="29">
        <v>43360</v>
      </c>
      <c r="B1313" s="29" t="s">
        <v>1548</v>
      </c>
      <c r="C1313" s="29" t="s">
        <v>405</v>
      </c>
      <c r="D1313" s="29" t="s">
        <v>232</v>
      </c>
      <c r="E1313" s="30">
        <v>533.53</v>
      </c>
    </row>
    <row r="1314" spans="1:5" x14ac:dyDescent="0.2">
      <c r="A1314" s="29">
        <v>34495</v>
      </c>
      <c r="B1314" s="29" t="s">
        <v>1549</v>
      </c>
      <c r="C1314" s="29" t="s">
        <v>405</v>
      </c>
      <c r="D1314" s="29" t="s">
        <v>232</v>
      </c>
      <c r="E1314" s="30">
        <v>471.59</v>
      </c>
    </row>
    <row r="1315" spans="1:5" x14ac:dyDescent="0.2">
      <c r="A1315" s="29">
        <v>11145</v>
      </c>
      <c r="B1315" s="29" t="s">
        <v>1550</v>
      </c>
      <c r="C1315" s="29" t="s">
        <v>405</v>
      </c>
      <c r="D1315" s="29" t="s">
        <v>232</v>
      </c>
      <c r="E1315" s="30">
        <v>508.44</v>
      </c>
    </row>
    <row r="1316" spans="1:5" x14ac:dyDescent="0.2">
      <c r="A1316" s="29">
        <v>34496</v>
      </c>
      <c r="B1316" s="29" t="s">
        <v>1551</v>
      </c>
      <c r="C1316" s="29" t="s">
        <v>405</v>
      </c>
      <c r="D1316" s="29" t="s">
        <v>232</v>
      </c>
      <c r="E1316" s="30">
        <v>491.95</v>
      </c>
    </row>
    <row r="1317" spans="1:5" x14ac:dyDescent="0.2">
      <c r="A1317" s="29">
        <v>34479</v>
      </c>
      <c r="B1317" s="29" t="s">
        <v>1552</v>
      </c>
      <c r="C1317" s="29" t="s">
        <v>405</v>
      </c>
      <c r="D1317" s="29" t="s">
        <v>232</v>
      </c>
      <c r="E1317" s="30">
        <v>523.16999999999996</v>
      </c>
    </row>
    <row r="1318" spans="1:5" x14ac:dyDescent="0.2">
      <c r="A1318" s="29">
        <v>34481</v>
      </c>
      <c r="B1318" s="29" t="s">
        <v>1553</v>
      </c>
      <c r="C1318" s="29" t="s">
        <v>405</v>
      </c>
      <c r="D1318" s="29" t="s">
        <v>232</v>
      </c>
      <c r="E1318" s="30">
        <v>546.65</v>
      </c>
    </row>
    <row r="1319" spans="1:5" x14ac:dyDescent="0.2">
      <c r="A1319" s="29">
        <v>34483</v>
      </c>
      <c r="B1319" s="29" t="s">
        <v>1554</v>
      </c>
      <c r="C1319" s="29" t="s">
        <v>405</v>
      </c>
      <c r="D1319" s="29" t="s">
        <v>232</v>
      </c>
      <c r="E1319" s="30">
        <v>584.05999999999995</v>
      </c>
    </row>
    <row r="1320" spans="1:5" x14ac:dyDescent="0.2">
      <c r="A1320" s="29">
        <v>34485</v>
      </c>
      <c r="B1320" s="29" t="s">
        <v>1555</v>
      </c>
      <c r="C1320" s="29" t="s">
        <v>405</v>
      </c>
      <c r="D1320" s="29" t="s">
        <v>232</v>
      </c>
      <c r="E1320" s="30">
        <v>624.59</v>
      </c>
    </row>
    <row r="1321" spans="1:5" x14ac:dyDescent="0.2">
      <c r="A1321" s="29">
        <v>14041</v>
      </c>
      <c r="B1321" s="29" t="s">
        <v>1556</v>
      </c>
      <c r="C1321" s="29" t="s">
        <v>405</v>
      </c>
      <c r="D1321" s="29" t="s">
        <v>232</v>
      </c>
      <c r="E1321" s="30">
        <v>406.01</v>
      </c>
    </row>
    <row r="1322" spans="1:5" x14ac:dyDescent="0.2">
      <c r="A1322" s="29">
        <v>1523</v>
      </c>
      <c r="B1322" s="29" t="s">
        <v>1557</v>
      </c>
      <c r="C1322" s="29" t="s">
        <v>405</v>
      </c>
      <c r="D1322" s="29" t="s">
        <v>232</v>
      </c>
      <c r="E1322" s="30">
        <v>412.64</v>
      </c>
    </row>
    <row r="1323" spans="1:5" x14ac:dyDescent="0.2">
      <c r="A1323" s="29">
        <v>14052</v>
      </c>
      <c r="B1323" s="29" t="s">
        <v>1558</v>
      </c>
      <c r="C1323" s="29" t="s">
        <v>229</v>
      </c>
      <c r="D1323" s="29" t="s">
        <v>232</v>
      </c>
      <c r="E1323" s="30">
        <v>10.87</v>
      </c>
    </row>
    <row r="1324" spans="1:5" x14ac:dyDescent="0.2">
      <c r="A1324" s="29">
        <v>14054</v>
      </c>
      <c r="B1324" s="29" t="s">
        <v>1559</v>
      </c>
      <c r="C1324" s="29" t="s">
        <v>229</v>
      </c>
      <c r="D1324" s="29" t="s">
        <v>232</v>
      </c>
      <c r="E1324" s="30">
        <v>14.14</v>
      </c>
    </row>
    <row r="1325" spans="1:5" x14ac:dyDescent="0.2">
      <c r="A1325" s="29">
        <v>14053</v>
      </c>
      <c r="B1325" s="29" t="s">
        <v>1560</v>
      </c>
      <c r="C1325" s="29" t="s">
        <v>229</v>
      </c>
      <c r="D1325" s="29" t="s">
        <v>232</v>
      </c>
      <c r="E1325" s="30">
        <v>11.04</v>
      </c>
    </row>
    <row r="1326" spans="1:5" x14ac:dyDescent="0.2">
      <c r="A1326" s="29">
        <v>2558</v>
      </c>
      <c r="B1326" s="29" t="s">
        <v>1561</v>
      </c>
      <c r="C1326" s="29" t="s">
        <v>229</v>
      </c>
      <c r="D1326" s="29" t="s">
        <v>232</v>
      </c>
      <c r="E1326" s="30">
        <v>8.31</v>
      </c>
    </row>
    <row r="1327" spans="1:5" x14ac:dyDescent="0.2">
      <c r="A1327" s="29">
        <v>2560</v>
      </c>
      <c r="B1327" s="29" t="s">
        <v>1562</v>
      </c>
      <c r="C1327" s="29" t="s">
        <v>229</v>
      </c>
      <c r="D1327" s="29" t="s">
        <v>232</v>
      </c>
      <c r="E1327" s="30">
        <v>14.63</v>
      </c>
    </row>
    <row r="1328" spans="1:5" x14ac:dyDescent="0.2">
      <c r="A1328" s="29">
        <v>2559</v>
      </c>
      <c r="B1328" s="29" t="s">
        <v>1563</v>
      </c>
      <c r="C1328" s="29" t="s">
        <v>229</v>
      </c>
      <c r="D1328" s="29" t="s">
        <v>230</v>
      </c>
      <c r="E1328" s="30">
        <v>11.7</v>
      </c>
    </row>
    <row r="1329" spans="1:5" x14ac:dyDescent="0.2">
      <c r="A1329" s="29">
        <v>2592</v>
      </c>
      <c r="B1329" s="29" t="s">
        <v>1564</v>
      </c>
      <c r="C1329" s="29" t="s">
        <v>229</v>
      </c>
      <c r="D1329" s="29" t="s">
        <v>232</v>
      </c>
      <c r="E1329" s="30">
        <v>193.96</v>
      </c>
    </row>
    <row r="1330" spans="1:5" x14ac:dyDescent="0.2">
      <c r="A1330" s="29">
        <v>2566</v>
      </c>
      <c r="B1330" s="29" t="s">
        <v>1565</v>
      </c>
      <c r="C1330" s="29" t="s">
        <v>229</v>
      </c>
      <c r="D1330" s="29" t="s">
        <v>232</v>
      </c>
      <c r="E1330" s="30">
        <v>19.52</v>
      </c>
    </row>
    <row r="1331" spans="1:5" x14ac:dyDescent="0.2">
      <c r="A1331" s="29">
        <v>2589</v>
      </c>
      <c r="B1331" s="29" t="s">
        <v>1566</v>
      </c>
      <c r="C1331" s="29" t="s">
        <v>229</v>
      </c>
      <c r="D1331" s="29" t="s">
        <v>232</v>
      </c>
      <c r="E1331" s="30">
        <v>25.94</v>
      </c>
    </row>
    <row r="1332" spans="1:5" x14ac:dyDescent="0.2">
      <c r="A1332" s="29">
        <v>2591</v>
      </c>
      <c r="B1332" s="29" t="s">
        <v>1567</v>
      </c>
      <c r="C1332" s="29" t="s">
        <v>229</v>
      </c>
      <c r="D1332" s="29" t="s">
        <v>232</v>
      </c>
      <c r="E1332" s="30">
        <v>9.4600000000000009</v>
      </c>
    </row>
    <row r="1333" spans="1:5" x14ac:dyDescent="0.2">
      <c r="A1333" s="29">
        <v>2590</v>
      </c>
      <c r="B1333" s="29" t="s">
        <v>1568</v>
      </c>
      <c r="C1333" s="29" t="s">
        <v>229</v>
      </c>
      <c r="D1333" s="29" t="s">
        <v>232</v>
      </c>
      <c r="E1333" s="30">
        <v>15.92</v>
      </c>
    </row>
    <row r="1334" spans="1:5" x14ac:dyDescent="0.2">
      <c r="A1334" s="29">
        <v>2567</v>
      </c>
      <c r="B1334" s="29" t="s">
        <v>1569</v>
      </c>
      <c r="C1334" s="29" t="s">
        <v>229</v>
      </c>
      <c r="D1334" s="29" t="s">
        <v>232</v>
      </c>
      <c r="E1334" s="30">
        <v>38.049999999999997</v>
      </c>
    </row>
    <row r="1335" spans="1:5" x14ac:dyDescent="0.2">
      <c r="A1335" s="29">
        <v>2565</v>
      </c>
      <c r="B1335" s="29" t="s">
        <v>1570</v>
      </c>
      <c r="C1335" s="29" t="s">
        <v>229</v>
      </c>
      <c r="D1335" s="29" t="s">
        <v>232</v>
      </c>
      <c r="E1335" s="30">
        <v>9.48</v>
      </c>
    </row>
    <row r="1336" spans="1:5" x14ac:dyDescent="0.2">
      <c r="A1336" s="29">
        <v>2568</v>
      </c>
      <c r="B1336" s="29" t="s">
        <v>1571</v>
      </c>
      <c r="C1336" s="29" t="s">
        <v>229</v>
      </c>
      <c r="D1336" s="29" t="s">
        <v>232</v>
      </c>
      <c r="E1336" s="30">
        <v>105.67</v>
      </c>
    </row>
    <row r="1337" spans="1:5" x14ac:dyDescent="0.2">
      <c r="A1337" s="29">
        <v>2594</v>
      </c>
      <c r="B1337" s="29" t="s">
        <v>1572</v>
      </c>
      <c r="C1337" s="29" t="s">
        <v>229</v>
      </c>
      <c r="D1337" s="29" t="s">
        <v>232</v>
      </c>
      <c r="E1337" s="30">
        <v>176.05</v>
      </c>
    </row>
    <row r="1338" spans="1:5" x14ac:dyDescent="0.2">
      <c r="A1338" s="29">
        <v>2587</v>
      </c>
      <c r="B1338" s="29" t="s">
        <v>1573</v>
      </c>
      <c r="C1338" s="29" t="s">
        <v>229</v>
      </c>
      <c r="D1338" s="29" t="s">
        <v>232</v>
      </c>
      <c r="E1338" s="30">
        <v>30</v>
      </c>
    </row>
    <row r="1339" spans="1:5" x14ac:dyDescent="0.2">
      <c r="A1339" s="29">
        <v>2588</v>
      </c>
      <c r="B1339" s="29" t="s">
        <v>1574</v>
      </c>
      <c r="C1339" s="29" t="s">
        <v>229</v>
      </c>
      <c r="D1339" s="29" t="s">
        <v>232</v>
      </c>
      <c r="E1339" s="30">
        <v>23.83</v>
      </c>
    </row>
    <row r="1340" spans="1:5" x14ac:dyDescent="0.2">
      <c r="A1340" s="29">
        <v>2569</v>
      </c>
      <c r="B1340" s="29" t="s">
        <v>1575</v>
      </c>
      <c r="C1340" s="29" t="s">
        <v>229</v>
      </c>
      <c r="D1340" s="29" t="s">
        <v>232</v>
      </c>
      <c r="E1340" s="30">
        <v>9.18</v>
      </c>
    </row>
    <row r="1341" spans="1:5" x14ac:dyDescent="0.2">
      <c r="A1341" s="29">
        <v>2570</v>
      </c>
      <c r="B1341" s="29" t="s">
        <v>1576</v>
      </c>
      <c r="C1341" s="29" t="s">
        <v>229</v>
      </c>
      <c r="D1341" s="29" t="s">
        <v>232</v>
      </c>
      <c r="E1341" s="30">
        <v>15.39</v>
      </c>
    </row>
    <row r="1342" spans="1:5" x14ac:dyDescent="0.2">
      <c r="A1342" s="29">
        <v>2571</v>
      </c>
      <c r="B1342" s="29" t="s">
        <v>1577</v>
      </c>
      <c r="C1342" s="29" t="s">
        <v>229</v>
      </c>
      <c r="D1342" s="29" t="s">
        <v>232</v>
      </c>
      <c r="E1342" s="30">
        <v>45.69</v>
      </c>
    </row>
    <row r="1343" spans="1:5" x14ac:dyDescent="0.2">
      <c r="A1343" s="29">
        <v>2593</v>
      </c>
      <c r="B1343" s="29" t="s">
        <v>1578</v>
      </c>
      <c r="C1343" s="29" t="s">
        <v>229</v>
      </c>
      <c r="D1343" s="29" t="s">
        <v>232</v>
      </c>
      <c r="E1343" s="30">
        <v>9.7899999999999991</v>
      </c>
    </row>
    <row r="1344" spans="1:5" x14ac:dyDescent="0.2">
      <c r="A1344" s="29">
        <v>2572</v>
      </c>
      <c r="B1344" s="29" t="s">
        <v>1579</v>
      </c>
      <c r="C1344" s="29" t="s">
        <v>229</v>
      </c>
      <c r="D1344" s="29" t="s">
        <v>232</v>
      </c>
      <c r="E1344" s="30">
        <v>135.13999999999999</v>
      </c>
    </row>
    <row r="1345" spans="1:5" x14ac:dyDescent="0.2">
      <c r="A1345" s="29">
        <v>2595</v>
      </c>
      <c r="B1345" s="29" t="s">
        <v>1580</v>
      </c>
      <c r="C1345" s="29" t="s">
        <v>229</v>
      </c>
      <c r="D1345" s="29" t="s">
        <v>232</v>
      </c>
      <c r="E1345" s="30">
        <v>210.84</v>
      </c>
    </row>
    <row r="1346" spans="1:5" x14ac:dyDescent="0.2">
      <c r="A1346" s="29">
        <v>2576</v>
      </c>
      <c r="B1346" s="29" t="s">
        <v>1581</v>
      </c>
      <c r="C1346" s="29" t="s">
        <v>229</v>
      </c>
      <c r="D1346" s="29" t="s">
        <v>232</v>
      </c>
      <c r="E1346" s="30">
        <v>35.94</v>
      </c>
    </row>
    <row r="1347" spans="1:5" x14ac:dyDescent="0.2">
      <c r="A1347" s="29">
        <v>2575</v>
      </c>
      <c r="B1347" s="29" t="s">
        <v>1582</v>
      </c>
      <c r="C1347" s="29" t="s">
        <v>229</v>
      </c>
      <c r="D1347" s="29" t="s">
        <v>232</v>
      </c>
      <c r="E1347" s="30">
        <v>27.02</v>
      </c>
    </row>
    <row r="1348" spans="1:5" x14ac:dyDescent="0.2">
      <c r="A1348" s="29">
        <v>2573</v>
      </c>
      <c r="B1348" s="29" t="s">
        <v>1583</v>
      </c>
      <c r="C1348" s="29" t="s">
        <v>229</v>
      </c>
      <c r="D1348" s="29" t="s">
        <v>232</v>
      </c>
      <c r="E1348" s="30">
        <v>11.22</v>
      </c>
    </row>
    <row r="1349" spans="1:5" x14ac:dyDescent="0.2">
      <c r="A1349" s="29">
        <v>2586</v>
      </c>
      <c r="B1349" s="29" t="s">
        <v>1584</v>
      </c>
      <c r="C1349" s="29" t="s">
        <v>229</v>
      </c>
      <c r="D1349" s="29" t="s">
        <v>232</v>
      </c>
      <c r="E1349" s="30">
        <v>18.190000000000001</v>
      </c>
    </row>
    <row r="1350" spans="1:5" x14ac:dyDescent="0.2">
      <c r="A1350" s="29">
        <v>2577</v>
      </c>
      <c r="B1350" s="29" t="s">
        <v>1585</v>
      </c>
      <c r="C1350" s="29" t="s">
        <v>229</v>
      </c>
      <c r="D1350" s="29" t="s">
        <v>232</v>
      </c>
      <c r="E1350" s="30">
        <v>48.7</v>
      </c>
    </row>
    <row r="1351" spans="1:5" x14ac:dyDescent="0.2">
      <c r="A1351" s="29">
        <v>2574</v>
      </c>
      <c r="B1351" s="29" t="s">
        <v>1586</v>
      </c>
      <c r="C1351" s="29" t="s">
        <v>229</v>
      </c>
      <c r="D1351" s="29" t="s">
        <v>232</v>
      </c>
      <c r="E1351" s="30">
        <v>11.29</v>
      </c>
    </row>
    <row r="1352" spans="1:5" x14ac:dyDescent="0.2">
      <c r="A1352" s="29">
        <v>2578</v>
      </c>
      <c r="B1352" s="29" t="s">
        <v>1587</v>
      </c>
      <c r="C1352" s="29" t="s">
        <v>229</v>
      </c>
      <c r="D1352" s="29" t="s">
        <v>232</v>
      </c>
      <c r="E1352" s="30">
        <v>152.05000000000001</v>
      </c>
    </row>
    <row r="1353" spans="1:5" x14ac:dyDescent="0.2">
      <c r="A1353" s="29">
        <v>2585</v>
      </c>
      <c r="B1353" s="29" t="s">
        <v>1588</v>
      </c>
      <c r="C1353" s="29" t="s">
        <v>229</v>
      </c>
      <c r="D1353" s="29" t="s">
        <v>232</v>
      </c>
      <c r="E1353" s="30">
        <v>208.66</v>
      </c>
    </row>
    <row r="1354" spans="1:5" x14ac:dyDescent="0.2">
      <c r="A1354" s="29">
        <v>12008</v>
      </c>
      <c r="B1354" s="29" t="s">
        <v>1589</v>
      </c>
      <c r="C1354" s="29" t="s">
        <v>229</v>
      </c>
      <c r="D1354" s="29" t="s">
        <v>232</v>
      </c>
      <c r="E1354" s="30">
        <v>111.95</v>
      </c>
    </row>
    <row r="1355" spans="1:5" x14ac:dyDescent="0.2">
      <c r="A1355" s="29">
        <v>2582</v>
      </c>
      <c r="B1355" s="29" t="s">
        <v>1590</v>
      </c>
      <c r="C1355" s="29" t="s">
        <v>229</v>
      </c>
      <c r="D1355" s="29" t="s">
        <v>232</v>
      </c>
      <c r="E1355" s="30">
        <v>33.340000000000003</v>
      </c>
    </row>
    <row r="1356" spans="1:5" x14ac:dyDescent="0.2">
      <c r="A1356" s="29">
        <v>2597</v>
      </c>
      <c r="B1356" s="29" t="s">
        <v>1591</v>
      </c>
      <c r="C1356" s="29" t="s">
        <v>229</v>
      </c>
      <c r="D1356" s="29" t="s">
        <v>232</v>
      </c>
      <c r="E1356" s="30">
        <v>28.57</v>
      </c>
    </row>
    <row r="1357" spans="1:5" x14ac:dyDescent="0.2">
      <c r="A1357" s="29">
        <v>2579</v>
      </c>
      <c r="B1357" s="29" t="s">
        <v>1592</v>
      </c>
      <c r="C1357" s="29" t="s">
        <v>229</v>
      </c>
      <c r="D1357" s="29" t="s">
        <v>232</v>
      </c>
      <c r="E1357" s="30">
        <v>13.6</v>
      </c>
    </row>
    <row r="1358" spans="1:5" x14ac:dyDescent="0.2">
      <c r="A1358" s="29">
        <v>2581</v>
      </c>
      <c r="B1358" s="29" t="s">
        <v>1593</v>
      </c>
      <c r="C1358" s="29" t="s">
        <v>229</v>
      </c>
      <c r="D1358" s="29" t="s">
        <v>232</v>
      </c>
      <c r="E1358" s="30">
        <v>17.41</v>
      </c>
    </row>
    <row r="1359" spans="1:5" x14ac:dyDescent="0.2">
      <c r="A1359" s="29">
        <v>2596</v>
      </c>
      <c r="B1359" s="29" t="s">
        <v>1594</v>
      </c>
      <c r="C1359" s="29" t="s">
        <v>229</v>
      </c>
      <c r="D1359" s="29" t="s">
        <v>232</v>
      </c>
      <c r="E1359" s="30">
        <v>51.48</v>
      </c>
    </row>
    <row r="1360" spans="1:5" x14ac:dyDescent="0.2">
      <c r="A1360" s="29">
        <v>2580</v>
      </c>
      <c r="B1360" s="29" t="s">
        <v>1595</v>
      </c>
      <c r="C1360" s="29" t="s">
        <v>229</v>
      </c>
      <c r="D1360" s="29" t="s">
        <v>232</v>
      </c>
      <c r="E1360" s="30">
        <v>14.91</v>
      </c>
    </row>
    <row r="1361" spans="1:5" x14ac:dyDescent="0.2">
      <c r="A1361" s="29">
        <v>2583</v>
      </c>
      <c r="B1361" s="29" t="s">
        <v>1596</v>
      </c>
      <c r="C1361" s="29" t="s">
        <v>229</v>
      </c>
      <c r="D1361" s="29" t="s">
        <v>232</v>
      </c>
      <c r="E1361" s="30">
        <v>125.21</v>
      </c>
    </row>
    <row r="1362" spans="1:5" x14ac:dyDescent="0.2">
      <c r="A1362" s="29">
        <v>2584</v>
      </c>
      <c r="B1362" s="29" t="s">
        <v>1597</v>
      </c>
      <c r="C1362" s="29" t="s">
        <v>229</v>
      </c>
      <c r="D1362" s="29" t="s">
        <v>232</v>
      </c>
      <c r="E1362" s="30">
        <v>208.44</v>
      </c>
    </row>
    <row r="1363" spans="1:5" x14ac:dyDescent="0.2">
      <c r="A1363" s="29">
        <v>12010</v>
      </c>
      <c r="B1363" s="29" t="s">
        <v>1598</v>
      </c>
      <c r="C1363" s="29" t="s">
        <v>229</v>
      </c>
      <c r="D1363" s="29" t="s">
        <v>232</v>
      </c>
      <c r="E1363" s="30">
        <v>8.26</v>
      </c>
    </row>
    <row r="1364" spans="1:5" x14ac:dyDescent="0.2">
      <c r="A1364" s="29">
        <v>39329</v>
      </c>
      <c r="B1364" s="29" t="s">
        <v>1599</v>
      </c>
      <c r="C1364" s="29" t="s">
        <v>229</v>
      </c>
      <c r="D1364" s="29" t="s">
        <v>232</v>
      </c>
      <c r="E1364" s="30">
        <v>8.64</v>
      </c>
    </row>
    <row r="1365" spans="1:5" x14ac:dyDescent="0.2">
      <c r="A1365" s="29">
        <v>39330</v>
      </c>
      <c r="B1365" s="29" t="s">
        <v>1600</v>
      </c>
      <c r="C1365" s="29" t="s">
        <v>229</v>
      </c>
      <c r="D1365" s="29" t="s">
        <v>232</v>
      </c>
      <c r="E1365" s="30">
        <v>9.09</v>
      </c>
    </row>
    <row r="1366" spans="1:5" x14ac:dyDescent="0.2">
      <c r="A1366" s="29">
        <v>39332</v>
      </c>
      <c r="B1366" s="29" t="s">
        <v>1601</v>
      </c>
      <c r="C1366" s="29" t="s">
        <v>229</v>
      </c>
      <c r="D1366" s="29" t="s">
        <v>232</v>
      </c>
      <c r="E1366" s="30">
        <v>10.16</v>
      </c>
    </row>
    <row r="1367" spans="1:5" x14ac:dyDescent="0.2">
      <c r="A1367" s="29">
        <v>39331</v>
      </c>
      <c r="B1367" s="29" t="s">
        <v>1602</v>
      </c>
      <c r="C1367" s="29" t="s">
        <v>229</v>
      </c>
      <c r="D1367" s="29" t="s">
        <v>232</v>
      </c>
      <c r="E1367" s="30">
        <v>8.09</v>
      </c>
    </row>
    <row r="1368" spans="1:5" x14ac:dyDescent="0.2">
      <c r="A1368" s="29">
        <v>39333</v>
      </c>
      <c r="B1368" s="29" t="s">
        <v>1603</v>
      </c>
      <c r="C1368" s="29" t="s">
        <v>229</v>
      </c>
      <c r="D1368" s="29" t="s">
        <v>232</v>
      </c>
      <c r="E1368" s="30">
        <v>7.89</v>
      </c>
    </row>
    <row r="1369" spans="1:5" x14ac:dyDescent="0.2">
      <c r="A1369" s="29">
        <v>39335</v>
      </c>
      <c r="B1369" s="29" t="s">
        <v>1604</v>
      </c>
      <c r="C1369" s="29" t="s">
        <v>229</v>
      </c>
      <c r="D1369" s="29" t="s">
        <v>232</v>
      </c>
      <c r="E1369" s="30">
        <v>9.1300000000000008</v>
      </c>
    </row>
    <row r="1370" spans="1:5" x14ac:dyDescent="0.2">
      <c r="A1370" s="29">
        <v>39334</v>
      </c>
      <c r="B1370" s="29" t="s">
        <v>1605</v>
      </c>
      <c r="C1370" s="29" t="s">
        <v>229</v>
      </c>
      <c r="D1370" s="29" t="s">
        <v>232</v>
      </c>
      <c r="E1370" s="30">
        <v>7.25</v>
      </c>
    </row>
    <row r="1371" spans="1:5" x14ac:dyDescent="0.2">
      <c r="A1371" s="29">
        <v>12016</v>
      </c>
      <c r="B1371" s="29" t="s">
        <v>1606</v>
      </c>
      <c r="C1371" s="29" t="s">
        <v>229</v>
      </c>
      <c r="D1371" s="29" t="s">
        <v>232</v>
      </c>
      <c r="E1371" s="30">
        <v>9.11</v>
      </c>
    </row>
    <row r="1372" spans="1:5" x14ac:dyDescent="0.2">
      <c r="A1372" s="29">
        <v>12015</v>
      </c>
      <c r="B1372" s="29" t="s">
        <v>1607</v>
      </c>
      <c r="C1372" s="29" t="s">
        <v>229</v>
      </c>
      <c r="D1372" s="29" t="s">
        <v>232</v>
      </c>
      <c r="E1372" s="30">
        <v>10.6</v>
      </c>
    </row>
    <row r="1373" spans="1:5" x14ac:dyDescent="0.2">
      <c r="A1373" s="29">
        <v>12020</v>
      </c>
      <c r="B1373" s="29" t="s">
        <v>1608</v>
      </c>
      <c r="C1373" s="29" t="s">
        <v>229</v>
      </c>
      <c r="D1373" s="29" t="s">
        <v>232</v>
      </c>
      <c r="E1373" s="30">
        <v>9.11</v>
      </c>
    </row>
    <row r="1374" spans="1:5" x14ac:dyDescent="0.2">
      <c r="A1374" s="29">
        <v>12019</v>
      </c>
      <c r="B1374" s="29" t="s">
        <v>1609</v>
      </c>
      <c r="C1374" s="29" t="s">
        <v>229</v>
      </c>
      <c r="D1374" s="29" t="s">
        <v>232</v>
      </c>
      <c r="E1374" s="30">
        <v>10.6</v>
      </c>
    </row>
    <row r="1375" spans="1:5" x14ac:dyDescent="0.2">
      <c r="A1375" s="29">
        <v>39336</v>
      </c>
      <c r="B1375" s="29" t="s">
        <v>1610</v>
      </c>
      <c r="C1375" s="29" t="s">
        <v>229</v>
      </c>
      <c r="D1375" s="29" t="s">
        <v>232</v>
      </c>
      <c r="E1375" s="30">
        <v>9.09</v>
      </c>
    </row>
    <row r="1376" spans="1:5" x14ac:dyDescent="0.2">
      <c r="A1376" s="29">
        <v>39338</v>
      </c>
      <c r="B1376" s="29" t="s">
        <v>1611</v>
      </c>
      <c r="C1376" s="29" t="s">
        <v>229</v>
      </c>
      <c r="D1376" s="29" t="s">
        <v>232</v>
      </c>
      <c r="E1376" s="30">
        <v>10.16</v>
      </c>
    </row>
    <row r="1377" spans="1:5" x14ac:dyDescent="0.2">
      <c r="A1377" s="29">
        <v>39337</v>
      </c>
      <c r="B1377" s="29" t="s">
        <v>1612</v>
      </c>
      <c r="C1377" s="29" t="s">
        <v>229</v>
      </c>
      <c r="D1377" s="29" t="s">
        <v>232</v>
      </c>
      <c r="E1377" s="30">
        <v>8.09</v>
      </c>
    </row>
    <row r="1378" spans="1:5" x14ac:dyDescent="0.2">
      <c r="A1378" s="29">
        <v>39341</v>
      </c>
      <c r="B1378" s="29" t="s">
        <v>1613</v>
      </c>
      <c r="C1378" s="29" t="s">
        <v>229</v>
      </c>
      <c r="D1378" s="29" t="s">
        <v>232</v>
      </c>
      <c r="E1378" s="30">
        <v>13.25</v>
      </c>
    </row>
    <row r="1379" spans="1:5" x14ac:dyDescent="0.2">
      <c r="A1379" s="29">
        <v>39340</v>
      </c>
      <c r="B1379" s="29" t="s">
        <v>1614</v>
      </c>
      <c r="C1379" s="29" t="s">
        <v>229</v>
      </c>
      <c r="D1379" s="29" t="s">
        <v>232</v>
      </c>
      <c r="E1379" s="30">
        <v>9.73</v>
      </c>
    </row>
    <row r="1380" spans="1:5" x14ac:dyDescent="0.2">
      <c r="A1380" s="29">
        <v>12025</v>
      </c>
      <c r="B1380" s="29" t="s">
        <v>1615</v>
      </c>
      <c r="C1380" s="29" t="s">
        <v>229</v>
      </c>
      <c r="D1380" s="29" t="s">
        <v>232</v>
      </c>
      <c r="E1380" s="30">
        <v>10.050000000000001</v>
      </c>
    </row>
    <row r="1381" spans="1:5" x14ac:dyDescent="0.2">
      <c r="A1381" s="29">
        <v>39342</v>
      </c>
      <c r="B1381" s="29" t="s">
        <v>1616</v>
      </c>
      <c r="C1381" s="29" t="s">
        <v>229</v>
      </c>
      <c r="D1381" s="29" t="s">
        <v>232</v>
      </c>
      <c r="E1381" s="30">
        <v>13.25</v>
      </c>
    </row>
    <row r="1382" spans="1:5" x14ac:dyDescent="0.2">
      <c r="A1382" s="29">
        <v>39343</v>
      </c>
      <c r="B1382" s="29" t="s">
        <v>1617</v>
      </c>
      <c r="C1382" s="29" t="s">
        <v>229</v>
      </c>
      <c r="D1382" s="29" t="s">
        <v>232</v>
      </c>
      <c r="E1382" s="30">
        <v>11.19</v>
      </c>
    </row>
    <row r="1383" spans="1:5" x14ac:dyDescent="0.2">
      <c r="A1383" s="29">
        <v>39345</v>
      </c>
      <c r="B1383" s="29" t="s">
        <v>1618</v>
      </c>
      <c r="C1383" s="29" t="s">
        <v>229</v>
      </c>
      <c r="D1383" s="29" t="s">
        <v>232</v>
      </c>
      <c r="E1383" s="30">
        <v>15.14</v>
      </c>
    </row>
    <row r="1384" spans="1:5" x14ac:dyDescent="0.2">
      <c r="A1384" s="29">
        <v>39344</v>
      </c>
      <c r="B1384" s="29" t="s">
        <v>1619</v>
      </c>
      <c r="C1384" s="29" t="s">
        <v>229</v>
      </c>
      <c r="D1384" s="29" t="s">
        <v>232</v>
      </c>
      <c r="E1384" s="30">
        <v>10.81</v>
      </c>
    </row>
    <row r="1385" spans="1:5" x14ac:dyDescent="0.2">
      <c r="A1385" s="29">
        <v>12623</v>
      </c>
      <c r="B1385" s="29" t="s">
        <v>1620</v>
      </c>
      <c r="C1385" s="29" t="s">
        <v>242</v>
      </c>
      <c r="D1385" s="29" t="s">
        <v>237</v>
      </c>
      <c r="E1385" s="30">
        <v>14.24</v>
      </c>
    </row>
    <row r="1386" spans="1:5" x14ac:dyDescent="0.2">
      <c r="A1386" s="29">
        <v>34498</v>
      </c>
      <c r="B1386" s="29" t="s">
        <v>1621</v>
      </c>
      <c r="C1386" s="29" t="s">
        <v>229</v>
      </c>
      <c r="D1386" s="29" t="s">
        <v>232</v>
      </c>
      <c r="E1386" s="30">
        <v>83.14</v>
      </c>
    </row>
    <row r="1387" spans="1:5" x14ac:dyDescent="0.2">
      <c r="A1387" s="29">
        <v>13244</v>
      </c>
      <c r="B1387" s="29" t="s">
        <v>1622</v>
      </c>
      <c r="C1387" s="29" t="s">
        <v>229</v>
      </c>
      <c r="D1387" s="29" t="s">
        <v>230</v>
      </c>
      <c r="E1387" s="30">
        <v>35</v>
      </c>
    </row>
    <row r="1388" spans="1:5" x14ac:dyDescent="0.2">
      <c r="A1388" s="29">
        <v>38998</v>
      </c>
      <c r="B1388" s="29" t="s">
        <v>1623</v>
      </c>
      <c r="C1388" s="29" t="s">
        <v>229</v>
      </c>
      <c r="D1388" s="29" t="s">
        <v>237</v>
      </c>
      <c r="E1388" s="30">
        <v>15.48</v>
      </c>
    </row>
    <row r="1389" spans="1:5" x14ac:dyDescent="0.2">
      <c r="A1389" s="29">
        <v>38999</v>
      </c>
      <c r="B1389" s="29" t="s">
        <v>1624</v>
      </c>
      <c r="C1389" s="29" t="s">
        <v>229</v>
      </c>
      <c r="D1389" s="29" t="s">
        <v>237</v>
      </c>
      <c r="E1389" s="30">
        <v>25.62</v>
      </c>
    </row>
    <row r="1390" spans="1:5" x14ac:dyDescent="0.2">
      <c r="A1390" s="29">
        <v>38996</v>
      </c>
      <c r="B1390" s="29" t="s">
        <v>1625</v>
      </c>
      <c r="C1390" s="29" t="s">
        <v>229</v>
      </c>
      <c r="D1390" s="29" t="s">
        <v>237</v>
      </c>
      <c r="E1390" s="30">
        <v>22.37</v>
      </c>
    </row>
    <row r="1391" spans="1:5" x14ac:dyDescent="0.2">
      <c r="A1391" s="29">
        <v>38997</v>
      </c>
      <c r="B1391" s="29" t="s">
        <v>1626</v>
      </c>
      <c r="C1391" s="29" t="s">
        <v>229</v>
      </c>
      <c r="D1391" s="29" t="s">
        <v>237</v>
      </c>
      <c r="E1391" s="30">
        <v>36.200000000000003</v>
      </c>
    </row>
    <row r="1392" spans="1:5" x14ac:dyDescent="0.2">
      <c r="A1392" s="29">
        <v>39862</v>
      </c>
      <c r="B1392" s="29" t="s">
        <v>1627</v>
      </c>
      <c r="C1392" s="29" t="s">
        <v>229</v>
      </c>
      <c r="D1392" s="29" t="s">
        <v>237</v>
      </c>
      <c r="E1392" s="30">
        <v>16.11</v>
      </c>
    </row>
    <row r="1393" spans="1:5" x14ac:dyDescent="0.2">
      <c r="A1393" s="29">
        <v>39863</v>
      </c>
      <c r="B1393" s="29" t="s">
        <v>1628</v>
      </c>
      <c r="C1393" s="29" t="s">
        <v>229</v>
      </c>
      <c r="D1393" s="29" t="s">
        <v>237</v>
      </c>
      <c r="E1393" s="30">
        <v>16.34</v>
      </c>
    </row>
    <row r="1394" spans="1:5" x14ac:dyDescent="0.2">
      <c r="A1394" s="29">
        <v>39864</v>
      </c>
      <c r="B1394" s="29" t="s">
        <v>1629</v>
      </c>
      <c r="C1394" s="29" t="s">
        <v>229</v>
      </c>
      <c r="D1394" s="29" t="s">
        <v>237</v>
      </c>
      <c r="E1394" s="30">
        <v>20.27</v>
      </c>
    </row>
    <row r="1395" spans="1:5" x14ac:dyDescent="0.2">
      <c r="A1395" s="29">
        <v>39865</v>
      </c>
      <c r="B1395" s="29" t="s">
        <v>1630</v>
      </c>
      <c r="C1395" s="29" t="s">
        <v>229</v>
      </c>
      <c r="D1395" s="29" t="s">
        <v>237</v>
      </c>
      <c r="E1395" s="30">
        <v>28.58</v>
      </c>
    </row>
    <row r="1396" spans="1:5" x14ac:dyDescent="0.2">
      <c r="A1396" s="29">
        <v>2517</v>
      </c>
      <c r="B1396" s="29" t="s">
        <v>1631</v>
      </c>
      <c r="C1396" s="29" t="s">
        <v>229</v>
      </c>
      <c r="D1396" s="29" t="s">
        <v>232</v>
      </c>
      <c r="E1396" s="30">
        <v>20.77</v>
      </c>
    </row>
    <row r="1397" spans="1:5" x14ac:dyDescent="0.2">
      <c r="A1397" s="29">
        <v>2522</v>
      </c>
      <c r="B1397" s="29" t="s">
        <v>1632</v>
      </c>
      <c r="C1397" s="29" t="s">
        <v>229</v>
      </c>
      <c r="D1397" s="29" t="s">
        <v>232</v>
      </c>
      <c r="E1397" s="30">
        <v>13.42</v>
      </c>
    </row>
    <row r="1398" spans="1:5" x14ac:dyDescent="0.2">
      <c r="A1398" s="29">
        <v>2548</v>
      </c>
      <c r="B1398" s="29" t="s">
        <v>1633</v>
      </c>
      <c r="C1398" s="29" t="s">
        <v>229</v>
      </c>
      <c r="D1398" s="29" t="s">
        <v>232</v>
      </c>
      <c r="E1398" s="30">
        <v>8.25</v>
      </c>
    </row>
    <row r="1399" spans="1:5" x14ac:dyDescent="0.2">
      <c r="A1399" s="29">
        <v>2516</v>
      </c>
      <c r="B1399" s="29" t="s">
        <v>1634</v>
      </c>
      <c r="C1399" s="29" t="s">
        <v>229</v>
      </c>
      <c r="D1399" s="29" t="s">
        <v>232</v>
      </c>
      <c r="E1399" s="30">
        <v>10.77</v>
      </c>
    </row>
    <row r="1400" spans="1:5" x14ac:dyDescent="0.2">
      <c r="A1400" s="29">
        <v>2518</v>
      </c>
      <c r="B1400" s="29" t="s">
        <v>1635</v>
      </c>
      <c r="C1400" s="29" t="s">
        <v>229</v>
      </c>
      <c r="D1400" s="29" t="s">
        <v>232</v>
      </c>
      <c r="E1400" s="30">
        <v>98.85</v>
      </c>
    </row>
    <row r="1401" spans="1:5" x14ac:dyDescent="0.2">
      <c r="A1401" s="29">
        <v>2521</v>
      </c>
      <c r="B1401" s="29" t="s">
        <v>1636</v>
      </c>
      <c r="C1401" s="29" t="s">
        <v>229</v>
      </c>
      <c r="D1401" s="29" t="s">
        <v>232</v>
      </c>
      <c r="E1401" s="30">
        <v>42.08</v>
      </c>
    </row>
    <row r="1402" spans="1:5" x14ac:dyDescent="0.2">
      <c r="A1402" s="29">
        <v>2515</v>
      </c>
      <c r="B1402" s="29" t="s">
        <v>1637</v>
      </c>
      <c r="C1402" s="29" t="s">
        <v>229</v>
      </c>
      <c r="D1402" s="29" t="s">
        <v>232</v>
      </c>
      <c r="E1402" s="30">
        <v>8.9700000000000006</v>
      </c>
    </row>
    <row r="1403" spans="1:5" x14ac:dyDescent="0.2">
      <c r="A1403" s="29">
        <v>2519</v>
      </c>
      <c r="B1403" s="29" t="s">
        <v>1638</v>
      </c>
      <c r="C1403" s="29" t="s">
        <v>229</v>
      </c>
      <c r="D1403" s="29" t="s">
        <v>232</v>
      </c>
      <c r="E1403" s="30">
        <v>119.2</v>
      </c>
    </row>
    <row r="1404" spans="1:5" x14ac:dyDescent="0.2">
      <c r="A1404" s="29">
        <v>2520</v>
      </c>
      <c r="B1404" s="29" t="s">
        <v>1639</v>
      </c>
      <c r="C1404" s="29" t="s">
        <v>229</v>
      </c>
      <c r="D1404" s="29" t="s">
        <v>232</v>
      </c>
      <c r="E1404" s="30">
        <v>219.39</v>
      </c>
    </row>
    <row r="1405" spans="1:5" x14ac:dyDescent="0.2">
      <c r="A1405" s="29">
        <v>1602</v>
      </c>
      <c r="B1405" s="29" t="s">
        <v>1640</v>
      </c>
      <c r="C1405" s="29" t="s">
        <v>229</v>
      </c>
      <c r="D1405" s="29" t="s">
        <v>232</v>
      </c>
      <c r="E1405" s="30">
        <v>47.66</v>
      </c>
    </row>
    <row r="1406" spans="1:5" x14ac:dyDescent="0.2">
      <c r="A1406" s="29">
        <v>1601</v>
      </c>
      <c r="B1406" s="29" t="s">
        <v>1641</v>
      </c>
      <c r="C1406" s="29" t="s">
        <v>229</v>
      </c>
      <c r="D1406" s="29" t="s">
        <v>232</v>
      </c>
      <c r="E1406" s="30">
        <v>42.48</v>
      </c>
    </row>
    <row r="1407" spans="1:5" x14ac:dyDescent="0.2">
      <c r="A1407" s="29">
        <v>1598</v>
      </c>
      <c r="B1407" s="29" t="s">
        <v>1642</v>
      </c>
      <c r="C1407" s="29" t="s">
        <v>229</v>
      </c>
      <c r="D1407" s="29" t="s">
        <v>232</v>
      </c>
      <c r="E1407" s="30">
        <v>12.57</v>
      </c>
    </row>
    <row r="1408" spans="1:5" x14ac:dyDescent="0.2">
      <c r="A1408" s="29">
        <v>1600</v>
      </c>
      <c r="B1408" s="29" t="s">
        <v>1643</v>
      </c>
      <c r="C1408" s="29" t="s">
        <v>229</v>
      </c>
      <c r="D1408" s="29" t="s">
        <v>232</v>
      </c>
      <c r="E1408" s="30">
        <v>18.55</v>
      </c>
    </row>
    <row r="1409" spans="1:5" x14ac:dyDescent="0.2">
      <c r="A1409" s="29">
        <v>1603</v>
      </c>
      <c r="B1409" s="29" t="s">
        <v>1644</v>
      </c>
      <c r="C1409" s="29" t="s">
        <v>229</v>
      </c>
      <c r="D1409" s="29" t="s">
        <v>232</v>
      </c>
      <c r="E1409" s="30">
        <v>71.959999999999994</v>
      </c>
    </row>
    <row r="1410" spans="1:5" x14ac:dyDescent="0.2">
      <c r="A1410" s="29">
        <v>1599</v>
      </c>
      <c r="B1410" s="29" t="s">
        <v>1645</v>
      </c>
      <c r="C1410" s="29" t="s">
        <v>229</v>
      </c>
      <c r="D1410" s="29" t="s">
        <v>232</v>
      </c>
      <c r="E1410" s="30">
        <v>14.58</v>
      </c>
    </row>
    <row r="1411" spans="1:5" x14ac:dyDescent="0.2">
      <c r="A1411" s="29">
        <v>1597</v>
      </c>
      <c r="B1411" s="29" t="s">
        <v>1646</v>
      </c>
      <c r="C1411" s="29" t="s">
        <v>229</v>
      </c>
      <c r="D1411" s="29" t="s">
        <v>232</v>
      </c>
      <c r="E1411" s="30">
        <v>11.82</v>
      </c>
    </row>
    <row r="1412" spans="1:5" x14ac:dyDescent="0.2">
      <c r="A1412" s="29">
        <v>39600</v>
      </c>
      <c r="B1412" s="29" t="s">
        <v>1647</v>
      </c>
      <c r="C1412" s="29" t="s">
        <v>229</v>
      </c>
      <c r="D1412" s="29" t="s">
        <v>232</v>
      </c>
      <c r="E1412" s="30">
        <v>10.69</v>
      </c>
    </row>
    <row r="1413" spans="1:5" x14ac:dyDescent="0.2">
      <c r="A1413" s="29">
        <v>39601</v>
      </c>
      <c r="B1413" s="29" t="s">
        <v>1648</v>
      </c>
      <c r="C1413" s="29" t="s">
        <v>229</v>
      </c>
      <c r="D1413" s="29" t="s">
        <v>232</v>
      </c>
      <c r="E1413" s="30">
        <v>18.59</v>
      </c>
    </row>
    <row r="1414" spans="1:5" x14ac:dyDescent="0.2">
      <c r="A1414" s="29">
        <v>39602</v>
      </c>
      <c r="B1414" s="29" t="s">
        <v>1649</v>
      </c>
      <c r="C1414" s="29" t="s">
        <v>229</v>
      </c>
      <c r="D1414" s="29" t="s">
        <v>232</v>
      </c>
      <c r="E1414" s="30">
        <v>1.22</v>
      </c>
    </row>
    <row r="1415" spans="1:5" x14ac:dyDescent="0.2">
      <c r="A1415" s="29">
        <v>39603</v>
      </c>
      <c r="B1415" s="29" t="s">
        <v>1650</v>
      </c>
      <c r="C1415" s="29" t="s">
        <v>229</v>
      </c>
      <c r="D1415" s="29" t="s">
        <v>232</v>
      </c>
      <c r="E1415" s="30">
        <v>2.09</v>
      </c>
    </row>
    <row r="1416" spans="1:5" x14ac:dyDescent="0.2">
      <c r="A1416" s="29">
        <v>11821</v>
      </c>
      <c r="B1416" s="29" t="s">
        <v>1651</v>
      </c>
      <c r="C1416" s="29" t="s">
        <v>229</v>
      </c>
      <c r="D1416" s="29" t="s">
        <v>232</v>
      </c>
      <c r="E1416" s="30">
        <v>9.6999999999999993</v>
      </c>
    </row>
    <row r="1417" spans="1:5" x14ac:dyDescent="0.2">
      <c r="A1417" s="29">
        <v>1562</v>
      </c>
      <c r="B1417" s="29" t="s">
        <v>1652</v>
      </c>
      <c r="C1417" s="29" t="s">
        <v>229</v>
      </c>
      <c r="D1417" s="29" t="s">
        <v>232</v>
      </c>
      <c r="E1417" s="30">
        <v>15.9</v>
      </c>
    </row>
    <row r="1418" spans="1:5" x14ac:dyDescent="0.2">
      <c r="A1418" s="29">
        <v>1563</v>
      </c>
      <c r="B1418" s="29" t="s">
        <v>1653</v>
      </c>
      <c r="C1418" s="29" t="s">
        <v>229</v>
      </c>
      <c r="D1418" s="29" t="s">
        <v>232</v>
      </c>
      <c r="E1418" s="30">
        <v>21.33</v>
      </c>
    </row>
    <row r="1419" spans="1:5" x14ac:dyDescent="0.2">
      <c r="A1419" s="29">
        <v>11856</v>
      </c>
      <c r="B1419" s="29" t="s">
        <v>1654</v>
      </c>
      <c r="C1419" s="29" t="s">
        <v>229</v>
      </c>
      <c r="D1419" s="29" t="s">
        <v>230</v>
      </c>
      <c r="E1419" s="30">
        <v>6.36</v>
      </c>
    </row>
    <row r="1420" spans="1:5" x14ac:dyDescent="0.2">
      <c r="A1420" s="29">
        <v>11857</v>
      </c>
      <c r="B1420" s="29" t="s">
        <v>1655</v>
      </c>
      <c r="C1420" s="29" t="s">
        <v>229</v>
      </c>
      <c r="D1420" s="29" t="s">
        <v>232</v>
      </c>
      <c r="E1420" s="30">
        <v>33.47</v>
      </c>
    </row>
    <row r="1421" spans="1:5" x14ac:dyDescent="0.2">
      <c r="A1421" s="29">
        <v>11858</v>
      </c>
      <c r="B1421" s="29" t="s">
        <v>1656</v>
      </c>
      <c r="C1421" s="29" t="s">
        <v>229</v>
      </c>
      <c r="D1421" s="29" t="s">
        <v>232</v>
      </c>
      <c r="E1421" s="30">
        <v>41.54</v>
      </c>
    </row>
    <row r="1422" spans="1:5" x14ac:dyDescent="0.2">
      <c r="A1422" s="29">
        <v>1539</v>
      </c>
      <c r="B1422" s="29" t="s">
        <v>1657</v>
      </c>
      <c r="C1422" s="29" t="s">
        <v>229</v>
      </c>
      <c r="D1422" s="29" t="s">
        <v>232</v>
      </c>
      <c r="E1422" s="30">
        <v>7.47</v>
      </c>
    </row>
    <row r="1423" spans="1:5" x14ac:dyDescent="0.2">
      <c r="A1423" s="29">
        <v>11859</v>
      </c>
      <c r="B1423" s="29" t="s">
        <v>1658</v>
      </c>
      <c r="C1423" s="29" t="s">
        <v>229</v>
      </c>
      <c r="D1423" s="29" t="s">
        <v>232</v>
      </c>
      <c r="E1423" s="30">
        <v>56.52</v>
      </c>
    </row>
    <row r="1424" spans="1:5" x14ac:dyDescent="0.2">
      <c r="A1424" s="29">
        <v>1550</v>
      </c>
      <c r="B1424" s="29" t="s">
        <v>1659</v>
      </c>
      <c r="C1424" s="29" t="s">
        <v>229</v>
      </c>
      <c r="D1424" s="29" t="s">
        <v>232</v>
      </c>
      <c r="E1424" s="30">
        <v>7.88</v>
      </c>
    </row>
    <row r="1425" spans="1:5" x14ac:dyDescent="0.2">
      <c r="A1425" s="29">
        <v>11854</v>
      </c>
      <c r="B1425" s="29" t="s">
        <v>1660</v>
      </c>
      <c r="C1425" s="29" t="s">
        <v>229</v>
      </c>
      <c r="D1425" s="29" t="s">
        <v>232</v>
      </c>
      <c r="E1425" s="30">
        <v>9.85</v>
      </c>
    </row>
    <row r="1426" spans="1:5" x14ac:dyDescent="0.2">
      <c r="A1426" s="29">
        <v>11862</v>
      </c>
      <c r="B1426" s="29" t="s">
        <v>1661</v>
      </c>
      <c r="C1426" s="29" t="s">
        <v>229</v>
      </c>
      <c r="D1426" s="29" t="s">
        <v>232</v>
      </c>
      <c r="E1426" s="30">
        <v>13.82</v>
      </c>
    </row>
    <row r="1427" spans="1:5" x14ac:dyDescent="0.2">
      <c r="A1427" s="29">
        <v>11863</v>
      </c>
      <c r="B1427" s="29" t="s">
        <v>1662</v>
      </c>
      <c r="C1427" s="29" t="s">
        <v>229</v>
      </c>
      <c r="D1427" s="29" t="s">
        <v>232</v>
      </c>
      <c r="E1427" s="30">
        <v>5.58</v>
      </c>
    </row>
    <row r="1428" spans="1:5" x14ac:dyDescent="0.2">
      <c r="A1428" s="29">
        <v>11855</v>
      </c>
      <c r="B1428" s="29" t="s">
        <v>1663</v>
      </c>
      <c r="C1428" s="29" t="s">
        <v>229</v>
      </c>
      <c r="D1428" s="29" t="s">
        <v>232</v>
      </c>
      <c r="E1428" s="30">
        <v>20.63</v>
      </c>
    </row>
    <row r="1429" spans="1:5" x14ac:dyDescent="0.2">
      <c r="A1429" s="29">
        <v>11864</v>
      </c>
      <c r="B1429" s="29" t="s">
        <v>1664</v>
      </c>
      <c r="C1429" s="29" t="s">
        <v>229</v>
      </c>
      <c r="D1429" s="29" t="s">
        <v>232</v>
      </c>
      <c r="E1429" s="30">
        <v>31.19</v>
      </c>
    </row>
    <row r="1430" spans="1:5" x14ac:dyDescent="0.2">
      <c r="A1430" s="29">
        <v>2527</v>
      </c>
      <c r="B1430" s="29" t="s">
        <v>1665</v>
      </c>
      <c r="C1430" s="29" t="s">
        <v>229</v>
      </c>
      <c r="D1430" s="29" t="s">
        <v>232</v>
      </c>
      <c r="E1430" s="30">
        <v>7.43</v>
      </c>
    </row>
    <row r="1431" spans="1:5" x14ac:dyDescent="0.2">
      <c r="A1431" s="29">
        <v>2526</v>
      </c>
      <c r="B1431" s="29" t="s">
        <v>1666</v>
      </c>
      <c r="C1431" s="29" t="s">
        <v>229</v>
      </c>
      <c r="D1431" s="29" t="s">
        <v>232</v>
      </c>
      <c r="E1431" s="30">
        <v>4.76</v>
      </c>
    </row>
    <row r="1432" spans="1:5" x14ac:dyDescent="0.2">
      <c r="A1432" s="29">
        <v>2487</v>
      </c>
      <c r="B1432" s="29" t="s">
        <v>1667</v>
      </c>
      <c r="C1432" s="29" t="s">
        <v>229</v>
      </c>
      <c r="D1432" s="29" t="s">
        <v>232</v>
      </c>
      <c r="E1432" s="30">
        <v>1.62</v>
      </c>
    </row>
    <row r="1433" spans="1:5" x14ac:dyDescent="0.2">
      <c r="A1433" s="29">
        <v>2483</v>
      </c>
      <c r="B1433" s="29" t="s">
        <v>1668</v>
      </c>
      <c r="C1433" s="29" t="s">
        <v>229</v>
      </c>
      <c r="D1433" s="29" t="s">
        <v>232</v>
      </c>
      <c r="E1433" s="30">
        <v>3.39</v>
      </c>
    </row>
    <row r="1434" spans="1:5" x14ac:dyDescent="0.2">
      <c r="A1434" s="29">
        <v>2528</v>
      </c>
      <c r="B1434" s="29" t="s">
        <v>1669</v>
      </c>
      <c r="C1434" s="29" t="s">
        <v>229</v>
      </c>
      <c r="D1434" s="29" t="s">
        <v>232</v>
      </c>
      <c r="E1434" s="30">
        <v>18.7</v>
      </c>
    </row>
    <row r="1435" spans="1:5" x14ac:dyDescent="0.2">
      <c r="A1435" s="29">
        <v>2489</v>
      </c>
      <c r="B1435" s="29" t="s">
        <v>1670</v>
      </c>
      <c r="C1435" s="29" t="s">
        <v>229</v>
      </c>
      <c r="D1435" s="29" t="s">
        <v>232</v>
      </c>
      <c r="E1435" s="30">
        <v>8.24</v>
      </c>
    </row>
    <row r="1436" spans="1:5" x14ac:dyDescent="0.2">
      <c r="A1436" s="29">
        <v>2488</v>
      </c>
      <c r="B1436" s="29" t="s">
        <v>1671</v>
      </c>
      <c r="C1436" s="29" t="s">
        <v>229</v>
      </c>
      <c r="D1436" s="29" t="s">
        <v>232</v>
      </c>
      <c r="E1436" s="30">
        <v>1.9</v>
      </c>
    </row>
    <row r="1437" spans="1:5" x14ac:dyDescent="0.2">
      <c r="A1437" s="29">
        <v>2484</v>
      </c>
      <c r="B1437" s="29" t="s">
        <v>1672</v>
      </c>
      <c r="C1437" s="29" t="s">
        <v>229</v>
      </c>
      <c r="D1437" s="29" t="s">
        <v>232</v>
      </c>
      <c r="E1437" s="30">
        <v>27.17</v>
      </c>
    </row>
    <row r="1438" spans="1:5" x14ac:dyDescent="0.2">
      <c r="A1438" s="29">
        <v>2485</v>
      </c>
      <c r="B1438" s="29" t="s">
        <v>1673</v>
      </c>
      <c r="C1438" s="29" t="s">
        <v>229</v>
      </c>
      <c r="D1438" s="29" t="s">
        <v>232</v>
      </c>
      <c r="E1438" s="30">
        <v>42.58</v>
      </c>
    </row>
    <row r="1439" spans="1:5" x14ac:dyDescent="0.2">
      <c r="A1439" s="29">
        <v>38005</v>
      </c>
      <c r="B1439" s="29" t="s">
        <v>1674</v>
      </c>
      <c r="C1439" s="29" t="s">
        <v>229</v>
      </c>
      <c r="D1439" s="29" t="s">
        <v>237</v>
      </c>
      <c r="E1439" s="30">
        <v>17.72</v>
      </c>
    </row>
    <row r="1440" spans="1:5" x14ac:dyDescent="0.2">
      <c r="A1440" s="29">
        <v>38006</v>
      </c>
      <c r="B1440" s="29" t="s">
        <v>1675</v>
      </c>
      <c r="C1440" s="29" t="s">
        <v>229</v>
      </c>
      <c r="D1440" s="29" t="s">
        <v>237</v>
      </c>
      <c r="E1440" s="30">
        <v>21.75</v>
      </c>
    </row>
    <row r="1441" spans="1:5" x14ac:dyDescent="0.2">
      <c r="A1441" s="29">
        <v>38428</v>
      </c>
      <c r="B1441" s="29" t="s">
        <v>1676</v>
      </c>
      <c r="C1441" s="29" t="s">
        <v>229</v>
      </c>
      <c r="D1441" s="29" t="s">
        <v>237</v>
      </c>
      <c r="E1441" s="30">
        <v>20.37</v>
      </c>
    </row>
    <row r="1442" spans="1:5" x14ac:dyDescent="0.2">
      <c r="A1442" s="29">
        <v>38007</v>
      </c>
      <c r="B1442" s="29" t="s">
        <v>1677</v>
      </c>
      <c r="C1442" s="29" t="s">
        <v>229</v>
      </c>
      <c r="D1442" s="29" t="s">
        <v>237</v>
      </c>
      <c r="E1442" s="30">
        <v>33.28</v>
      </c>
    </row>
    <row r="1443" spans="1:5" x14ac:dyDescent="0.2">
      <c r="A1443" s="29">
        <v>38008</v>
      </c>
      <c r="B1443" s="29" t="s">
        <v>1678</v>
      </c>
      <c r="C1443" s="29" t="s">
        <v>229</v>
      </c>
      <c r="D1443" s="29" t="s">
        <v>237</v>
      </c>
      <c r="E1443" s="30">
        <v>134.05000000000001</v>
      </c>
    </row>
    <row r="1444" spans="1:5" x14ac:dyDescent="0.2">
      <c r="A1444" s="29">
        <v>38009</v>
      </c>
      <c r="B1444" s="29" t="s">
        <v>1679</v>
      </c>
      <c r="C1444" s="29" t="s">
        <v>229</v>
      </c>
      <c r="D1444" s="29" t="s">
        <v>237</v>
      </c>
      <c r="E1444" s="30">
        <v>163.84</v>
      </c>
    </row>
    <row r="1445" spans="1:5" x14ac:dyDescent="0.2">
      <c r="A1445" s="29">
        <v>39279</v>
      </c>
      <c r="B1445" s="29" t="s">
        <v>1680</v>
      </c>
      <c r="C1445" s="29" t="s">
        <v>229</v>
      </c>
      <c r="D1445" s="29" t="s">
        <v>237</v>
      </c>
      <c r="E1445" s="30">
        <v>15.27</v>
      </c>
    </row>
    <row r="1446" spans="1:5" x14ac:dyDescent="0.2">
      <c r="A1446" s="29">
        <v>38845</v>
      </c>
      <c r="B1446" s="29" t="s">
        <v>1681</v>
      </c>
      <c r="C1446" s="29" t="s">
        <v>229</v>
      </c>
      <c r="D1446" s="29" t="s">
        <v>237</v>
      </c>
      <c r="E1446" s="30">
        <v>22.1</v>
      </c>
    </row>
    <row r="1447" spans="1:5" x14ac:dyDescent="0.2">
      <c r="A1447" s="29">
        <v>39280</v>
      </c>
      <c r="B1447" s="29" t="s">
        <v>1682</v>
      </c>
      <c r="C1447" s="29" t="s">
        <v>229</v>
      </c>
      <c r="D1447" s="29" t="s">
        <v>237</v>
      </c>
      <c r="E1447" s="30">
        <v>19.8</v>
      </c>
    </row>
    <row r="1448" spans="1:5" x14ac:dyDescent="0.2">
      <c r="A1448" s="29">
        <v>39281</v>
      </c>
      <c r="B1448" s="29" t="s">
        <v>1683</v>
      </c>
      <c r="C1448" s="29" t="s">
        <v>229</v>
      </c>
      <c r="D1448" s="29" t="s">
        <v>237</v>
      </c>
      <c r="E1448" s="30">
        <v>26.07</v>
      </c>
    </row>
    <row r="1449" spans="1:5" x14ac:dyDescent="0.2">
      <c r="A1449" s="29">
        <v>38849</v>
      </c>
      <c r="B1449" s="29" t="s">
        <v>1684</v>
      </c>
      <c r="C1449" s="29" t="s">
        <v>229</v>
      </c>
      <c r="D1449" s="29" t="s">
        <v>237</v>
      </c>
      <c r="E1449" s="30">
        <v>22.33</v>
      </c>
    </row>
    <row r="1450" spans="1:5" x14ac:dyDescent="0.2">
      <c r="A1450" s="29">
        <v>39282</v>
      </c>
      <c r="B1450" s="29" t="s">
        <v>1685</v>
      </c>
      <c r="C1450" s="29" t="s">
        <v>229</v>
      </c>
      <c r="D1450" s="29" t="s">
        <v>237</v>
      </c>
      <c r="E1450" s="30">
        <v>26.69</v>
      </c>
    </row>
    <row r="1451" spans="1:5" x14ac:dyDescent="0.2">
      <c r="A1451" s="29">
        <v>38852</v>
      </c>
      <c r="B1451" s="29" t="s">
        <v>1686</v>
      </c>
      <c r="C1451" s="29" t="s">
        <v>229</v>
      </c>
      <c r="D1451" s="29" t="s">
        <v>237</v>
      </c>
      <c r="E1451" s="30">
        <v>36.32</v>
      </c>
    </row>
    <row r="1452" spans="1:5" x14ac:dyDescent="0.2">
      <c r="A1452" s="29">
        <v>38844</v>
      </c>
      <c r="B1452" s="29" t="s">
        <v>1687</v>
      </c>
      <c r="C1452" s="29" t="s">
        <v>229</v>
      </c>
      <c r="D1452" s="29" t="s">
        <v>237</v>
      </c>
      <c r="E1452" s="30">
        <v>11.16</v>
      </c>
    </row>
    <row r="1453" spans="1:5" x14ac:dyDescent="0.2">
      <c r="A1453" s="29">
        <v>38846</v>
      </c>
      <c r="B1453" s="29" t="s">
        <v>1688</v>
      </c>
      <c r="C1453" s="29" t="s">
        <v>229</v>
      </c>
      <c r="D1453" s="29" t="s">
        <v>237</v>
      </c>
      <c r="E1453" s="30">
        <v>12.21</v>
      </c>
    </row>
    <row r="1454" spans="1:5" x14ac:dyDescent="0.2">
      <c r="A1454" s="29">
        <v>38847</v>
      </c>
      <c r="B1454" s="29" t="s">
        <v>1689</v>
      </c>
      <c r="C1454" s="29" t="s">
        <v>229</v>
      </c>
      <c r="D1454" s="29" t="s">
        <v>237</v>
      </c>
      <c r="E1454" s="30">
        <v>15.02</v>
      </c>
    </row>
    <row r="1455" spans="1:5" x14ac:dyDescent="0.2">
      <c r="A1455" s="29">
        <v>38850</v>
      </c>
      <c r="B1455" s="29" t="s">
        <v>1690</v>
      </c>
      <c r="C1455" s="29" t="s">
        <v>229</v>
      </c>
      <c r="D1455" s="29" t="s">
        <v>237</v>
      </c>
      <c r="E1455" s="30">
        <v>20.87</v>
      </c>
    </row>
    <row r="1456" spans="1:5" x14ac:dyDescent="0.2">
      <c r="A1456" s="29">
        <v>38848</v>
      </c>
      <c r="B1456" s="29" t="s">
        <v>1691</v>
      </c>
      <c r="C1456" s="29" t="s">
        <v>229</v>
      </c>
      <c r="D1456" s="29" t="s">
        <v>237</v>
      </c>
      <c r="E1456" s="30">
        <v>17.46</v>
      </c>
    </row>
    <row r="1457" spans="1:5" x14ac:dyDescent="0.2">
      <c r="A1457" s="29">
        <v>38851</v>
      </c>
      <c r="B1457" s="29" t="s">
        <v>1692</v>
      </c>
      <c r="C1457" s="29" t="s">
        <v>229</v>
      </c>
      <c r="D1457" s="29" t="s">
        <v>237</v>
      </c>
      <c r="E1457" s="30">
        <v>31.73</v>
      </c>
    </row>
    <row r="1458" spans="1:5" x14ac:dyDescent="0.2">
      <c r="A1458" s="29">
        <v>38860</v>
      </c>
      <c r="B1458" s="29" t="s">
        <v>1693</v>
      </c>
      <c r="C1458" s="29" t="s">
        <v>229</v>
      </c>
      <c r="D1458" s="29" t="s">
        <v>237</v>
      </c>
      <c r="E1458" s="30">
        <v>8.9700000000000006</v>
      </c>
    </row>
    <row r="1459" spans="1:5" x14ac:dyDescent="0.2">
      <c r="A1459" s="29">
        <v>38861</v>
      </c>
      <c r="B1459" s="29" t="s">
        <v>1694</v>
      </c>
      <c r="C1459" s="29" t="s">
        <v>229</v>
      </c>
      <c r="D1459" s="29" t="s">
        <v>237</v>
      </c>
      <c r="E1459" s="30">
        <v>12.07</v>
      </c>
    </row>
    <row r="1460" spans="1:5" x14ac:dyDescent="0.2">
      <c r="A1460" s="29">
        <v>38862</v>
      </c>
      <c r="B1460" s="29" t="s">
        <v>1695</v>
      </c>
      <c r="C1460" s="29" t="s">
        <v>229</v>
      </c>
      <c r="D1460" s="29" t="s">
        <v>237</v>
      </c>
      <c r="E1460" s="30">
        <v>10.17</v>
      </c>
    </row>
    <row r="1461" spans="1:5" x14ac:dyDescent="0.2">
      <c r="A1461" s="29">
        <v>38863</v>
      </c>
      <c r="B1461" s="29" t="s">
        <v>1696</v>
      </c>
      <c r="C1461" s="29" t="s">
        <v>229</v>
      </c>
      <c r="D1461" s="29" t="s">
        <v>237</v>
      </c>
      <c r="E1461" s="30">
        <v>11.69</v>
      </c>
    </row>
    <row r="1462" spans="1:5" x14ac:dyDescent="0.2">
      <c r="A1462" s="29">
        <v>38865</v>
      </c>
      <c r="B1462" s="29" t="s">
        <v>1697</v>
      </c>
      <c r="C1462" s="29" t="s">
        <v>229</v>
      </c>
      <c r="D1462" s="29" t="s">
        <v>237</v>
      </c>
      <c r="E1462" s="30">
        <v>15.87</v>
      </c>
    </row>
    <row r="1463" spans="1:5" x14ac:dyDescent="0.2">
      <c r="A1463" s="29">
        <v>38864</v>
      </c>
      <c r="B1463" s="29" t="s">
        <v>1698</v>
      </c>
      <c r="C1463" s="29" t="s">
        <v>229</v>
      </c>
      <c r="D1463" s="29" t="s">
        <v>237</v>
      </c>
      <c r="E1463" s="30">
        <v>24.26</v>
      </c>
    </row>
    <row r="1464" spans="1:5" x14ac:dyDescent="0.2">
      <c r="A1464" s="29">
        <v>38866</v>
      </c>
      <c r="B1464" s="29" t="s">
        <v>1699</v>
      </c>
      <c r="C1464" s="29" t="s">
        <v>229</v>
      </c>
      <c r="D1464" s="29" t="s">
        <v>237</v>
      </c>
      <c r="E1464" s="30">
        <v>17.079999999999998</v>
      </c>
    </row>
    <row r="1465" spans="1:5" x14ac:dyDescent="0.2">
      <c r="A1465" s="29">
        <v>38868</v>
      </c>
      <c r="B1465" s="29" t="s">
        <v>1700</v>
      </c>
      <c r="C1465" s="29" t="s">
        <v>229</v>
      </c>
      <c r="D1465" s="29" t="s">
        <v>237</v>
      </c>
      <c r="E1465" s="30">
        <v>28.47</v>
      </c>
    </row>
    <row r="1466" spans="1:5" x14ac:dyDescent="0.2">
      <c r="A1466" s="29">
        <v>38853</v>
      </c>
      <c r="B1466" s="29" t="s">
        <v>1701</v>
      </c>
      <c r="C1466" s="29" t="s">
        <v>229</v>
      </c>
      <c r="D1466" s="29" t="s">
        <v>237</v>
      </c>
      <c r="E1466" s="30">
        <v>9.1999999999999993</v>
      </c>
    </row>
    <row r="1467" spans="1:5" x14ac:dyDescent="0.2">
      <c r="A1467" s="29">
        <v>38854</v>
      </c>
      <c r="B1467" s="29" t="s">
        <v>1702</v>
      </c>
      <c r="C1467" s="29" t="s">
        <v>229</v>
      </c>
      <c r="D1467" s="29" t="s">
        <v>237</v>
      </c>
      <c r="E1467" s="30">
        <v>12.58</v>
      </c>
    </row>
    <row r="1468" spans="1:5" x14ac:dyDescent="0.2">
      <c r="A1468" s="29">
        <v>38855</v>
      </c>
      <c r="B1468" s="29" t="s">
        <v>1703</v>
      </c>
      <c r="C1468" s="29" t="s">
        <v>229</v>
      </c>
      <c r="D1468" s="29" t="s">
        <v>237</v>
      </c>
      <c r="E1468" s="30">
        <v>9.33</v>
      </c>
    </row>
    <row r="1469" spans="1:5" x14ac:dyDescent="0.2">
      <c r="A1469" s="29">
        <v>38856</v>
      </c>
      <c r="B1469" s="29" t="s">
        <v>1704</v>
      </c>
      <c r="C1469" s="29" t="s">
        <v>229</v>
      </c>
      <c r="D1469" s="29" t="s">
        <v>237</v>
      </c>
      <c r="E1469" s="30">
        <v>14.98</v>
      </c>
    </row>
    <row r="1470" spans="1:5" x14ac:dyDescent="0.2">
      <c r="A1470" s="29">
        <v>38857</v>
      </c>
      <c r="B1470" s="29" t="s">
        <v>1705</v>
      </c>
      <c r="C1470" s="29" t="s">
        <v>229</v>
      </c>
      <c r="D1470" s="29" t="s">
        <v>237</v>
      </c>
      <c r="E1470" s="30">
        <v>19.809999999999999</v>
      </c>
    </row>
    <row r="1471" spans="1:5" x14ac:dyDescent="0.2">
      <c r="A1471" s="29">
        <v>38858</v>
      </c>
      <c r="B1471" s="29" t="s">
        <v>1706</v>
      </c>
      <c r="C1471" s="29" t="s">
        <v>229</v>
      </c>
      <c r="D1471" s="29" t="s">
        <v>237</v>
      </c>
      <c r="E1471" s="30">
        <v>18.010000000000002</v>
      </c>
    </row>
    <row r="1472" spans="1:5" x14ac:dyDescent="0.2">
      <c r="A1472" s="29">
        <v>38859</v>
      </c>
      <c r="B1472" s="29" t="s">
        <v>1707</v>
      </c>
      <c r="C1472" s="29" t="s">
        <v>229</v>
      </c>
      <c r="D1472" s="29" t="s">
        <v>237</v>
      </c>
      <c r="E1472" s="30">
        <v>29.17</v>
      </c>
    </row>
    <row r="1473" spans="1:5" x14ac:dyDescent="0.2">
      <c r="A1473" s="29">
        <v>3104</v>
      </c>
      <c r="B1473" s="29" t="s">
        <v>1708</v>
      </c>
      <c r="C1473" s="29" t="s">
        <v>1709</v>
      </c>
      <c r="D1473" s="29" t="s">
        <v>232</v>
      </c>
      <c r="E1473" s="30">
        <v>184.39</v>
      </c>
    </row>
    <row r="1474" spans="1:5" x14ac:dyDescent="0.2">
      <c r="A1474" s="29">
        <v>1607</v>
      </c>
      <c r="B1474" s="29" t="s">
        <v>1710</v>
      </c>
      <c r="C1474" s="29" t="s">
        <v>1709</v>
      </c>
      <c r="D1474" s="29" t="s">
        <v>232</v>
      </c>
      <c r="E1474" s="30">
        <v>0.19</v>
      </c>
    </row>
    <row r="1475" spans="1:5" x14ac:dyDescent="0.2">
      <c r="A1475" s="29">
        <v>38169</v>
      </c>
      <c r="B1475" s="29" t="s">
        <v>1711</v>
      </c>
      <c r="C1475" s="29" t="s">
        <v>1709</v>
      </c>
      <c r="D1475" s="29" t="s">
        <v>232</v>
      </c>
      <c r="E1475" s="30">
        <v>62.64</v>
      </c>
    </row>
    <row r="1476" spans="1:5" x14ac:dyDescent="0.2">
      <c r="A1476" s="29">
        <v>6142</v>
      </c>
      <c r="B1476" s="29" t="s">
        <v>1712</v>
      </c>
      <c r="C1476" s="29" t="s">
        <v>229</v>
      </c>
      <c r="D1476" s="29" t="s">
        <v>232</v>
      </c>
      <c r="E1476" s="30">
        <v>10.57</v>
      </c>
    </row>
    <row r="1477" spans="1:5" x14ac:dyDescent="0.2">
      <c r="A1477" s="29">
        <v>11686</v>
      </c>
      <c r="B1477" s="29" t="s">
        <v>1713</v>
      </c>
      <c r="C1477" s="29" t="s">
        <v>229</v>
      </c>
      <c r="D1477" s="29" t="s">
        <v>232</v>
      </c>
      <c r="E1477" s="30">
        <v>14.68</v>
      </c>
    </row>
    <row r="1478" spans="1:5" x14ac:dyDescent="0.2">
      <c r="A1478" s="29">
        <v>37598</v>
      </c>
      <c r="B1478" s="29" t="s">
        <v>1714</v>
      </c>
      <c r="C1478" s="29" t="s">
        <v>229</v>
      </c>
      <c r="D1478" s="29" t="s">
        <v>237</v>
      </c>
      <c r="E1478" s="30">
        <v>41.65</v>
      </c>
    </row>
    <row r="1479" spans="1:5" x14ac:dyDescent="0.2">
      <c r="A1479" s="29">
        <v>25398</v>
      </c>
      <c r="B1479" s="29" t="s">
        <v>1715</v>
      </c>
      <c r="C1479" s="29" t="s">
        <v>229</v>
      </c>
      <c r="D1479" s="29" t="s">
        <v>237</v>
      </c>
      <c r="E1479" s="30">
        <v>5406.27</v>
      </c>
    </row>
    <row r="1480" spans="1:5" x14ac:dyDescent="0.2">
      <c r="A1480" s="29">
        <v>25399</v>
      </c>
      <c r="B1480" s="29" t="s">
        <v>1716</v>
      </c>
      <c r="C1480" s="29" t="s">
        <v>229</v>
      </c>
      <c r="D1480" s="29" t="s">
        <v>237</v>
      </c>
      <c r="E1480" s="30">
        <v>3282.08</v>
      </c>
    </row>
    <row r="1481" spans="1:5" x14ac:dyDescent="0.2">
      <c r="A1481" s="29">
        <v>43440</v>
      </c>
      <c r="B1481" s="29" t="s">
        <v>1717</v>
      </c>
      <c r="C1481" s="29" t="s">
        <v>229</v>
      </c>
      <c r="D1481" s="29" t="s">
        <v>232</v>
      </c>
      <c r="E1481" s="30">
        <v>233.58</v>
      </c>
    </row>
    <row r="1482" spans="1:5" x14ac:dyDescent="0.2">
      <c r="A1482" s="29">
        <v>10667</v>
      </c>
      <c r="B1482" s="29" t="s">
        <v>1718</v>
      </c>
      <c r="C1482" s="29" t="s">
        <v>229</v>
      </c>
      <c r="D1482" s="29" t="s">
        <v>237</v>
      </c>
      <c r="E1482" s="30">
        <v>16320</v>
      </c>
    </row>
    <row r="1483" spans="1:5" x14ac:dyDescent="0.2">
      <c r="A1483" s="29">
        <v>1613</v>
      </c>
      <c r="B1483" s="29" t="s">
        <v>1719</v>
      </c>
      <c r="C1483" s="29" t="s">
        <v>229</v>
      </c>
      <c r="D1483" s="29" t="s">
        <v>232</v>
      </c>
      <c r="E1483" s="30">
        <v>1358.6</v>
      </c>
    </row>
    <row r="1484" spans="1:5" x14ac:dyDescent="0.2">
      <c r="A1484" s="29">
        <v>1626</v>
      </c>
      <c r="B1484" s="29" t="s">
        <v>1720</v>
      </c>
      <c r="C1484" s="29" t="s">
        <v>229</v>
      </c>
      <c r="D1484" s="29" t="s">
        <v>232</v>
      </c>
      <c r="E1484" s="30">
        <v>2031.96</v>
      </c>
    </row>
    <row r="1485" spans="1:5" x14ac:dyDescent="0.2">
      <c r="A1485" s="29">
        <v>1625</v>
      </c>
      <c r="B1485" s="29" t="s">
        <v>1721</v>
      </c>
      <c r="C1485" s="29" t="s">
        <v>229</v>
      </c>
      <c r="D1485" s="29" t="s">
        <v>232</v>
      </c>
      <c r="E1485" s="30">
        <v>141.91999999999999</v>
      </c>
    </row>
    <row r="1486" spans="1:5" x14ac:dyDescent="0.2">
      <c r="A1486" s="29">
        <v>1622</v>
      </c>
      <c r="B1486" s="29" t="s">
        <v>1722</v>
      </c>
      <c r="C1486" s="29" t="s">
        <v>229</v>
      </c>
      <c r="D1486" s="29" t="s">
        <v>232</v>
      </c>
      <c r="E1486" s="30">
        <v>4585.29</v>
      </c>
    </row>
    <row r="1487" spans="1:5" x14ac:dyDescent="0.2">
      <c r="A1487" s="29">
        <v>1620</v>
      </c>
      <c r="B1487" s="29" t="s">
        <v>1723</v>
      </c>
      <c r="C1487" s="29" t="s">
        <v>229</v>
      </c>
      <c r="D1487" s="29" t="s">
        <v>232</v>
      </c>
      <c r="E1487" s="30">
        <v>298.97000000000003</v>
      </c>
    </row>
    <row r="1488" spans="1:5" x14ac:dyDescent="0.2">
      <c r="A1488" s="29">
        <v>1629</v>
      </c>
      <c r="B1488" s="29" t="s">
        <v>1724</v>
      </c>
      <c r="C1488" s="29" t="s">
        <v>229</v>
      </c>
      <c r="D1488" s="29" t="s">
        <v>232</v>
      </c>
      <c r="E1488" s="30">
        <v>11159.52</v>
      </c>
    </row>
    <row r="1489" spans="1:5" x14ac:dyDescent="0.2">
      <c r="A1489" s="29">
        <v>1627</v>
      </c>
      <c r="B1489" s="29" t="s">
        <v>1725</v>
      </c>
      <c r="C1489" s="29" t="s">
        <v>229</v>
      </c>
      <c r="D1489" s="29" t="s">
        <v>232</v>
      </c>
      <c r="E1489" s="30">
        <v>571.47</v>
      </c>
    </row>
    <row r="1490" spans="1:5" x14ac:dyDescent="0.2">
      <c r="A1490" s="29">
        <v>1623</v>
      </c>
      <c r="B1490" s="29" t="s">
        <v>1726</v>
      </c>
      <c r="C1490" s="29" t="s">
        <v>229</v>
      </c>
      <c r="D1490" s="29" t="s">
        <v>232</v>
      </c>
      <c r="E1490" s="30">
        <v>115.74</v>
      </c>
    </row>
    <row r="1491" spans="1:5" x14ac:dyDescent="0.2">
      <c r="A1491" s="29">
        <v>1619</v>
      </c>
      <c r="B1491" s="29" t="s">
        <v>1727</v>
      </c>
      <c r="C1491" s="29" t="s">
        <v>229</v>
      </c>
      <c r="D1491" s="29" t="s">
        <v>232</v>
      </c>
      <c r="E1491" s="30">
        <v>159.21</v>
      </c>
    </row>
    <row r="1492" spans="1:5" x14ac:dyDescent="0.2">
      <c r="A1492" s="29">
        <v>1630</v>
      </c>
      <c r="B1492" s="29" t="s">
        <v>1728</v>
      </c>
      <c r="C1492" s="29" t="s">
        <v>229</v>
      </c>
      <c r="D1492" s="29" t="s">
        <v>232</v>
      </c>
      <c r="E1492" s="30">
        <v>3505.55</v>
      </c>
    </row>
    <row r="1493" spans="1:5" x14ac:dyDescent="0.2">
      <c r="A1493" s="29">
        <v>1616</v>
      </c>
      <c r="B1493" s="29" t="s">
        <v>1729</v>
      </c>
      <c r="C1493" s="29" t="s">
        <v>229</v>
      </c>
      <c r="D1493" s="29" t="s">
        <v>232</v>
      </c>
      <c r="E1493" s="30">
        <v>5391.6</v>
      </c>
    </row>
    <row r="1494" spans="1:5" x14ac:dyDescent="0.2">
      <c r="A1494" s="29">
        <v>1614</v>
      </c>
      <c r="B1494" s="29" t="s">
        <v>1730</v>
      </c>
      <c r="C1494" s="29" t="s">
        <v>229</v>
      </c>
      <c r="D1494" s="29" t="s">
        <v>232</v>
      </c>
      <c r="E1494" s="30">
        <v>246.41</v>
      </c>
    </row>
    <row r="1495" spans="1:5" x14ac:dyDescent="0.2">
      <c r="A1495" s="29">
        <v>1617</v>
      </c>
      <c r="B1495" s="29" t="s">
        <v>1731</v>
      </c>
      <c r="C1495" s="29" t="s">
        <v>229</v>
      </c>
      <c r="D1495" s="29" t="s">
        <v>232</v>
      </c>
      <c r="E1495" s="30">
        <v>6436.41</v>
      </c>
    </row>
    <row r="1496" spans="1:5" x14ac:dyDescent="0.2">
      <c r="A1496" s="29">
        <v>1621</v>
      </c>
      <c r="B1496" s="29" t="s">
        <v>1732</v>
      </c>
      <c r="C1496" s="29" t="s">
        <v>229</v>
      </c>
      <c r="D1496" s="29" t="s">
        <v>232</v>
      </c>
      <c r="E1496" s="30">
        <v>440.71</v>
      </c>
    </row>
    <row r="1497" spans="1:5" x14ac:dyDescent="0.2">
      <c r="A1497" s="29">
        <v>1624</v>
      </c>
      <c r="B1497" s="29" t="s">
        <v>1733</v>
      </c>
      <c r="C1497" s="29" t="s">
        <v>229</v>
      </c>
      <c r="D1497" s="29" t="s">
        <v>232</v>
      </c>
      <c r="E1497" s="30">
        <v>15821</v>
      </c>
    </row>
    <row r="1498" spans="1:5" x14ac:dyDescent="0.2">
      <c r="A1498" s="29">
        <v>1615</v>
      </c>
      <c r="B1498" s="29" t="s">
        <v>1734</v>
      </c>
      <c r="C1498" s="29" t="s">
        <v>229</v>
      </c>
      <c r="D1498" s="29" t="s">
        <v>232</v>
      </c>
      <c r="E1498" s="30">
        <v>827.58</v>
      </c>
    </row>
    <row r="1499" spans="1:5" x14ac:dyDescent="0.2">
      <c r="A1499" s="29">
        <v>1612</v>
      </c>
      <c r="B1499" s="29" t="s">
        <v>1735</v>
      </c>
      <c r="C1499" s="29" t="s">
        <v>229</v>
      </c>
      <c r="D1499" s="29" t="s">
        <v>230</v>
      </c>
      <c r="E1499" s="30">
        <v>109</v>
      </c>
    </row>
    <row r="1500" spans="1:5" x14ac:dyDescent="0.2">
      <c r="A1500" s="29">
        <v>1618</v>
      </c>
      <c r="B1500" s="29" t="s">
        <v>1736</v>
      </c>
      <c r="C1500" s="29" t="s">
        <v>229</v>
      </c>
      <c r="D1500" s="29" t="s">
        <v>232</v>
      </c>
      <c r="E1500" s="30">
        <v>1137.22</v>
      </c>
    </row>
    <row r="1501" spans="1:5" x14ac:dyDescent="0.2">
      <c r="A1501" s="29">
        <v>14211</v>
      </c>
      <c r="B1501" s="29" t="s">
        <v>1737</v>
      </c>
      <c r="C1501" s="29" t="s">
        <v>229</v>
      </c>
      <c r="D1501" s="29" t="s">
        <v>237</v>
      </c>
      <c r="E1501" s="30">
        <v>42.42</v>
      </c>
    </row>
    <row r="1502" spans="1:5" x14ac:dyDescent="0.2">
      <c r="A1502" s="29">
        <v>43657</v>
      </c>
      <c r="B1502" s="29" t="s">
        <v>1738</v>
      </c>
      <c r="C1502" s="29" t="s">
        <v>242</v>
      </c>
      <c r="D1502" s="29" t="s">
        <v>237</v>
      </c>
      <c r="E1502" s="30">
        <v>6.71</v>
      </c>
    </row>
    <row r="1503" spans="1:5" x14ac:dyDescent="0.2">
      <c r="A1503" s="29">
        <v>34500</v>
      </c>
      <c r="B1503" s="29" t="s">
        <v>1739</v>
      </c>
      <c r="C1503" s="29" t="s">
        <v>407</v>
      </c>
      <c r="D1503" s="29" t="s">
        <v>232</v>
      </c>
      <c r="E1503" s="30">
        <v>122.63</v>
      </c>
    </row>
    <row r="1504" spans="1:5" x14ac:dyDescent="0.2">
      <c r="A1504" s="29">
        <v>40934</v>
      </c>
      <c r="B1504" s="29" t="s">
        <v>1740</v>
      </c>
      <c r="C1504" s="29" t="s">
        <v>409</v>
      </c>
      <c r="D1504" s="29" t="s">
        <v>232</v>
      </c>
      <c r="E1504" s="30">
        <v>21635.23</v>
      </c>
    </row>
    <row r="1505" spans="1:5" x14ac:dyDescent="0.2">
      <c r="A1505" s="29">
        <v>38200</v>
      </c>
      <c r="B1505" s="29" t="s">
        <v>1741</v>
      </c>
      <c r="C1505" s="29" t="s">
        <v>1742</v>
      </c>
      <c r="D1505" s="29" t="s">
        <v>232</v>
      </c>
      <c r="E1505" s="30">
        <v>597.55999999999995</v>
      </c>
    </row>
    <row r="1506" spans="1:5" x14ac:dyDescent="0.2">
      <c r="A1506" s="29">
        <v>39269</v>
      </c>
      <c r="B1506" s="29" t="s">
        <v>1743</v>
      </c>
      <c r="C1506" s="29" t="s">
        <v>242</v>
      </c>
      <c r="D1506" s="29" t="s">
        <v>232</v>
      </c>
      <c r="E1506" s="30">
        <v>1.3</v>
      </c>
    </row>
    <row r="1507" spans="1:5" x14ac:dyDescent="0.2">
      <c r="A1507" s="29">
        <v>11889</v>
      </c>
      <c r="B1507" s="29" t="s">
        <v>1744</v>
      </c>
      <c r="C1507" s="29" t="s">
        <v>242</v>
      </c>
      <c r="D1507" s="29" t="s">
        <v>232</v>
      </c>
      <c r="E1507" s="30">
        <v>1.81</v>
      </c>
    </row>
    <row r="1508" spans="1:5" x14ac:dyDescent="0.2">
      <c r="A1508" s="29">
        <v>39270</v>
      </c>
      <c r="B1508" s="29" t="s">
        <v>1745</v>
      </c>
      <c r="C1508" s="29" t="s">
        <v>242</v>
      </c>
      <c r="D1508" s="29" t="s">
        <v>232</v>
      </c>
      <c r="E1508" s="30">
        <v>2.16</v>
      </c>
    </row>
    <row r="1509" spans="1:5" x14ac:dyDescent="0.2">
      <c r="A1509" s="29">
        <v>11890</v>
      </c>
      <c r="B1509" s="29" t="s">
        <v>1746</v>
      </c>
      <c r="C1509" s="29" t="s">
        <v>242</v>
      </c>
      <c r="D1509" s="29" t="s">
        <v>232</v>
      </c>
      <c r="E1509" s="30">
        <v>2.81</v>
      </c>
    </row>
    <row r="1510" spans="1:5" x14ac:dyDescent="0.2">
      <c r="A1510" s="29">
        <v>11891</v>
      </c>
      <c r="B1510" s="29" t="s">
        <v>1747</v>
      </c>
      <c r="C1510" s="29" t="s">
        <v>242</v>
      </c>
      <c r="D1510" s="29" t="s">
        <v>232</v>
      </c>
      <c r="E1510" s="30">
        <v>4.6399999999999997</v>
      </c>
    </row>
    <row r="1511" spans="1:5" x14ac:dyDescent="0.2">
      <c r="A1511" s="29">
        <v>11892</v>
      </c>
      <c r="B1511" s="29" t="s">
        <v>1748</v>
      </c>
      <c r="C1511" s="29" t="s">
        <v>242</v>
      </c>
      <c r="D1511" s="29" t="s">
        <v>232</v>
      </c>
      <c r="E1511" s="30">
        <v>7.15</v>
      </c>
    </row>
    <row r="1512" spans="1:5" x14ac:dyDescent="0.2">
      <c r="A1512" s="29">
        <v>37601</v>
      </c>
      <c r="B1512" s="29" t="s">
        <v>1749</v>
      </c>
      <c r="C1512" s="29" t="s">
        <v>242</v>
      </c>
      <c r="D1512" s="29" t="s">
        <v>237</v>
      </c>
      <c r="E1512" s="30">
        <v>9.25</v>
      </c>
    </row>
    <row r="1513" spans="1:5" x14ac:dyDescent="0.2">
      <c r="A1513" s="29">
        <v>1634</v>
      </c>
      <c r="B1513" s="29" t="s">
        <v>1750</v>
      </c>
      <c r="C1513" s="29" t="s">
        <v>242</v>
      </c>
      <c r="D1513" s="29" t="s">
        <v>237</v>
      </c>
      <c r="E1513" s="30">
        <v>9.56</v>
      </c>
    </row>
    <row r="1514" spans="1:5" x14ac:dyDescent="0.2">
      <c r="A1514" s="29">
        <v>5086</v>
      </c>
      <c r="B1514" s="29" t="s">
        <v>1751</v>
      </c>
      <c r="C1514" s="29" t="s">
        <v>293</v>
      </c>
      <c r="D1514" s="29" t="s">
        <v>232</v>
      </c>
      <c r="E1514" s="30">
        <v>25.93</v>
      </c>
    </row>
    <row r="1515" spans="1:5" x14ac:dyDescent="0.2">
      <c r="A1515" s="29">
        <v>11280</v>
      </c>
      <c r="B1515" s="29" t="s">
        <v>1752</v>
      </c>
      <c r="C1515" s="29" t="s">
        <v>229</v>
      </c>
      <c r="D1515" s="29" t="s">
        <v>232</v>
      </c>
      <c r="E1515" s="30">
        <v>11356.39</v>
      </c>
    </row>
    <row r="1516" spans="1:5" x14ac:dyDescent="0.2">
      <c r="A1516" s="29">
        <v>40519</v>
      </c>
      <c r="B1516" s="29" t="s">
        <v>1753</v>
      </c>
      <c r="C1516" s="29" t="s">
        <v>229</v>
      </c>
      <c r="D1516" s="29" t="s">
        <v>232</v>
      </c>
      <c r="E1516" s="30">
        <v>93618.2</v>
      </c>
    </row>
    <row r="1517" spans="1:5" x14ac:dyDescent="0.2">
      <c r="A1517" s="29">
        <v>39869</v>
      </c>
      <c r="B1517" s="29" t="s">
        <v>1754</v>
      </c>
      <c r="C1517" s="29" t="s">
        <v>229</v>
      </c>
      <c r="D1517" s="29" t="s">
        <v>237</v>
      </c>
      <c r="E1517" s="30">
        <v>16</v>
      </c>
    </row>
    <row r="1518" spans="1:5" x14ac:dyDescent="0.2">
      <c r="A1518" s="29">
        <v>39870</v>
      </c>
      <c r="B1518" s="29" t="s">
        <v>1755</v>
      </c>
      <c r="C1518" s="29" t="s">
        <v>229</v>
      </c>
      <c r="D1518" s="29" t="s">
        <v>237</v>
      </c>
      <c r="E1518" s="30">
        <v>24.47</v>
      </c>
    </row>
    <row r="1519" spans="1:5" x14ac:dyDescent="0.2">
      <c r="A1519" s="29">
        <v>39871</v>
      </c>
      <c r="B1519" s="29" t="s">
        <v>1756</v>
      </c>
      <c r="C1519" s="29" t="s">
        <v>229</v>
      </c>
      <c r="D1519" s="29" t="s">
        <v>237</v>
      </c>
      <c r="E1519" s="30">
        <v>27.43</v>
      </c>
    </row>
    <row r="1520" spans="1:5" x14ac:dyDescent="0.2">
      <c r="A1520" s="29">
        <v>12722</v>
      </c>
      <c r="B1520" s="29" t="s">
        <v>1757</v>
      </c>
      <c r="C1520" s="29" t="s">
        <v>229</v>
      </c>
      <c r="D1520" s="29" t="s">
        <v>237</v>
      </c>
      <c r="E1520" s="30">
        <v>917.99</v>
      </c>
    </row>
    <row r="1521" spans="1:5" x14ac:dyDescent="0.2">
      <c r="A1521" s="29">
        <v>12714</v>
      </c>
      <c r="B1521" s="29" t="s">
        <v>1758</v>
      </c>
      <c r="C1521" s="29" t="s">
        <v>229</v>
      </c>
      <c r="D1521" s="29" t="s">
        <v>237</v>
      </c>
      <c r="E1521" s="30">
        <v>5.99</v>
      </c>
    </row>
    <row r="1522" spans="1:5" x14ac:dyDescent="0.2">
      <c r="A1522" s="29">
        <v>12715</v>
      </c>
      <c r="B1522" s="29" t="s">
        <v>1759</v>
      </c>
      <c r="C1522" s="29" t="s">
        <v>229</v>
      </c>
      <c r="D1522" s="29" t="s">
        <v>237</v>
      </c>
      <c r="E1522" s="30">
        <v>13.53</v>
      </c>
    </row>
    <row r="1523" spans="1:5" x14ac:dyDescent="0.2">
      <c r="A1523" s="29">
        <v>12716</v>
      </c>
      <c r="B1523" s="29" t="s">
        <v>1760</v>
      </c>
      <c r="C1523" s="29" t="s">
        <v>229</v>
      </c>
      <c r="D1523" s="29" t="s">
        <v>237</v>
      </c>
      <c r="E1523" s="30">
        <v>23.23</v>
      </c>
    </row>
    <row r="1524" spans="1:5" x14ac:dyDescent="0.2">
      <c r="A1524" s="29">
        <v>12717</v>
      </c>
      <c r="B1524" s="29" t="s">
        <v>1761</v>
      </c>
      <c r="C1524" s="29" t="s">
        <v>229</v>
      </c>
      <c r="D1524" s="29" t="s">
        <v>237</v>
      </c>
      <c r="E1524" s="30">
        <v>45.67</v>
      </c>
    </row>
    <row r="1525" spans="1:5" x14ac:dyDescent="0.2">
      <c r="A1525" s="29">
        <v>12718</v>
      </c>
      <c r="B1525" s="29" t="s">
        <v>1762</v>
      </c>
      <c r="C1525" s="29" t="s">
        <v>229</v>
      </c>
      <c r="D1525" s="29" t="s">
        <v>237</v>
      </c>
      <c r="E1525" s="30">
        <v>70.09</v>
      </c>
    </row>
    <row r="1526" spans="1:5" x14ac:dyDescent="0.2">
      <c r="A1526" s="29">
        <v>12719</v>
      </c>
      <c r="B1526" s="29" t="s">
        <v>1763</v>
      </c>
      <c r="C1526" s="29" t="s">
        <v>229</v>
      </c>
      <c r="D1526" s="29" t="s">
        <v>237</v>
      </c>
      <c r="E1526" s="30">
        <v>111.26</v>
      </c>
    </row>
    <row r="1527" spans="1:5" x14ac:dyDescent="0.2">
      <c r="A1527" s="29">
        <v>12720</v>
      </c>
      <c r="B1527" s="29" t="s">
        <v>1764</v>
      </c>
      <c r="C1527" s="29" t="s">
        <v>229</v>
      </c>
      <c r="D1527" s="29" t="s">
        <v>237</v>
      </c>
      <c r="E1527" s="30">
        <v>387.42</v>
      </c>
    </row>
    <row r="1528" spans="1:5" x14ac:dyDescent="0.2">
      <c r="A1528" s="29">
        <v>12721</v>
      </c>
      <c r="B1528" s="29" t="s">
        <v>1765</v>
      </c>
      <c r="C1528" s="29" t="s">
        <v>229</v>
      </c>
      <c r="D1528" s="29" t="s">
        <v>237</v>
      </c>
      <c r="E1528" s="30">
        <v>371.51</v>
      </c>
    </row>
    <row r="1529" spans="1:5" x14ac:dyDescent="0.2">
      <c r="A1529" s="29">
        <v>3468</v>
      </c>
      <c r="B1529" s="29" t="s">
        <v>1766</v>
      </c>
      <c r="C1529" s="29" t="s">
        <v>229</v>
      </c>
      <c r="D1529" s="29" t="s">
        <v>237</v>
      </c>
      <c r="E1529" s="30">
        <v>38.090000000000003</v>
      </c>
    </row>
    <row r="1530" spans="1:5" x14ac:dyDescent="0.2">
      <c r="A1530" s="29">
        <v>3465</v>
      </c>
      <c r="B1530" s="29" t="s">
        <v>1767</v>
      </c>
      <c r="C1530" s="29" t="s">
        <v>229</v>
      </c>
      <c r="D1530" s="29" t="s">
        <v>237</v>
      </c>
      <c r="E1530" s="30">
        <v>38.08</v>
      </c>
    </row>
    <row r="1531" spans="1:5" x14ac:dyDescent="0.2">
      <c r="A1531" s="29">
        <v>12403</v>
      </c>
      <c r="B1531" s="29" t="s">
        <v>1768</v>
      </c>
      <c r="C1531" s="29" t="s">
        <v>229</v>
      </c>
      <c r="D1531" s="29" t="s">
        <v>237</v>
      </c>
      <c r="E1531" s="30">
        <v>27.14</v>
      </c>
    </row>
    <row r="1532" spans="1:5" x14ac:dyDescent="0.2">
      <c r="A1532" s="29">
        <v>3463</v>
      </c>
      <c r="B1532" s="29" t="s">
        <v>1769</v>
      </c>
      <c r="C1532" s="29" t="s">
        <v>229</v>
      </c>
      <c r="D1532" s="29" t="s">
        <v>237</v>
      </c>
      <c r="E1532" s="30">
        <v>15.86</v>
      </c>
    </row>
    <row r="1533" spans="1:5" x14ac:dyDescent="0.2">
      <c r="A1533" s="29">
        <v>3464</v>
      </c>
      <c r="B1533" s="29" t="s">
        <v>1770</v>
      </c>
      <c r="C1533" s="29" t="s">
        <v>229</v>
      </c>
      <c r="D1533" s="29" t="s">
        <v>237</v>
      </c>
      <c r="E1533" s="30">
        <v>15.86</v>
      </c>
    </row>
    <row r="1534" spans="1:5" x14ac:dyDescent="0.2">
      <c r="A1534" s="29">
        <v>3466</v>
      </c>
      <c r="B1534" s="29" t="s">
        <v>1771</v>
      </c>
      <c r="C1534" s="29" t="s">
        <v>229</v>
      </c>
      <c r="D1534" s="29" t="s">
        <v>237</v>
      </c>
      <c r="E1534" s="30">
        <v>96.72</v>
      </c>
    </row>
    <row r="1535" spans="1:5" x14ac:dyDescent="0.2">
      <c r="A1535" s="29">
        <v>3467</v>
      </c>
      <c r="B1535" s="29" t="s">
        <v>1772</v>
      </c>
      <c r="C1535" s="29" t="s">
        <v>229</v>
      </c>
      <c r="D1535" s="29" t="s">
        <v>237</v>
      </c>
      <c r="E1535" s="30">
        <v>54.62</v>
      </c>
    </row>
    <row r="1536" spans="1:5" x14ac:dyDescent="0.2">
      <c r="A1536" s="29">
        <v>3462</v>
      </c>
      <c r="B1536" s="29" t="s">
        <v>1773</v>
      </c>
      <c r="C1536" s="29" t="s">
        <v>229</v>
      </c>
      <c r="D1536" s="29" t="s">
        <v>237</v>
      </c>
      <c r="E1536" s="30">
        <v>10.46</v>
      </c>
    </row>
    <row r="1537" spans="1:5" x14ac:dyDescent="0.2">
      <c r="A1537" s="29">
        <v>3446</v>
      </c>
      <c r="B1537" s="29" t="s">
        <v>1774</v>
      </c>
      <c r="C1537" s="29" t="s">
        <v>229</v>
      </c>
      <c r="D1537" s="29" t="s">
        <v>237</v>
      </c>
      <c r="E1537" s="30">
        <v>32.200000000000003</v>
      </c>
    </row>
    <row r="1538" spans="1:5" x14ac:dyDescent="0.2">
      <c r="A1538" s="29">
        <v>3445</v>
      </c>
      <c r="B1538" s="29" t="s">
        <v>1775</v>
      </c>
      <c r="C1538" s="29" t="s">
        <v>229</v>
      </c>
      <c r="D1538" s="29" t="s">
        <v>237</v>
      </c>
      <c r="E1538" s="30">
        <v>26.29</v>
      </c>
    </row>
    <row r="1539" spans="1:5" x14ac:dyDescent="0.2">
      <c r="A1539" s="29">
        <v>3441</v>
      </c>
      <c r="B1539" s="29" t="s">
        <v>1776</v>
      </c>
      <c r="C1539" s="29" t="s">
        <v>229</v>
      </c>
      <c r="D1539" s="29" t="s">
        <v>237</v>
      </c>
      <c r="E1539" s="30">
        <v>7.42</v>
      </c>
    </row>
    <row r="1540" spans="1:5" x14ac:dyDescent="0.2">
      <c r="A1540" s="29">
        <v>3444</v>
      </c>
      <c r="B1540" s="29" t="s">
        <v>1777</v>
      </c>
      <c r="C1540" s="29" t="s">
        <v>229</v>
      </c>
      <c r="D1540" s="29" t="s">
        <v>237</v>
      </c>
      <c r="E1540" s="30">
        <v>16.18</v>
      </c>
    </row>
    <row r="1541" spans="1:5" x14ac:dyDescent="0.2">
      <c r="A1541" s="29">
        <v>12402</v>
      </c>
      <c r="B1541" s="29" t="s">
        <v>1778</v>
      </c>
      <c r="C1541" s="29" t="s">
        <v>229</v>
      </c>
      <c r="D1541" s="29" t="s">
        <v>237</v>
      </c>
      <c r="E1541" s="30">
        <v>90.52</v>
      </c>
    </row>
    <row r="1542" spans="1:5" x14ac:dyDescent="0.2">
      <c r="A1542" s="29">
        <v>3447</v>
      </c>
      <c r="B1542" s="29" t="s">
        <v>1779</v>
      </c>
      <c r="C1542" s="29" t="s">
        <v>229</v>
      </c>
      <c r="D1542" s="29" t="s">
        <v>237</v>
      </c>
      <c r="E1542" s="30">
        <v>46.83</v>
      </c>
    </row>
    <row r="1543" spans="1:5" x14ac:dyDescent="0.2">
      <c r="A1543" s="29">
        <v>3442</v>
      </c>
      <c r="B1543" s="29" t="s">
        <v>1780</v>
      </c>
      <c r="C1543" s="29" t="s">
        <v>229</v>
      </c>
      <c r="D1543" s="29" t="s">
        <v>237</v>
      </c>
      <c r="E1543" s="30">
        <v>11.1</v>
      </c>
    </row>
    <row r="1544" spans="1:5" x14ac:dyDescent="0.2">
      <c r="A1544" s="29">
        <v>3448</v>
      </c>
      <c r="B1544" s="29" t="s">
        <v>1781</v>
      </c>
      <c r="C1544" s="29" t="s">
        <v>229</v>
      </c>
      <c r="D1544" s="29" t="s">
        <v>237</v>
      </c>
      <c r="E1544" s="30">
        <v>132.34</v>
      </c>
    </row>
    <row r="1545" spans="1:5" x14ac:dyDescent="0.2">
      <c r="A1545" s="29">
        <v>3449</v>
      </c>
      <c r="B1545" s="29" t="s">
        <v>1782</v>
      </c>
      <c r="C1545" s="29" t="s">
        <v>229</v>
      </c>
      <c r="D1545" s="29" t="s">
        <v>237</v>
      </c>
      <c r="E1545" s="30">
        <v>231.9</v>
      </c>
    </row>
    <row r="1546" spans="1:5" x14ac:dyDescent="0.2">
      <c r="A1546" s="29">
        <v>37438</v>
      </c>
      <c r="B1546" s="29" t="s">
        <v>1783</v>
      </c>
      <c r="C1546" s="29" t="s">
        <v>229</v>
      </c>
      <c r="D1546" s="29" t="s">
        <v>237</v>
      </c>
      <c r="E1546" s="30">
        <v>245.63</v>
      </c>
    </row>
    <row r="1547" spans="1:5" x14ac:dyDescent="0.2">
      <c r="A1547" s="29">
        <v>37439</v>
      </c>
      <c r="B1547" s="29" t="s">
        <v>1784</v>
      </c>
      <c r="C1547" s="29" t="s">
        <v>229</v>
      </c>
      <c r="D1547" s="29" t="s">
        <v>237</v>
      </c>
      <c r="E1547" s="30">
        <v>1605.92</v>
      </c>
    </row>
    <row r="1548" spans="1:5" x14ac:dyDescent="0.2">
      <c r="A1548" s="29">
        <v>37435</v>
      </c>
      <c r="B1548" s="29" t="s">
        <v>1785</v>
      </c>
      <c r="C1548" s="29" t="s">
        <v>229</v>
      </c>
      <c r="D1548" s="29" t="s">
        <v>237</v>
      </c>
      <c r="E1548" s="30">
        <v>28.86</v>
      </c>
    </row>
    <row r="1549" spans="1:5" x14ac:dyDescent="0.2">
      <c r="A1549" s="29">
        <v>37436</v>
      </c>
      <c r="B1549" s="29" t="s">
        <v>1786</v>
      </c>
      <c r="C1549" s="29" t="s">
        <v>229</v>
      </c>
      <c r="D1549" s="29" t="s">
        <v>237</v>
      </c>
      <c r="E1549" s="30">
        <v>34.07</v>
      </c>
    </row>
    <row r="1550" spans="1:5" x14ac:dyDescent="0.2">
      <c r="A1550" s="29">
        <v>37437</v>
      </c>
      <c r="B1550" s="29" t="s">
        <v>1787</v>
      </c>
      <c r="C1550" s="29" t="s">
        <v>229</v>
      </c>
      <c r="D1550" s="29" t="s">
        <v>237</v>
      </c>
      <c r="E1550" s="30">
        <v>49.27</v>
      </c>
    </row>
    <row r="1551" spans="1:5" x14ac:dyDescent="0.2">
      <c r="A1551" s="29">
        <v>3473</v>
      </c>
      <c r="B1551" s="29" t="s">
        <v>1788</v>
      </c>
      <c r="C1551" s="29" t="s">
        <v>229</v>
      </c>
      <c r="D1551" s="29" t="s">
        <v>237</v>
      </c>
      <c r="E1551" s="30">
        <v>36.409999999999997</v>
      </c>
    </row>
    <row r="1552" spans="1:5" x14ac:dyDescent="0.2">
      <c r="A1552" s="29">
        <v>3474</v>
      </c>
      <c r="B1552" s="29" t="s">
        <v>1789</v>
      </c>
      <c r="C1552" s="29" t="s">
        <v>229</v>
      </c>
      <c r="D1552" s="29" t="s">
        <v>237</v>
      </c>
      <c r="E1552" s="30">
        <v>30.01</v>
      </c>
    </row>
    <row r="1553" spans="1:5" x14ac:dyDescent="0.2">
      <c r="A1553" s="29">
        <v>3450</v>
      </c>
      <c r="B1553" s="29" t="s">
        <v>1790</v>
      </c>
      <c r="C1553" s="29" t="s">
        <v>229</v>
      </c>
      <c r="D1553" s="29" t="s">
        <v>237</v>
      </c>
      <c r="E1553" s="30">
        <v>8.6999999999999993</v>
      </c>
    </row>
    <row r="1554" spans="1:5" x14ac:dyDescent="0.2">
      <c r="A1554" s="29">
        <v>3443</v>
      </c>
      <c r="B1554" s="29" t="s">
        <v>1791</v>
      </c>
      <c r="C1554" s="29" t="s">
        <v>229</v>
      </c>
      <c r="D1554" s="29" t="s">
        <v>237</v>
      </c>
      <c r="E1554" s="30">
        <v>18.670000000000002</v>
      </c>
    </row>
    <row r="1555" spans="1:5" x14ac:dyDescent="0.2">
      <c r="A1555" s="29">
        <v>3453</v>
      </c>
      <c r="B1555" s="29" t="s">
        <v>1792</v>
      </c>
      <c r="C1555" s="29" t="s">
        <v>229</v>
      </c>
      <c r="D1555" s="29" t="s">
        <v>237</v>
      </c>
      <c r="E1555" s="30">
        <v>106.28</v>
      </c>
    </row>
    <row r="1556" spans="1:5" x14ac:dyDescent="0.2">
      <c r="A1556" s="29">
        <v>3452</v>
      </c>
      <c r="B1556" s="29" t="s">
        <v>1793</v>
      </c>
      <c r="C1556" s="29" t="s">
        <v>229</v>
      </c>
      <c r="D1556" s="29" t="s">
        <v>237</v>
      </c>
      <c r="E1556" s="30">
        <v>52.46</v>
      </c>
    </row>
    <row r="1557" spans="1:5" x14ac:dyDescent="0.2">
      <c r="A1557" s="29">
        <v>3451</v>
      </c>
      <c r="B1557" s="29" t="s">
        <v>1794</v>
      </c>
      <c r="C1557" s="29" t="s">
        <v>229</v>
      </c>
      <c r="D1557" s="29" t="s">
        <v>237</v>
      </c>
      <c r="E1557" s="30">
        <v>10.4</v>
      </c>
    </row>
    <row r="1558" spans="1:5" x14ac:dyDescent="0.2">
      <c r="A1558" s="29">
        <v>3454</v>
      </c>
      <c r="B1558" s="29" t="s">
        <v>1795</v>
      </c>
      <c r="C1558" s="29" t="s">
        <v>229</v>
      </c>
      <c r="D1558" s="29" t="s">
        <v>237</v>
      </c>
      <c r="E1558" s="30">
        <v>161.65</v>
      </c>
    </row>
    <row r="1559" spans="1:5" x14ac:dyDescent="0.2">
      <c r="A1559" s="29">
        <v>3458</v>
      </c>
      <c r="B1559" s="29" t="s">
        <v>1796</v>
      </c>
      <c r="C1559" s="29" t="s">
        <v>229</v>
      </c>
      <c r="D1559" s="29" t="s">
        <v>237</v>
      </c>
      <c r="E1559" s="30">
        <v>29.18</v>
      </c>
    </row>
    <row r="1560" spans="1:5" x14ac:dyDescent="0.2">
      <c r="A1560" s="29">
        <v>3457</v>
      </c>
      <c r="B1560" s="29" t="s">
        <v>1797</v>
      </c>
      <c r="C1560" s="29" t="s">
        <v>229</v>
      </c>
      <c r="D1560" s="29" t="s">
        <v>237</v>
      </c>
      <c r="E1560" s="30">
        <v>21.91</v>
      </c>
    </row>
    <row r="1561" spans="1:5" x14ac:dyDescent="0.2">
      <c r="A1561" s="29">
        <v>3455</v>
      </c>
      <c r="B1561" s="29" t="s">
        <v>1798</v>
      </c>
      <c r="C1561" s="29" t="s">
        <v>229</v>
      </c>
      <c r="D1561" s="29" t="s">
        <v>237</v>
      </c>
      <c r="E1561" s="30">
        <v>6.22</v>
      </c>
    </row>
    <row r="1562" spans="1:5" x14ac:dyDescent="0.2">
      <c r="A1562" s="29">
        <v>3472</v>
      </c>
      <c r="B1562" s="29" t="s">
        <v>1799</v>
      </c>
      <c r="C1562" s="29" t="s">
        <v>229</v>
      </c>
      <c r="D1562" s="29" t="s">
        <v>237</v>
      </c>
      <c r="E1562" s="30">
        <v>13.98</v>
      </c>
    </row>
    <row r="1563" spans="1:5" x14ac:dyDescent="0.2">
      <c r="A1563" s="29">
        <v>3470</v>
      </c>
      <c r="B1563" s="29" t="s">
        <v>1800</v>
      </c>
      <c r="C1563" s="29" t="s">
        <v>229</v>
      </c>
      <c r="D1563" s="29" t="s">
        <v>237</v>
      </c>
      <c r="E1563" s="30">
        <v>81.5</v>
      </c>
    </row>
    <row r="1564" spans="1:5" x14ac:dyDescent="0.2">
      <c r="A1564" s="29">
        <v>3471</v>
      </c>
      <c r="B1564" s="29" t="s">
        <v>1801</v>
      </c>
      <c r="C1564" s="29" t="s">
        <v>229</v>
      </c>
      <c r="D1564" s="29" t="s">
        <v>237</v>
      </c>
      <c r="E1564" s="30">
        <v>44.78</v>
      </c>
    </row>
    <row r="1565" spans="1:5" x14ac:dyDescent="0.2">
      <c r="A1565" s="29">
        <v>3456</v>
      </c>
      <c r="B1565" s="29" t="s">
        <v>1802</v>
      </c>
      <c r="C1565" s="29" t="s">
        <v>229</v>
      </c>
      <c r="D1565" s="29" t="s">
        <v>237</v>
      </c>
      <c r="E1565" s="30">
        <v>9.31</v>
      </c>
    </row>
    <row r="1566" spans="1:5" x14ac:dyDescent="0.2">
      <c r="A1566" s="29">
        <v>3459</v>
      </c>
      <c r="B1566" s="29" t="s">
        <v>1803</v>
      </c>
      <c r="C1566" s="29" t="s">
        <v>229</v>
      </c>
      <c r="D1566" s="29" t="s">
        <v>237</v>
      </c>
      <c r="E1566" s="30">
        <v>114.95</v>
      </c>
    </row>
    <row r="1567" spans="1:5" x14ac:dyDescent="0.2">
      <c r="A1567" s="29">
        <v>3469</v>
      </c>
      <c r="B1567" s="29" t="s">
        <v>1804</v>
      </c>
      <c r="C1567" s="29" t="s">
        <v>229</v>
      </c>
      <c r="D1567" s="29" t="s">
        <v>237</v>
      </c>
      <c r="E1567" s="30">
        <v>218.6</v>
      </c>
    </row>
    <row r="1568" spans="1:5" x14ac:dyDescent="0.2">
      <c r="A1568" s="29">
        <v>3460</v>
      </c>
      <c r="B1568" s="29" t="s">
        <v>1805</v>
      </c>
      <c r="C1568" s="29" t="s">
        <v>229</v>
      </c>
      <c r="D1568" s="29" t="s">
        <v>237</v>
      </c>
      <c r="E1568" s="30">
        <v>318.98</v>
      </c>
    </row>
    <row r="1569" spans="1:5" x14ac:dyDescent="0.2">
      <c r="A1569" s="29">
        <v>3461</v>
      </c>
      <c r="B1569" s="29" t="s">
        <v>1806</v>
      </c>
      <c r="C1569" s="29" t="s">
        <v>229</v>
      </c>
      <c r="D1569" s="29" t="s">
        <v>237</v>
      </c>
      <c r="E1569" s="30">
        <v>815.28</v>
      </c>
    </row>
    <row r="1570" spans="1:5" x14ac:dyDescent="0.2">
      <c r="A1570" s="29">
        <v>37433</v>
      </c>
      <c r="B1570" s="29" t="s">
        <v>1807</v>
      </c>
      <c r="C1570" s="29" t="s">
        <v>229</v>
      </c>
      <c r="D1570" s="29" t="s">
        <v>237</v>
      </c>
      <c r="E1570" s="30">
        <v>245.63</v>
      </c>
    </row>
    <row r="1571" spans="1:5" x14ac:dyDescent="0.2">
      <c r="A1571" s="29">
        <v>37430</v>
      </c>
      <c r="B1571" s="29" t="s">
        <v>1808</v>
      </c>
      <c r="C1571" s="29" t="s">
        <v>229</v>
      </c>
      <c r="D1571" s="29" t="s">
        <v>237</v>
      </c>
      <c r="E1571" s="30">
        <v>30.78</v>
      </c>
    </row>
    <row r="1572" spans="1:5" x14ac:dyDescent="0.2">
      <c r="A1572" s="29">
        <v>37434</v>
      </c>
      <c r="B1572" s="29" t="s">
        <v>1809</v>
      </c>
      <c r="C1572" s="29" t="s">
        <v>229</v>
      </c>
      <c r="D1572" s="29" t="s">
        <v>237</v>
      </c>
      <c r="E1572" s="30">
        <v>2290.2600000000002</v>
      </c>
    </row>
    <row r="1573" spans="1:5" x14ac:dyDescent="0.2">
      <c r="A1573" s="29">
        <v>37431</v>
      </c>
      <c r="B1573" s="29" t="s">
        <v>1810</v>
      </c>
      <c r="C1573" s="29" t="s">
        <v>229</v>
      </c>
      <c r="D1573" s="29" t="s">
        <v>237</v>
      </c>
      <c r="E1573" s="30">
        <v>41.76</v>
      </c>
    </row>
    <row r="1574" spans="1:5" x14ac:dyDescent="0.2">
      <c r="A1574" s="29">
        <v>37432</v>
      </c>
      <c r="B1574" s="29" t="s">
        <v>1811</v>
      </c>
      <c r="C1574" s="29" t="s">
        <v>229</v>
      </c>
      <c r="D1574" s="29" t="s">
        <v>237</v>
      </c>
      <c r="E1574" s="30">
        <v>77.02</v>
      </c>
    </row>
    <row r="1575" spans="1:5" x14ac:dyDescent="0.2">
      <c r="A1575" s="29">
        <v>37413</v>
      </c>
      <c r="B1575" s="29" t="s">
        <v>1812</v>
      </c>
      <c r="C1575" s="29" t="s">
        <v>229</v>
      </c>
      <c r="D1575" s="29" t="s">
        <v>237</v>
      </c>
      <c r="E1575" s="30">
        <v>4.0999999999999996</v>
      </c>
    </row>
    <row r="1576" spans="1:5" x14ac:dyDescent="0.2">
      <c r="A1576" s="29">
        <v>37414</v>
      </c>
      <c r="B1576" s="29" t="s">
        <v>1813</v>
      </c>
      <c r="C1576" s="29" t="s">
        <v>229</v>
      </c>
      <c r="D1576" s="29" t="s">
        <v>237</v>
      </c>
      <c r="E1576" s="30">
        <v>4.66</v>
      </c>
    </row>
    <row r="1577" spans="1:5" x14ac:dyDescent="0.2">
      <c r="A1577" s="29">
        <v>37415</v>
      </c>
      <c r="B1577" s="29" t="s">
        <v>1814</v>
      </c>
      <c r="C1577" s="29" t="s">
        <v>229</v>
      </c>
      <c r="D1577" s="29" t="s">
        <v>237</v>
      </c>
      <c r="E1577" s="30">
        <v>8.4600000000000009</v>
      </c>
    </row>
    <row r="1578" spans="1:5" x14ac:dyDescent="0.2">
      <c r="A1578" s="29">
        <v>37416</v>
      </c>
      <c r="B1578" s="29" t="s">
        <v>1815</v>
      </c>
      <c r="C1578" s="29" t="s">
        <v>229</v>
      </c>
      <c r="D1578" s="29" t="s">
        <v>237</v>
      </c>
      <c r="E1578" s="30">
        <v>3.84</v>
      </c>
    </row>
    <row r="1579" spans="1:5" x14ac:dyDescent="0.2">
      <c r="A1579" s="29">
        <v>37417</v>
      </c>
      <c r="B1579" s="29" t="s">
        <v>1816</v>
      </c>
      <c r="C1579" s="29" t="s">
        <v>229</v>
      </c>
      <c r="D1579" s="29" t="s">
        <v>237</v>
      </c>
      <c r="E1579" s="30">
        <v>5.52</v>
      </c>
    </row>
    <row r="1580" spans="1:5" x14ac:dyDescent="0.2">
      <c r="A1580" s="29">
        <v>43590</v>
      </c>
      <c r="B1580" s="29" t="s">
        <v>1817</v>
      </c>
      <c r="C1580" s="29" t="s">
        <v>229</v>
      </c>
      <c r="D1580" s="29" t="s">
        <v>232</v>
      </c>
      <c r="E1580" s="30">
        <v>120.56</v>
      </c>
    </row>
    <row r="1581" spans="1:5" x14ac:dyDescent="0.2">
      <c r="A1581" s="29">
        <v>43589</v>
      </c>
      <c r="B1581" s="29" t="s">
        <v>1818</v>
      </c>
      <c r="C1581" s="29" t="s">
        <v>229</v>
      </c>
      <c r="D1581" s="29" t="s">
        <v>232</v>
      </c>
      <c r="E1581" s="30">
        <v>21.81</v>
      </c>
    </row>
    <row r="1582" spans="1:5" x14ac:dyDescent="0.2">
      <c r="A1582" s="29">
        <v>34519</v>
      </c>
      <c r="B1582" s="29" t="s">
        <v>1819</v>
      </c>
      <c r="C1582" s="29" t="s">
        <v>229</v>
      </c>
      <c r="D1582" s="29" t="s">
        <v>237</v>
      </c>
      <c r="E1582" s="30">
        <v>79.5</v>
      </c>
    </row>
    <row r="1583" spans="1:5" x14ac:dyDescent="0.2">
      <c r="A1583" s="29">
        <v>1649</v>
      </c>
      <c r="B1583" s="29" t="s">
        <v>1820</v>
      </c>
      <c r="C1583" s="29" t="s">
        <v>229</v>
      </c>
      <c r="D1583" s="29" t="s">
        <v>237</v>
      </c>
      <c r="E1583" s="30">
        <v>68.83</v>
      </c>
    </row>
    <row r="1584" spans="1:5" x14ac:dyDescent="0.2">
      <c r="A1584" s="29">
        <v>1653</v>
      </c>
      <c r="B1584" s="29" t="s">
        <v>1821</v>
      </c>
      <c r="C1584" s="29" t="s">
        <v>229</v>
      </c>
      <c r="D1584" s="29" t="s">
        <v>237</v>
      </c>
      <c r="E1584" s="30">
        <v>53.91</v>
      </c>
    </row>
    <row r="1585" spans="1:5" x14ac:dyDescent="0.2">
      <c r="A1585" s="29">
        <v>1647</v>
      </c>
      <c r="B1585" s="29" t="s">
        <v>1822</v>
      </c>
      <c r="C1585" s="29" t="s">
        <v>229</v>
      </c>
      <c r="D1585" s="29" t="s">
        <v>237</v>
      </c>
      <c r="E1585" s="30">
        <v>19.3</v>
      </c>
    </row>
    <row r="1586" spans="1:5" x14ac:dyDescent="0.2">
      <c r="A1586" s="29">
        <v>1648</v>
      </c>
      <c r="B1586" s="29" t="s">
        <v>1823</v>
      </c>
      <c r="C1586" s="29" t="s">
        <v>229</v>
      </c>
      <c r="D1586" s="29" t="s">
        <v>237</v>
      </c>
      <c r="E1586" s="30">
        <v>37.07</v>
      </c>
    </row>
    <row r="1587" spans="1:5" x14ac:dyDescent="0.2">
      <c r="A1587" s="29">
        <v>1651</v>
      </c>
      <c r="B1587" s="29" t="s">
        <v>1824</v>
      </c>
      <c r="C1587" s="29" t="s">
        <v>229</v>
      </c>
      <c r="D1587" s="29" t="s">
        <v>237</v>
      </c>
      <c r="E1587" s="30">
        <v>171.96</v>
      </c>
    </row>
    <row r="1588" spans="1:5" x14ac:dyDescent="0.2">
      <c r="A1588" s="29">
        <v>1650</v>
      </c>
      <c r="B1588" s="29" t="s">
        <v>1825</v>
      </c>
      <c r="C1588" s="29" t="s">
        <v>229</v>
      </c>
      <c r="D1588" s="29" t="s">
        <v>237</v>
      </c>
      <c r="E1588" s="30">
        <v>95.05</v>
      </c>
    </row>
    <row r="1589" spans="1:5" x14ac:dyDescent="0.2">
      <c r="A1589" s="29">
        <v>1654</v>
      </c>
      <c r="B1589" s="29" t="s">
        <v>1826</v>
      </c>
      <c r="C1589" s="29" t="s">
        <v>229</v>
      </c>
      <c r="D1589" s="29" t="s">
        <v>237</v>
      </c>
      <c r="E1589" s="30">
        <v>26.5</v>
      </c>
    </row>
    <row r="1590" spans="1:5" x14ac:dyDescent="0.2">
      <c r="A1590" s="29">
        <v>1652</v>
      </c>
      <c r="B1590" s="29" t="s">
        <v>1827</v>
      </c>
      <c r="C1590" s="29" t="s">
        <v>229</v>
      </c>
      <c r="D1590" s="29" t="s">
        <v>237</v>
      </c>
      <c r="E1590" s="30">
        <v>246.81</v>
      </c>
    </row>
    <row r="1591" spans="1:5" x14ac:dyDescent="0.2">
      <c r="A1591" s="29">
        <v>10510</v>
      </c>
      <c r="B1591" s="29" t="s">
        <v>1828</v>
      </c>
      <c r="C1591" s="29" t="s">
        <v>229</v>
      </c>
      <c r="D1591" s="29" t="s">
        <v>232</v>
      </c>
      <c r="E1591" s="30">
        <v>130.49</v>
      </c>
    </row>
    <row r="1592" spans="1:5" x14ac:dyDescent="0.2">
      <c r="A1592" s="29">
        <v>1747</v>
      </c>
      <c r="B1592" s="29" t="s">
        <v>1829</v>
      </c>
      <c r="C1592" s="29" t="s">
        <v>229</v>
      </c>
      <c r="D1592" s="29" t="s">
        <v>232</v>
      </c>
      <c r="E1592" s="30">
        <v>173.76</v>
      </c>
    </row>
    <row r="1593" spans="1:5" x14ac:dyDescent="0.2">
      <c r="A1593" s="29">
        <v>1744</v>
      </c>
      <c r="B1593" s="29" t="s">
        <v>1830</v>
      </c>
      <c r="C1593" s="29" t="s">
        <v>229</v>
      </c>
      <c r="D1593" s="29" t="s">
        <v>232</v>
      </c>
      <c r="E1593" s="30">
        <v>120.35</v>
      </c>
    </row>
    <row r="1594" spans="1:5" x14ac:dyDescent="0.2">
      <c r="A1594" s="29">
        <v>1743</v>
      </c>
      <c r="B1594" s="29" t="s">
        <v>1831</v>
      </c>
      <c r="C1594" s="29" t="s">
        <v>229</v>
      </c>
      <c r="D1594" s="29" t="s">
        <v>232</v>
      </c>
      <c r="E1594" s="30">
        <v>158.04</v>
      </c>
    </row>
    <row r="1595" spans="1:5" x14ac:dyDescent="0.2">
      <c r="A1595" s="29">
        <v>39640</v>
      </c>
      <c r="B1595" s="29" t="s">
        <v>1832</v>
      </c>
      <c r="C1595" s="29" t="s">
        <v>229</v>
      </c>
      <c r="D1595" s="29" t="s">
        <v>232</v>
      </c>
      <c r="E1595" s="30">
        <v>13.81</v>
      </c>
    </row>
    <row r="1596" spans="1:5" x14ac:dyDescent="0.2">
      <c r="A1596" s="29">
        <v>7216</v>
      </c>
      <c r="B1596" s="29" t="s">
        <v>1833</v>
      </c>
      <c r="C1596" s="29" t="s">
        <v>229</v>
      </c>
      <c r="D1596" s="29" t="s">
        <v>232</v>
      </c>
      <c r="E1596" s="30">
        <v>74.19</v>
      </c>
    </row>
    <row r="1597" spans="1:5" x14ac:dyDescent="0.2">
      <c r="A1597" s="29">
        <v>20235</v>
      </c>
      <c r="B1597" s="29" t="s">
        <v>1834</v>
      </c>
      <c r="C1597" s="29" t="s">
        <v>229</v>
      </c>
      <c r="D1597" s="29" t="s">
        <v>232</v>
      </c>
      <c r="E1597" s="30">
        <v>59.65</v>
      </c>
    </row>
    <row r="1598" spans="1:5" x14ac:dyDescent="0.2">
      <c r="A1598" s="29">
        <v>7181</v>
      </c>
      <c r="B1598" s="29" t="s">
        <v>1835</v>
      </c>
      <c r="C1598" s="29" t="s">
        <v>229</v>
      </c>
      <c r="D1598" s="29" t="s">
        <v>232</v>
      </c>
      <c r="E1598" s="30">
        <v>3.26</v>
      </c>
    </row>
    <row r="1599" spans="1:5" x14ac:dyDescent="0.2">
      <c r="A1599" s="29">
        <v>40742</v>
      </c>
      <c r="B1599" s="29" t="s">
        <v>1836</v>
      </c>
      <c r="C1599" s="29" t="s">
        <v>229</v>
      </c>
      <c r="D1599" s="29" t="s">
        <v>232</v>
      </c>
      <c r="E1599" s="30">
        <v>9.35</v>
      </c>
    </row>
    <row r="1600" spans="1:5" x14ac:dyDescent="0.2">
      <c r="A1600" s="29">
        <v>7214</v>
      </c>
      <c r="B1600" s="29" t="s">
        <v>1837</v>
      </c>
      <c r="C1600" s="29" t="s">
        <v>229</v>
      </c>
      <c r="D1600" s="29" t="s">
        <v>232</v>
      </c>
      <c r="E1600" s="30">
        <v>72.45</v>
      </c>
    </row>
    <row r="1601" spans="1:5" x14ac:dyDescent="0.2">
      <c r="A1601" s="29">
        <v>7219</v>
      </c>
      <c r="B1601" s="29" t="s">
        <v>1838</v>
      </c>
      <c r="C1601" s="29" t="s">
        <v>229</v>
      </c>
      <c r="D1601" s="29" t="s">
        <v>232</v>
      </c>
      <c r="E1601" s="30">
        <v>64.260000000000005</v>
      </c>
    </row>
    <row r="1602" spans="1:5" x14ac:dyDescent="0.2">
      <c r="A1602" s="29">
        <v>37972</v>
      </c>
      <c r="B1602" s="29" t="s">
        <v>1839</v>
      </c>
      <c r="C1602" s="29" t="s">
        <v>229</v>
      </c>
      <c r="D1602" s="29" t="s">
        <v>237</v>
      </c>
      <c r="E1602" s="30">
        <v>6.34</v>
      </c>
    </row>
    <row r="1603" spans="1:5" x14ac:dyDescent="0.2">
      <c r="A1603" s="29">
        <v>37973</v>
      </c>
      <c r="B1603" s="29" t="s">
        <v>1840</v>
      </c>
      <c r="C1603" s="29" t="s">
        <v>229</v>
      </c>
      <c r="D1603" s="29" t="s">
        <v>237</v>
      </c>
      <c r="E1603" s="30">
        <v>10.16</v>
      </c>
    </row>
    <row r="1604" spans="1:5" x14ac:dyDescent="0.2">
      <c r="A1604" s="29">
        <v>37971</v>
      </c>
      <c r="B1604" s="29" t="s">
        <v>1841</v>
      </c>
      <c r="C1604" s="29" t="s">
        <v>229</v>
      </c>
      <c r="D1604" s="29" t="s">
        <v>237</v>
      </c>
      <c r="E1604" s="30">
        <v>3.81</v>
      </c>
    </row>
    <row r="1605" spans="1:5" x14ac:dyDescent="0.2">
      <c r="A1605" s="29">
        <v>20094</v>
      </c>
      <c r="B1605" s="29" t="s">
        <v>1842</v>
      </c>
      <c r="C1605" s="29" t="s">
        <v>229</v>
      </c>
      <c r="D1605" s="29" t="s">
        <v>237</v>
      </c>
      <c r="E1605" s="30">
        <v>33</v>
      </c>
    </row>
    <row r="1606" spans="1:5" x14ac:dyDescent="0.2">
      <c r="A1606" s="29">
        <v>20095</v>
      </c>
      <c r="B1606" s="29" t="s">
        <v>1843</v>
      </c>
      <c r="C1606" s="29" t="s">
        <v>229</v>
      </c>
      <c r="D1606" s="29" t="s">
        <v>237</v>
      </c>
      <c r="E1606" s="30">
        <v>42.03</v>
      </c>
    </row>
    <row r="1607" spans="1:5" x14ac:dyDescent="0.2">
      <c r="A1607" s="29">
        <v>1954</v>
      </c>
      <c r="B1607" s="29" t="s">
        <v>1844</v>
      </c>
      <c r="C1607" s="29" t="s">
        <v>229</v>
      </c>
      <c r="D1607" s="29" t="s">
        <v>232</v>
      </c>
      <c r="E1607" s="30">
        <v>161.91</v>
      </c>
    </row>
    <row r="1608" spans="1:5" x14ac:dyDescent="0.2">
      <c r="A1608" s="29">
        <v>1926</v>
      </c>
      <c r="B1608" s="29" t="s">
        <v>1845</v>
      </c>
      <c r="C1608" s="29" t="s">
        <v>229</v>
      </c>
      <c r="D1608" s="29" t="s">
        <v>232</v>
      </c>
      <c r="E1608" s="30">
        <v>2.14</v>
      </c>
    </row>
    <row r="1609" spans="1:5" x14ac:dyDescent="0.2">
      <c r="A1609" s="29">
        <v>1927</v>
      </c>
      <c r="B1609" s="29" t="s">
        <v>1846</v>
      </c>
      <c r="C1609" s="29" t="s">
        <v>229</v>
      </c>
      <c r="D1609" s="29" t="s">
        <v>232</v>
      </c>
      <c r="E1609" s="30">
        <v>2.82</v>
      </c>
    </row>
    <row r="1610" spans="1:5" x14ac:dyDescent="0.2">
      <c r="A1610" s="29">
        <v>1923</v>
      </c>
      <c r="B1610" s="29" t="s">
        <v>1847</v>
      </c>
      <c r="C1610" s="29" t="s">
        <v>229</v>
      </c>
      <c r="D1610" s="29" t="s">
        <v>232</v>
      </c>
      <c r="E1610" s="30">
        <v>4.62</v>
      </c>
    </row>
    <row r="1611" spans="1:5" x14ac:dyDescent="0.2">
      <c r="A1611" s="29">
        <v>1929</v>
      </c>
      <c r="B1611" s="29" t="s">
        <v>1848</v>
      </c>
      <c r="C1611" s="29" t="s">
        <v>229</v>
      </c>
      <c r="D1611" s="29" t="s">
        <v>232</v>
      </c>
      <c r="E1611" s="30">
        <v>7.56</v>
      </c>
    </row>
    <row r="1612" spans="1:5" x14ac:dyDescent="0.2">
      <c r="A1612" s="29">
        <v>1930</v>
      </c>
      <c r="B1612" s="29" t="s">
        <v>1849</v>
      </c>
      <c r="C1612" s="29" t="s">
        <v>229</v>
      </c>
      <c r="D1612" s="29" t="s">
        <v>232</v>
      </c>
      <c r="E1612" s="30">
        <v>14.66</v>
      </c>
    </row>
    <row r="1613" spans="1:5" x14ac:dyDescent="0.2">
      <c r="A1613" s="29">
        <v>1924</v>
      </c>
      <c r="B1613" s="29" t="s">
        <v>1850</v>
      </c>
      <c r="C1613" s="29" t="s">
        <v>229</v>
      </c>
      <c r="D1613" s="29" t="s">
        <v>232</v>
      </c>
      <c r="E1613" s="30">
        <v>25.27</v>
      </c>
    </row>
    <row r="1614" spans="1:5" x14ac:dyDescent="0.2">
      <c r="A1614" s="29">
        <v>1922</v>
      </c>
      <c r="B1614" s="29" t="s">
        <v>1851</v>
      </c>
      <c r="C1614" s="29" t="s">
        <v>229</v>
      </c>
      <c r="D1614" s="29" t="s">
        <v>232</v>
      </c>
      <c r="E1614" s="30">
        <v>37.54</v>
      </c>
    </row>
    <row r="1615" spans="1:5" x14ac:dyDescent="0.2">
      <c r="A1615" s="29">
        <v>1953</v>
      </c>
      <c r="B1615" s="29" t="s">
        <v>1852</v>
      </c>
      <c r="C1615" s="29" t="s">
        <v>229</v>
      </c>
      <c r="D1615" s="29" t="s">
        <v>232</v>
      </c>
      <c r="E1615" s="30">
        <v>65.599999999999994</v>
      </c>
    </row>
    <row r="1616" spans="1:5" x14ac:dyDescent="0.2">
      <c r="A1616" s="29">
        <v>1962</v>
      </c>
      <c r="B1616" s="29" t="s">
        <v>1853</v>
      </c>
      <c r="C1616" s="29" t="s">
        <v>229</v>
      </c>
      <c r="D1616" s="29" t="s">
        <v>232</v>
      </c>
      <c r="E1616" s="30">
        <v>214.62</v>
      </c>
    </row>
    <row r="1617" spans="1:5" x14ac:dyDescent="0.2">
      <c r="A1617" s="29">
        <v>1955</v>
      </c>
      <c r="B1617" s="29" t="s">
        <v>1854</v>
      </c>
      <c r="C1617" s="29" t="s">
        <v>229</v>
      </c>
      <c r="D1617" s="29" t="s">
        <v>232</v>
      </c>
      <c r="E1617" s="30">
        <v>2.83</v>
      </c>
    </row>
    <row r="1618" spans="1:5" x14ac:dyDescent="0.2">
      <c r="A1618" s="29">
        <v>1956</v>
      </c>
      <c r="B1618" s="29" t="s">
        <v>1855</v>
      </c>
      <c r="C1618" s="29" t="s">
        <v>229</v>
      </c>
      <c r="D1618" s="29" t="s">
        <v>232</v>
      </c>
      <c r="E1618" s="30">
        <v>3.66</v>
      </c>
    </row>
    <row r="1619" spans="1:5" x14ac:dyDescent="0.2">
      <c r="A1619" s="29">
        <v>1957</v>
      </c>
      <c r="B1619" s="29" t="s">
        <v>1856</v>
      </c>
      <c r="C1619" s="29" t="s">
        <v>229</v>
      </c>
      <c r="D1619" s="29" t="s">
        <v>232</v>
      </c>
      <c r="E1619" s="30">
        <v>8.32</v>
      </c>
    </row>
    <row r="1620" spans="1:5" x14ac:dyDescent="0.2">
      <c r="A1620" s="29">
        <v>1958</v>
      </c>
      <c r="B1620" s="29" t="s">
        <v>1857</v>
      </c>
      <c r="C1620" s="29" t="s">
        <v>229</v>
      </c>
      <c r="D1620" s="29" t="s">
        <v>232</v>
      </c>
      <c r="E1620" s="30">
        <v>14.77</v>
      </c>
    </row>
    <row r="1621" spans="1:5" x14ac:dyDescent="0.2">
      <c r="A1621" s="29">
        <v>1959</v>
      </c>
      <c r="B1621" s="29" t="s">
        <v>1858</v>
      </c>
      <c r="C1621" s="29" t="s">
        <v>229</v>
      </c>
      <c r="D1621" s="29" t="s">
        <v>232</v>
      </c>
      <c r="E1621" s="30">
        <v>18</v>
      </c>
    </row>
    <row r="1622" spans="1:5" x14ac:dyDescent="0.2">
      <c r="A1622" s="29">
        <v>1925</v>
      </c>
      <c r="B1622" s="29" t="s">
        <v>1859</v>
      </c>
      <c r="C1622" s="29" t="s">
        <v>229</v>
      </c>
      <c r="D1622" s="29" t="s">
        <v>232</v>
      </c>
      <c r="E1622" s="30">
        <v>44.5</v>
      </c>
    </row>
    <row r="1623" spans="1:5" x14ac:dyDescent="0.2">
      <c r="A1623" s="29">
        <v>1960</v>
      </c>
      <c r="B1623" s="29" t="s">
        <v>1860</v>
      </c>
      <c r="C1623" s="29" t="s">
        <v>229</v>
      </c>
      <c r="D1623" s="29" t="s">
        <v>232</v>
      </c>
      <c r="E1623" s="30">
        <v>63.27</v>
      </c>
    </row>
    <row r="1624" spans="1:5" x14ac:dyDescent="0.2">
      <c r="A1624" s="29">
        <v>1961</v>
      </c>
      <c r="B1624" s="29" t="s">
        <v>1861</v>
      </c>
      <c r="C1624" s="29" t="s">
        <v>229</v>
      </c>
      <c r="D1624" s="29" t="s">
        <v>232</v>
      </c>
      <c r="E1624" s="30">
        <v>90.91</v>
      </c>
    </row>
    <row r="1625" spans="1:5" x14ac:dyDescent="0.2">
      <c r="A1625" s="29">
        <v>38426</v>
      </c>
      <c r="B1625" s="29" t="s">
        <v>1862</v>
      </c>
      <c r="C1625" s="29" t="s">
        <v>229</v>
      </c>
      <c r="D1625" s="29" t="s">
        <v>232</v>
      </c>
      <c r="E1625" s="30">
        <v>31.15</v>
      </c>
    </row>
    <row r="1626" spans="1:5" x14ac:dyDescent="0.2">
      <c r="A1626" s="29">
        <v>38423</v>
      </c>
      <c r="B1626" s="29" t="s">
        <v>1863</v>
      </c>
      <c r="C1626" s="29" t="s">
        <v>229</v>
      </c>
      <c r="D1626" s="29" t="s">
        <v>232</v>
      </c>
      <c r="E1626" s="30">
        <v>70.66</v>
      </c>
    </row>
    <row r="1627" spans="1:5" x14ac:dyDescent="0.2">
      <c r="A1627" s="29">
        <v>38421</v>
      </c>
      <c r="B1627" s="29" t="s">
        <v>1864</v>
      </c>
      <c r="C1627" s="29" t="s">
        <v>229</v>
      </c>
      <c r="D1627" s="29" t="s">
        <v>232</v>
      </c>
      <c r="E1627" s="30">
        <v>33.36</v>
      </c>
    </row>
    <row r="1628" spans="1:5" x14ac:dyDescent="0.2">
      <c r="A1628" s="29">
        <v>38422</v>
      </c>
      <c r="B1628" s="29" t="s">
        <v>1865</v>
      </c>
      <c r="C1628" s="29" t="s">
        <v>229</v>
      </c>
      <c r="D1628" s="29" t="s">
        <v>232</v>
      </c>
      <c r="E1628" s="30">
        <v>48.76</v>
      </c>
    </row>
    <row r="1629" spans="1:5" x14ac:dyDescent="0.2">
      <c r="A1629" s="29">
        <v>39866</v>
      </c>
      <c r="B1629" s="29" t="s">
        <v>1866</v>
      </c>
      <c r="C1629" s="29" t="s">
        <v>229</v>
      </c>
      <c r="D1629" s="29" t="s">
        <v>237</v>
      </c>
      <c r="E1629" s="30">
        <v>21.19</v>
      </c>
    </row>
    <row r="1630" spans="1:5" x14ac:dyDescent="0.2">
      <c r="A1630" s="29">
        <v>39867</v>
      </c>
      <c r="B1630" s="29" t="s">
        <v>1867</v>
      </c>
      <c r="C1630" s="29" t="s">
        <v>229</v>
      </c>
      <c r="D1630" s="29" t="s">
        <v>237</v>
      </c>
      <c r="E1630" s="30">
        <v>47.11</v>
      </c>
    </row>
    <row r="1631" spans="1:5" x14ac:dyDescent="0.2">
      <c r="A1631" s="29">
        <v>39868</v>
      </c>
      <c r="B1631" s="29" t="s">
        <v>1868</v>
      </c>
      <c r="C1631" s="29" t="s">
        <v>229</v>
      </c>
      <c r="D1631" s="29" t="s">
        <v>237</v>
      </c>
      <c r="E1631" s="30">
        <v>84.88</v>
      </c>
    </row>
    <row r="1632" spans="1:5" x14ac:dyDescent="0.2">
      <c r="A1632" s="29">
        <v>37999</v>
      </c>
      <c r="B1632" s="29" t="s">
        <v>1869</v>
      </c>
      <c r="C1632" s="29" t="s">
        <v>229</v>
      </c>
      <c r="D1632" s="29" t="s">
        <v>237</v>
      </c>
      <c r="E1632" s="30">
        <v>6.08</v>
      </c>
    </row>
    <row r="1633" spans="1:5" x14ac:dyDescent="0.2">
      <c r="A1633" s="29">
        <v>38000</v>
      </c>
      <c r="B1633" s="29" t="s">
        <v>1870</v>
      </c>
      <c r="C1633" s="29" t="s">
        <v>229</v>
      </c>
      <c r="D1633" s="29" t="s">
        <v>237</v>
      </c>
      <c r="E1633" s="30">
        <v>8.0500000000000007</v>
      </c>
    </row>
    <row r="1634" spans="1:5" x14ac:dyDescent="0.2">
      <c r="A1634" s="29">
        <v>38129</v>
      </c>
      <c r="B1634" s="29" t="s">
        <v>1871</v>
      </c>
      <c r="C1634" s="29" t="s">
        <v>229</v>
      </c>
      <c r="D1634" s="29" t="s">
        <v>232</v>
      </c>
      <c r="E1634" s="30">
        <v>4.92</v>
      </c>
    </row>
    <row r="1635" spans="1:5" x14ac:dyDescent="0.2">
      <c r="A1635" s="29">
        <v>38025</v>
      </c>
      <c r="B1635" s="29" t="s">
        <v>1872</v>
      </c>
      <c r="C1635" s="29" t="s">
        <v>229</v>
      </c>
      <c r="D1635" s="29" t="s">
        <v>232</v>
      </c>
      <c r="E1635" s="30">
        <v>8.2200000000000006</v>
      </c>
    </row>
    <row r="1636" spans="1:5" x14ac:dyDescent="0.2">
      <c r="A1636" s="29">
        <v>38026</v>
      </c>
      <c r="B1636" s="29" t="s">
        <v>1873</v>
      </c>
      <c r="C1636" s="29" t="s">
        <v>229</v>
      </c>
      <c r="D1636" s="29" t="s">
        <v>232</v>
      </c>
      <c r="E1636" s="30">
        <v>22</v>
      </c>
    </row>
    <row r="1637" spans="1:5" x14ac:dyDescent="0.2">
      <c r="A1637" s="29">
        <v>1858</v>
      </c>
      <c r="B1637" s="29" t="s">
        <v>1874</v>
      </c>
      <c r="C1637" s="29" t="s">
        <v>229</v>
      </c>
      <c r="D1637" s="29" t="s">
        <v>237</v>
      </c>
      <c r="E1637" s="30">
        <v>46.21</v>
      </c>
    </row>
    <row r="1638" spans="1:5" x14ac:dyDescent="0.2">
      <c r="A1638" s="29">
        <v>1844</v>
      </c>
      <c r="B1638" s="29" t="s">
        <v>1875</v>
      </c>
      <c r="C1638" s="29" t="s">
        <v>229</v>
      </c>
      <c r="D1638" s="29" t="s">
        <v>237</v>
      </c>
      <c r="E1638" s="30">
        <v>170.38</v>
      </c>
    </row>
    <row r="1639" spans="1:5" x14ac:dyDescent="0.2">
      <c r="A1639" s="29">
        <v>1863</v>
      </c>
      <c r="B1639" s="29" t="s">
        <v>1876</v>
      </c>
      <c r="C1639" s="29" t="s">
        <v>229</v>
      </c>
      <c r="D1639" s="29" t="s">
        <v>237</v>
      </c>
      <c r="E1639" s="30">
        <v>67.06</v>
      </c>
    </row>
    <row r="1640" spans="1:5" x14ac:dyDescent="0.2">
      <c r="A1640" s="29">
        <v>1865</v>
      </c>
      <c r="B1640" s="29" t="s">
        <v>1877</v>
      </c>
      <c r="C1640" s="29" t="s">
        <v>229</v>
      </c>
      <c r="D1640" s="29" t="s">
        <v>237</v>
      </c>
      <c r="E1640" s="30">
        <v>244.66</v>
      </c>
    </row>
    <row r="1641" spans="1:5" x14ac:dyDescent="0.2">
      <c r="A1641" s="29">
        <v>36355</v>
      </c>
      <c r="B1641" s="29" t="s">
        <v>1878</v>
      </c>
      <c r="C1641" s="29" t="s">
        <v>229</v>
      </c>
      <c r="D1641" s="29" t="s">
        <v>237</v>
      </c>
      <c r="E1641" s="30">
        <v>8.57</v>
      </c>
    </row>
    <row r="1642" spans="1:5" x14ac:dyDescent="0.2">
      <c r="A1642" s="29">
        <v>36356</v>
      </c>
      <c r="B1642" s="29" t="s">
        <v>1879</v>
      </c>
      <c r="C1642" s="29" t="s">
        <v>229</v>
      </c>
      <c r="D1642" s="29" t="s">
        <v>237</v>
      </c>
      <c r="E1642" s="30">
        <v>14.4</v>
      </c>
    </row>
    <row r="1643" spans="1:5" x14ac:dyDescent="0.2">
      <c r="A1643" s="29">
        <v>1932</v>
      </c>
      <c r="B1643" s="29" t="s">
        <v>1880</v>
      </c>
      <c r="C1643" s="29" t="s">
        <v>229</v>
      </c>
      <c r="D1643" s="29" t="s">
        <v>232</v>
      </c>
      <c r="E1643" s="30">
        <v>12.04</v>
      </c>
    </row>
    <row r="1644" spans="1:5" x14ac:dyDescent="0.2">
      <c r="A1644" s="29">
        <v>1933</v>
      </c>
      <c r="B1644" s="29" t="s">
        <v>1881</v>
      </c>
      <c r="C1644" s="29" t="s">
        <v>229</v>
      </c>
      <c r="D1644" s="29" t="s">
        <v>232</v>
      </c>
      <c r="E1644" s="30">
        <v>5.3</v>
      </c>
    </row>
    <row r="1645" spans="1:5" x14ac:dyDescent="0.2">
      <c r="A1645" s="29">
        <v>1951</v>
      </c>
      <c r="B1645" s="29" t="s">
        <v>1882</v>
      </c>
      <c r="C1645" s="29" t="s">
        <v>229</v>
      </c>
      <c r="D1645" s="29" t="s">
        <v>232</v>
      </c>
      <c r="E1645" s="30">
        <v>23.55</v>
      </c>
    </row>
    <row r="1646" spans="1:5" x14ac:dyDescent="0.2">
      <c r="A1646" s="29">
        <v>1966</v>
      </c>
      <c r="B1646" s="29" t="s">
        <v>1883</v>
      </c>
      <c r="C1646" s="29" t="s">
        <v>229</v>
      </c>
      <c r="D1646" s="29" t="s">
        <v>232</v>
      </c>
      <c r="E1646" s="30">
        <v>27.09</v>
      </c>
    </row>
    <row r="1647" spans="1:5" x14ac:dyDescent="0.2">
      <c r="A1647" s="29">
        <v>1952</v>
      </c>
      <c r="B1647" s="29" t="s">
        <v>1884</v>
      </c>
      <c r="C1647" s="29" t="s">
        <v>229</v>
      </c>
      <c r="D1647" s="29" t="s">
        <v>232</v>
      </c>
      <c r="E1647" s="30">
        <v>101.74</v>
      </c>
    </row>
    <row r="1648" spans="1:5" x14ac:dyDescent="0.2">
      <c r="A1648" s="29">
        <v>20104</v>
      </c>
      <c r="B1648" s="29" t="s">
        <v>1885</v>
      </c>
      <c r="C1648" s="29" t="s">
        <v>229</v>
      </c>
      <c r="D1648" s="29" t="s">
        <v>232</v>
      </c>
      <c r="E1648" s="30">
        <v>751.76</v>
      </c>
    </row>
    <row r="1649" spans="1:5" x14ac:dyDescent="0.2">
      <c r="A1649" s="29">
        <v>20105</v>
      </c>
      <c r="B1649" s="29" t="s">
        <v>1886</v>
      </c>
      <c r="C1649" s="29" t="s">
        <v>229</v>
      </c>
      <c r="D1649" s="29" t="s">
        <v>232</v>
      </c>
      <c r="E1649" s="30">
        <v>1170.93</v>
      </c>
    </row>
    <row r="1650" spans="1:5" x14ac:dyDescent="0.2">
      <c r="A1650" s="29">
        <v>1965</v>
      </c>
      <c r="B1650" s="29" t="s">
        <v>1887</v>
      </c>
      <c r="C1650" s="29" t="s">
        <v>229</v>
      </c>
      <c r="D1650" s="29" t="s">
        <v>232</v>
      </c>
      <c r="E1650" s="30">
        <v>54.92</v>
      </c>
    </row>
    <row r="1651" spans="1:5" x14ac:dyDescent="0.2">
      <c r="A1651" s="29">
        <v>10765</v>
      </c>
      <c r="B1651" s="29" t="s">
        <v>1888</v>
      </c>
      <c r="C1651" s="29" t="s">
        <v>229</v>
      </c>
      <c r="D1651" s="29" t="s">
        <v>232</v>
      </c>
      <c r="E1651" s="30">
        <v>13.88</v>
      </c>
    </row>
    <row r="1652" spans="1:5" x14ac:dyDescent="0.2">
      <c r="A1652" s="29">
        <v>10767</v>
      </c>
      <c r="B1652" s="29" t="s">
        <v>1889</v>
      </c>
      <c r="C1652" s="29" t="s">
        <v>229</v>
      </c>
      <c r="D1652" s="29" t="s">
        <v>232</v>
      </c>
      <c r="E1652" s="30">
        <v>45.49</v>
      </c>
    </row>
    <row r="1653" spans="1:5" x14ac:dyDescent="0.2">
      <c r="A1653" s="29">
        <v>1970</v>
      </c>
      <c r="B1653" s="29" t="s">
        <v>1890</v>
      </c>
      <c r="C1653" s="29" t="s">
        <v>229</v>
      </c>
      <c r="D1653" s="29" t="s">
        <v>232</v>
      </c>
      <c r="E1653" s="30">
        <v>57.01</v>
      </c>
    </row>
    <row r="1654" spans="1:5" x14ac:dyDescent="0.2">
      <c r="A1654" s="29">
        <v>1967</v>
      </c>
      <c r="B1654" s="29" t="s">
        <v>1891</v>
      </c>
      <c r="C1654" s="29" t="s">
        <v>229</v>
      </c>
      <c r="D1654" s="29" t="s">
        <v>232</v>
      </c>
      <c r="E1654" s="30">
        <v>6.34</v>
      </c>
    </row>
    <row r="1655" spans="1:5" x14ac:dyDescent="0.2">
      <c r="A1655" s="29">
        <v>1968</v>
      </c>
      <c r="B1655" s="29" t="s">
        <v>1892</v>
      </c>
      <c r="C1655" s="29" t="s">
        <v>229</v>
      </c>
      <c r="D1655" s="29" t="s">
        <v>232</v>
      </c>
      <c r="E1655" s="30">
        <v>13.29</v>
      </c>
    </row>
    <row r="1656" spans="1:5" x14ac:dyDescent="0.2">
      <c r="A1656" s="29">
        <v>1969</v>
      </c>
      <c r="B1656" s="29" t="s">
        <v>1893</v>
      </c>
      <c r="C1656" s="29" t="s">
        <v>229</v>
      </c>
      <c r="D1656" s="29" t="s">
        <v>232</v>
      </c>
      <c r="E1656" s="30">
        <v>39.1</v>
      </c>
    </row>
    <row r="1657" spans="1:5" x14ac:dyDescent="0.2">
      <c r="A1657" s="29">
        <v>1839</v>
      </c>
      <c r="B1657" s="29" t="s">
        <v>1894</v>
      </c>
      <c r="C1657" s="29" t="s">
        <v>229</v>
      </c>
      <c r="D1657" s="29" t="s">
        <v>237</v>
      </c>
      <c r="E1657" s="30">
        <v>177.09</v>
      </c>
    </row>
    <row r="1658" spans="1:5" x14ac:dyDescent="0.2">
      <c r="A1658" s="29">
        <v>1835</v>
      </c>
      <c r="B1658" s="29" t="s">
        <v>1895</v>
      </c>
      <c r="C1658" s="29" t="s">
        <v>229</v>
      </c>
      <c r="D1658" s="29" t="s">
        <v>237</v>
      </c>
      <c r="E1658" s="30">
        <v>37.65</v>
      </c>
    </row>
    <row r="1659" spans="1:5" x14ac:dyDescent="0.2">
      <c r="A1659" s="29">
        <v>1823</v>
      </c>
      <c r="B1659" s="29" t="s">
        <v>1896</v>
      </c>
      <c r="C1659" s="29" t="s">
        <v>229</v>
      </c>
      <c r="D1659" s="29" t="s">
        <v>237</v>
      </c>
      <c r="E1659" s="30">
        <v>72.790000000000006</v>
      </c>
    </row>
    <row r="1660" spans="1:5" x14ac:dyDescent="0.2">
      <c r="A1660" s="29">
        <v>1827</v>
      </c>
      <c r="B1660" s="29" t="s">
        <v>1897</v>
      </c>
      <c r="C1660" s="29" t="s">
        <v>229</v>
      </c>
      <c r="D1660" s="29" t="s">
        <v>237</v>
      </c>
      <c r="E1660" s="30">
        <v>175.36</v>
      </c>
    </row>
    <row r="1661" spans="1:5" x14ac:dyDescent="0.2">
      <c r="A1661" s="29">
        <v>1831</v>
      </c>
      <c r="B1661" s="29" t="s">
        <v>1898</v>
      </c>
      <c r="C1661" s="29" t="s">
        <v>229</v>
      </c>
      <c r="D1661" s="29" t="s">
        <v>237</v>
      </c>
      <c r="E1661" s="30">
        <v>38.28</v>
      </c>
    </row>
    <row r="1662" spans="1:5" x14ac:dyDescent="0.2">
      <c r="A1662" s="29">
        <v>1825</v>
      </c>
      <c r="B1662" s="29" t="s">
        <v>1899</v>
      </c>
      <c r="C1662" s="29" t="s">
        <v>229</v>
      </c>
      <c r="D1662" s="29" t="s">
        <v>237</v>
      </c>
      <c r="E1662" s="30">
        <v>94.48</v>
      </c>
    </row>
    <row r="1663" spans="1:5" x14ac:dyDescent="0.2">
      <c r="A1663" s="29">
        <v>1828</v>
      </c>
      <c r="B1663" s="29" t="s">
        <v>1900</v>
      </c>
      <c r="C1663" s="29" t="s">
        <v>229</v>
      </c>
      <c r="D1663" s="29" t="s">
        <v>237</v>
      </c>
      <c r="E1663" s="30">
        <v>214</v>
      </c>
    </row>
    <row r="1664" spans="1:5" x14ac:dyDescent="0.2">
      <c r="A1664" s="29">
        <v>1845</v>
      </c>
      <c r="B1664" s="29" t="s">
        <v>1901</v>
      </c>
      <c r="C1664" s="29" t="s">
        <v>229</v>
      </c>
      <c r="D1664" s="29" t="s">
        <v>237</v>
      </c>
      <c r="E1664" s="30">
        <v>47.97</v>
      </c>
    </row>
    <row r="1665" spans="1:5" x14ac:dyDescent="0.2">
      <c r="A1665" s="29">
        <v>1824</v>
      </c>
      <c r="B1665" s="29" t="s">
        <v>1902</v>
      </c>
      <c r="C1665" s="29" t="s">
        <v>229</v>
      </c>
      <c r="D1665" s="29" t="s">
        <v>237</v>
      </c>
      <c r="E1665" s="30">
        <v>113.26</v>
      </c>
    </row>
    <row r="1666" spans="1:5" x14ac:dyDescent="0.2">
      <c r="A1666" s="29">
        <v>1941</v>
      </c>
      <c r="B1666" s="29" t="s">
        <v>1903</v>
      </c>
      <c r="C1666" s="29" t="s">
        <v>229</v>
      </c>
      <c r="D1666" s="29" t="s">
        <v>232</v>
      </c>
      <c r="E1666" s="30">
        <v>31.72</v>
      </c>
    </row>
    <row r="1667" spans="1:5" x14ac:dyDescent="0.2">
      <c r="A1667" s="29">
        <v>1940</v>
      </c>
      <c r="B1667" s="29" t="s">
        <v>1904</v>
      </c>
      <c r="C1667" s="29" t="s">
        <v>229</v>
      </c>
      <c r="D1667" s="29" t="s">
        <v>232</v>
      </c>
      <c r="E1667" s="30">
        <v>23.97</v>
      </c>
    </row>
    <row r="1668" spans="1:5" x14ac:dyDescent="0.2">
      <c r="A1668" s="29">
        <v>1937</v>
      </c>
      <c r="B1668" s="29" t="s">
        <v>1905</v>
      </c>
      <c r="C1668" s="29" t="s">
        <v>229</v>
      </c>
      <c r="D1668" s="29" t="s">
        <v>232</v>
      </c>
      <c r="E1668" s="30">
        <v>4.97</v>
      </c>
    </row>
    <row r="1669" spans="1:5" x14ac:dyDescent="0.2">
      <c r="A1669" s="29">
        <v>1939</v>
      </c>
      <c r="B1669" s="29" t="s">
        <v>1906</v>
      </c>
      <c r="C1669" s="29" t="s">
        <v>229</v>
      </c>
      <c r="D1669" s="29" t="s">
        <v>232</v>
      </c>
      <c r="E1669" s="30">
        <v>9.86</v>
      </c>
    </row>
    <row r="1670" spans="1:5" x14ac:dyDescent="0.2">
      <c r="A1670" s="29">
        <v>1942</v>
      </c>
      <c r="B1670" s="29" t="s">
        <v>1907</v>
      </c>
      <c r="C1670" s="29" t="s">
        <v>229</v>
      </c>
      <c r="D1670" s="29" t="s">
        <v>232</v>
      </c>
      <c r="E1670" s="30">
        <v>45.26</v>
      </c>
    </row>
    <row r="1671" spans="1:5" x14ac:dyDescent="0.2">
      <c r="A1671" s="29">
        <v>1938</v>
      </c>
      <c r="B1671" s="29" t="s">
        <v>1908</v>
      </c>
      <c r="C1671" s="29" t="s">
        <v>229</v>
      </c>
      <c r="D1671" s="29" t="s">
        <v>232</v>
      </c>
      <c r="E1671" s="30">
        <v>6.3</v>
      </c>
    </row>
    <row r="1672" spans="1:5" x14ac:dyDescent="0.2">
      <c r="A1672" s="29">
        <v>42692</v>
      </c>
      <c r="B1672" s="29" t="s">
        <v>1909</v>
      </c>
      <c r="C1672" s="29" t="s">
        <v>229</v>
      </c>
      <c r="D1672" s="29" t="s">
        <v>237</v>
      </c>
      <c r="E1672" s="30">
        <v>542.82000000000005</v>
      </c>
    </row>
    <row r="1673" spans="1:5" x14ac:dyDescent="0.2">
      <c r="A1673" s="29">
        <v>42693</v>
      </c>
      <c r="B1673" s="29" t="s">
        <v>1910</v>
      </c>
      <c r="C1673" s="29" t="s">
        <v>229</v>
      </c>
      <c r="D1673" s="29" t="s">
        <v>237</v>
      </c>
      <c r="E1673" s="30">
        <v>892.9</v>
      </c>
    </row>
    <row r="1674" spans="1:5" x14ac:dyDescent="0.2">
      <c r="A1674" s="29">
        <v>42695</v>
      </c>
      <c r="B1674" s="29" t="s">
        <v>1911</v>
      </c>
      <c r="C1674" s="29" t="s">
        <v>229</v>
      </c>
      <c r="D1674" s="29" t="s">
        <v>237</v>
      </c>
      <c r="E1674" s="30">
        <v>678.92</v>
      </c>
    </row>
    <row r="1675" spans="1:5" x14ac:dyDescent="0.2">
      <c r="A1675" s="29">
        <v>42694</v>
      </c>
      <c r="B1675" s="29" t="s">
        <v>1912</v>
      </c>
      <c r="C1675" s="29" t="s">
        <v>229</v>
      </c>
      <c r="D1675" s="29" t="s">
        <v>237</v>
      </c>
      <c r="E1675" s="30">
        <v>1003.69</v>
      </c>
    </row>
    <row r="1676" spans="1:5" x14ac:dyDescent="0.2">
      <c r="A1676" s="29">
        <v>20097</v>
      </c>
      <c r="B1676" s="29" t="s">
        <v>1913</v>
      </c>
      <c r="C1676" s="29" t="s">
        <v>229</v>
      </c>
      <c r="D1676" s="29" t="s">
        <v>232</v>
      </c>
      <c r="E1676" s="30">
        <v>53.86</v>
      </c>
    </row>
    <row r="1677" spans="1:5" x14ac:dyDescent="0.2">
      <c r="A1677" s="29">
        <v>20098</v>
      </c>
      <c r="B1677" s="29" t="s">
        <v>1914</v>
      </c>
      <c r="C1677" s="29" t="s">
        <v>229</v>
      </c>
      <c r="D1677" s="29" t="s">
        <v>232</v>
      </c>
      <c r="E1677" s="30">
        <v>181.59</v>
      </c>
    </row>
    <row r="1678" spans="1:5" x14ac:dyDescent="0.2">
      <c r="A1678" s="29">
        <v>20096</v>
      </c>
      <c r="B1678" s="29" t="s">
        <v>1915</v>
      </c>
      <c r="C1678" s="29" t="s">
        <v>229</v>
      </c>
      <c r="D1678" s="29" t="s">
        <v>232</v>
      </c>
      <c r="E1678" s="30">
        <v>35.24</v>
      </c>
    </row>
    <row r="1679" spans="1:5" x14ac:dyDescent="0.2">
      <c r="A1679" s="29">
        <v>1964</v>
      </c>
      <c r="B1679" s="29" t="s">
        <v>1916</v>
      </c>
      <c r="C1679" s="29" t="s">
        <v>229</v>
      </c>
      <c r="D1679" s="29" t="s">
        <v>232</v>
      </c>
      <c r="E1679" s="30">
        <v>32.57</v>
      </c>
    </row>
    <row r="1680" spans="1:5" x14ac:dyDescent="0.2">
      <c r="A1680" s="29">
        <v>1880</v>
      </c>
      <c r="B1680" s="29" t="s">
        <v>1917</v>
      </c>
      <c r="C1680" s="29" t="s">
        <v>229</v>
      </c>
      <c r="D1680" s="29" t="s">
        <v>232</v>
      </c>
      <c r="E1680" s="30">
        <v>2.7</v>
      </c>
    </row>
    <row r="1681" spans="1:5" x14ac:dyDescent="0.2">
      <c r="A1681" s="29">
        <v>39274</v>
      </c>
      <c r="B1681" s="29" t="s">
        <v>1918</v>
      </c>
      <c r="C1681" s="29" t="s">
        <v>229</v>
      </c>
      <c r="D1681" s="29" t="s">
        <v>232</v>
      </c>
      <c r="E1681" s="30">
        <v>2.09</v>
      </c>
    </row>
    <row r="1682" spans="1:5" x14ac:dyDescent="0.2">
      <c r="A1682" s="29">
        <v>2628</v>
      </c>
      <c r="B1682" s="29" t="s">
        <v>1919</v>
      </c>
      <c r="C1682" s="29" t="s">
        <v>229</v>
      </c>
      <c r="D1682" s="29" t="s">
        <v>232</v>
      </c>
      <c r="E1682" s="30">
        <v>213.88</v>
      </c>
    </row>
    <row r="1683" spans="1:5" x14ac:dyDescent="0.2">
      <c r="A1683" s="29">
        <v>2622</v>
      </c>
      <c r="B1683" s="29" t="s">
        <v>1920</v>
      </c>
      <c r="C1683" s="29" t="s">
        <v>229</v>
      </c>
      <c r="D1683" s="29" t="s">
        <v>232</v>
      </c>
      <c r="E1683" s="30">
        <v>5.08</v>
      </c>
    </row>
    <row r="1684" spans="1:5" x14ac:dyDescent="0.2">
      <c r="A1684" s="29">
        <v>2623</v>
      </c>
      <c r="B1684" s="29" t="s">
        <v>1921</v>
      </c>
      <c r="C1684" s="29" t="s">
        <v>229</v>
      </c>
      <c r="D1684" s="29" t="s">
        <v>232</v>
      </c>
      <c r="E1684" s="30">
        <v>6.11</v>
      </c>
    </row>
    <row r="1685" spans="1:5" x14ac:dyDescent="0.2">
      <c r="A1685" s="29">
        <v>2624</v>
      </c>
      <c r="B1685" s="29" t="s">
        <v>1922</v>
      </c>
      <c r="C1685" s="29" t="s">
        <v>229</v>
      </c>
      <c r="D1685" s="29" t="s">
        <v>232</v>
      </c>
      <c r="E1685" s="30">
        <v>9.7200000000000006</v>
      </c>
    </row>
    <row r="1686" spans="1:5" x14ac:dyDescent="0.2">
      <c r="A1686" s="29">
        <v>2625</v>
      </c>
      <c r="B1686" s="29" t="s">
        <v>1923</v>
      </c>
      <c r="C1686" s="29" t="s">
        <v>229</v>
      </c>
      <c r="D1686" s="29" t="s">
        <v>232</v>
      </c>
      <c r="E1686" s="30">
        <v>20.52</v>
      </c>
    </row>
    <row r="1687" spans="1:5" x14ac:dyDescent="0.2">
      <c r="A1687" s="29">
        <v>2626</v>
      </c>
      <c r="B1687" s="29" t="s">
        <v>1924</v>
      </c>
      <c r="C1687" s="29" t="s">
        <v>229</v>
      </c>
      <c r="D1687" s="29" t="s">
        <v>232</v>
      </c>
      <c r="E1687" s="30">
        <v>30.07</v>
      </c>
    </row>
    <row r="1688" spans="1:5" x14ac:dyDescent="0.2">
      <c r="A1688" s="29">
        <v>2630</v>
      </c>
      <c r="B1688" s="29" t="s">
        <v>1925</v>
      </c>
      <c r="C1688" s="29" t="s">
        <v>229</v>
      </c>
      <c r="D1688" s="29" t="s">
        <v>232</v>
      </c>
      <c r="E1688" s="30">
        <v>45.73</v>
      </c>
    </row>
    <row r="1689" spans="1:5" x14ac:dyDescent="0.2">
      <c r="A1689" s="29">
        <v>2627</v>
      </c>
      <c r="B1689" s="29" t="s">
        <v>1926</v>
      </c>
      <c r="C1689" s="29" t="s">
        <v>229</v>
      </c>
      <c r="D1689" s="29" t="s">
        <v>232</v>
      </c>
      <c r="E1689" s="30">
        <v>80.56</v>
      </c>
    </row>
    <row r="1690" spans="1:5" x14ac:dyDescent="0.2">
      <c r="A1690" s="29">
        <v>2629</v>
      </c>
      <c r="B1690" s="29" t="s">
        <v>1927</v>
      </c>
      <c r="C1690" s="29" t="s">
        <v>229</v>
      </c>
      <c r="D1690" s="29" t="s">
        <v>232</v>
      </c>
      <c r="E1690" s="30">
        <v>108.96</v>
      </c>
    </row>
    <row r="1691" spans="1:5" x14ac:dyDescent="0.2">
      <c r="A1691" s="29">
        <v>12033</v>
      </c>
      <c r="B1691" s="29" t="s">
        <v>1928</v>
      </c>
      <c r="C1691" s="29" t="s">
        <v>229</v>
      </c>
      <c r="D1691" s="29" t="s">
        <v>232</v>
      </c>
      <c r="E1691" s="30">
        <v>8.6300000000000008</v>
      </c>
    </row>
    <row r="1692" spans="1:5" x14ac:dyDescent="0.2">
      <c r="A1692" s="29">
        <v>40408</v>
      </c>
      <c r="B1692" s="29" t="s">
        <v>1929</v>
      </c>
      <c r="C1692" s="29" t="s">
        <v>229</v>
      </c>
      <c r="D1692" s="29" t="s">
        <v>232</v>
      </c>
      <c r="E1692" s="30">
        <v>5.67</v>
      </c>
    </row>
    <row r="1693" spans="1:5" x14ac:dyDescent="0.2">
      <c r="A1693" s="29">
        <v>40409</v>
      </c>
      <c r="B1693" s="29" t="s">
        <v>1930</v>
      </c>
      <c r="C1693" s="29" t="s">
        <v>229</v>
      </c>
      <c r="D1693" s="29" t="s">
        <v>232</v>
      </c>
      <c r="E1693" s="30">
        <v>2</v>
      </c>
    </row>
    <row r="1694" spans="1:5" x14ac:dyDescent="0.2">
      <c r="A1694" s="29">
        <v>39276</v>
      </c>
      <c r="B1694" s="29" t="s">
        <v>1931</v>
      </c>
      <c r="C1694" s="29" t="s">
        <v>229</v>
      </c>
      <c r="D1694" s="29" t="s">
        <v>232</v>
      </c>
      <c r="E1694" s="30">
        <v>5.1100000000000003</v>
      </c>
    </row>
    <row r="1695" spans="1:5" x14ac:dyDescent="0.2">
      <c r="A1695" s="29">
        <v>39277</v>
      </c>
      <c r="B1695" s="29" t="s">
        <v>1932</v>
      </c>
      <c r="C1695" s="29" t="s">
        <v>229</v>
      </c>
      <c r="D1695" s="29" t="s">
        <v>232</v>
      </c>
      <c r="E1695" s="30">
        <v>13.79</v>
      </c>
    </row>
    <row r="1696" spans="1:5" x14ac:dyDescent="0.2">
      <c r="A1696" s="29">
        <v>12034</v>
      </c>
      <c r="B1696" s="29" t="s">
        <v>1933</v>
      </c>
      <c r="C1696" s="29" t="s">
        <v>229</v>
      </c>
      <c r="D1696" s="29" t="s">
        <v>232</v>
      </c>
      <c r="E1696" s="30">
        <v>3.91</v>
      </c>
    </row>
    <row r="1697" spans="1:5" x14ac:dyDescent="0.2">
      <c r="A1697" s="29">
        <v>39879</v>
      </c>
      <c r="B1697" s="29" t="s">
        <v>1934</v>
      </c>
      <c r="C1697" s="29" t="s">
        <v>229</v>
      </c>
      <c r="D1697" s="29" t="s">
        <v>237</v>
      </c>
      <c r="E1697" s="30">
        <v>5.95</v>
      </c>
    </row>
    <row r="1698" spans="1:5" x14ac:dyDescent="0.2">
      <c r="A1698" s="29">
        <v>39880</v>
      </c>
      <c r="B1698" s="29" t="s">
        <v>1935</v>
      </c>
      <c r="C1698" s="29" t="s">
        <v>229</v>
      </c>
      <c r="D1698" s="29" t="s">
        <v>237</v>
      </c>
      <c r="E1698" s="30">
        <v>13.19</v>
      </c>
    </row>
    <row r="1699" spans="1:5" x14ac:dyDescent="0.2">
      <c r="A1699" s="29">
        <v>39881</v>
      </c>
      <c r="B1699" s="29" t="s">
        <v>1936</v>
      </c>
      <c r="C1699" s="29" t="s">
        <v>229</v>
      </c>
      <c r="D1699" s="29" t="s">
        <v>237</v>
      </c>
      <c r="E1699" s="30">
        <v>21.17</v>
      </c>
    </row>
    <row r="1700" spans="1:5" x14ac:dyDescent="0.2">
      <c r="A1700" s="29">
        <v>39882</v>
      </c>
      <c r="B1700" s="29" t="s">
        <v>1937</v>
      </c>
      <c r="C1700" s="29" t="s">
        <v>229</v>
      </c>
      <c r="D1700" s="29" t="s">
        <v>237</v>
      </c>
      <c r="E1700" s="30">
        <v>55.77</v>
      </c>
    </row>
    <row r="1701" spans="1:5" x14ac:dyDescent="0.2">
      <c r="A1701" s="29">
        <v>39883</v>
      </c>
      <c r="B1701" s="29" t="s">
        <v>1938</v>
      </c>
      <c r="C1701" s="29" t="s">
        <v>229</v>
      </c>
      <c r="D1701" s="29" t="s">
        <v>237</v>
      </c>
      <c r="E1701" s="30">
        <v>89.05</v>
      </c>
    </row>
    <row r="1702" spans="1:5" x14ac:dyDescent="0.2">
      <c r="A1702" s="29">
        <v>39884</v>
      </c>
      <c r="B1702" s="29" t="s">
        <v>1939</v>
      </c>
      <c r="C1702" s="29" t="s">
        <v>229</v>
      </c>
      <c r="D1702" s="29" t="s">
        <v>237</v>
      </c>
      <c r="E1702" s="30">
        <v>132.27000000000001</v>
      </c>
    </row>
    <row r="1703" spans="1:5" x14ac:dyDescent="0.2">
      <c r="A1703" s="29">
        <v>39885</v>
      </c>
      <c r="B1703" s="29" t="s">
        <v>1940</v>
      </c>
      <c r="C1703" s="29" t="s">
        <v>229</v>
      </c>
      <c r="D1703" s="29" t="s">
        <v>237</v>
      </c>
      <c r="E1703" s="30">
        <v>314.36</v>
      </c>
    </row>
    <row r="1704" spans="1:5" x14ac:dyDescent="0.2">
      <c r="A1704" s="29">
        <v>1777</v>
      </c>
      <c r="B1704" s="29" t="s">
        <v>1941</v>
      </c>
      <c r="C1704" s="29" t="s">
        <v>229</v>
      </c>
      <c r="D1704" s="29" t="s">
        <v>237</v>
      </c>
      <c r="E1704" s="30">
        <v>74.209999999999994</v>
      </c>
    </row>
    <row r="1705" spans="1:5" x14ac:dyDescent="0.2">
      <c r="A1705" s="29">
        <v>1819</v>
      </c>
      <c r="B1705" s="29" t="s">
        <v>1942</v>
      </c>
      <c r="C1705" s="29" t="s">
        <v>229</v>
      </c>
      <c r="D1705" s="29" t="s">
        <v>237</v>
      </c>
      <c r="E1705" s="30">
        <v>53.99</v>
      </c>
    </row>
    <row r="1706" spans="1:5" x14ac:dyDescent="0.2">
      <c r="A1706" s="29">
        <v>1775</v>
      </c>
      <c r="B1706" s="29" t="s">
        <v>1943</v>
      </c>
      <c r="C1706" s="29" t="s">
        <v>229</v>
      </c>
      <c r="D1706" s="29" t="s">
        <v>237</v>
      </c>
      <c r="E1706" s="30">
        <v>16.149999999999999</v>
      </c>
    </row>
    <row r="1707" spans="1:5" x14ac:dyDescent="0.2">
      <c r="A1707" s="29">
        <v>1776</v>
      </c>
      <c r="B1707" s="29" t="s">
        <v>1944</v>
      </c>
      <c r="C1707" s="29" t="s">
        <v>229</v>
      </c>
      <c r="D1707" s="29" t="s">
        <v>237</v>
      </c>
      <c r="E1707" s="30">
        <v>43.93</v>
      </c>
    </row>
    <row r="1708" spans="1:5" x14ac:dyDescent="0.2">
      <c r="A1708" s="29">
        <v>1778</v>
      </c>
      <c r="B1708" s="29" t="s">
        <v>1945</v>
      </c>
      <c r="C1708" s="29" t="s">
        <v>229</v>
      </c>
      <c r="D1708" s="29" t="s">
        <v>237</v>
      </c>
      <c r="E1708" s="30">
        <v>179.63</v>
      </c>
    </row>
    <row r="1709" spans="1:5" x14ac:dyDescent="0.2">
      <c r="A1709" s="29">
        <v>1818</v>
      </c>
      <c r="B1709" s="29" t="s">
        <v>1946</v>
      </c>
      <c r="C1709" s="29" t="s">
        <v>229</v>
      </c>
      <c r="D1709" s="29" t="s">
        <v>237</v>
      </c>
      <c r="E1709" s="30">
        <v>119.24</v>
      </c>
    </row>
    <row r="1710" spans="1:5" x14ac:dyDescent="0.2">
      <c r="A1710" s="29">
        <v>1820</v>
      </c>
      <c r="B1710" s="29" t="s">
        <v>1947</v>
      </c>
      <c r="C1710" s="29" t="s">
        <v>229</v>
      </c>
      <c r="D1710" s="29" t="s">
        <v>237</v>
      </c>
      <c r="E1710" s="30">
        <v>23.32</v>
      </c>
    </row>
    <row r="1711" spans="1:5" x14ac:dyDescent="0.2">
      <c r="A1711" s="29">
        <v>1779</v>
      </c>
      <c r="B1711" s="29" t="s">
        <v>1948</v>
      </c>
      <c r="C1711" s="29" t="s">
        <v>229</v>
      </c>
      <c r="D1711" s="29" t="s">
        <v>237</v>
      </c>
      <c r="E1711" s="30">
        <v>261.24</v>
      </c>
    </row>
    <row r="1712" spans="1:5" x14ac:dyDescent="0.2">
      <c r="A1712" s="29">
        <v>1780</v>
      </c>
      <c r="B1712" s="29" t="s">
        <v>1949</v>
      </c>
      <c r="C1712" s="29" t="s">
        <v>229</v>
      </c>
      <c r="D1712" s="29" t="s">
        <v>237</v>
      </c>
      <c r="E1712" s="30">
        <v>538.55999999999995</v>
      </c>
    </row>
    <row r="1713" spans="1:5" x14ac:dyDescent="0.2">
      <c r="A1713" s="29">
        <v>1783</v>
      </c>
      <c r="B1713" s="29" t="s">
        <v>1950</v>
      </c>
      <c r="C1713" s="29" t="s">
        <v>229</v>
      </c>
      <c r="D1713" s="29" t="s">
        <v>237</v>
      </c>
      <c r="E1713" s="30">
        <v>56.94</v>
      </c>
    </row>
    <row r="1714" spans="1:5" x14ac:dyDescent="0.2">
      <c r="A1714" s="29">
        <v>1782</v>
      </c>
      <c r="B1714" s="29" t="s">
        <v>1951</v>
      </c>
      <c r="C1714" s="29" t="s">
        <v>229</v>
      </c>
      <c r="D1714" s="29" t="s">
        <v>237</v>
      </c>
      <c r="E1714" s="30">
        <v>45.02</v>
      </c>
    </row>
    <row r="1715" spans="1:5" x14ac:dyDescent="0.2">
      <c r="A1715" s="29">
        <v>1817</v>
      </c>
      <c r="B1715" s="29" t="s">
        <v>1952</v>
      </c>
      <c r="C1715" s="29" t="s">
        <v>229</v>
      </c>
      <c r="D1715" s="29" t="s">
        <v>237</v>
      </c>
      <c r="E1715" s="30">
        <v>13.41</v>
      </c>
    </row>
    <row r="1716" spans="1:5" x14ac:dyDescent="0.2">
      <c r="A1716" s="29">
        <v>1781</v>
      </c>
      <c r="B1716" s="29" t="s">
        <v>1953</v>
      </c>
      <c r="C1716" s="29" t="s">
        <v>229</v>
      </c>
      <c r="D1716" s="29" t="s">
        <v>237</v>
      </c>
      <c r="E1716" s="30">
        <v>29.33</v>
      </c>
    </row>
    <row r="1717" spans="1:5" x14ac:dyDescent="0.2">
      <c r="A1717" s="29">
        <v>1784</v>
      </c>
      <c r="B1717" s="29" t="s">
        <v>1954</v>
      </c>
      <c r="C1717" s="29" t="s">
        <v>229</v>
      </c>
      <c r="D1717" s="29" t="s">
        <v>237</v>
      </c>
      <c r="E1717" s="30">
        <v>160.79</v>
      </c>
    </row>
    <row r="1718" spans="1:5" x14ac:dyDescent="0.2">
      <c r="A1718" s="29">
        <v>1810</v>
      </c>
      <c r="B1718" s="29" t="s">
        <v>1955</v>
      </c>
      <c r="C1718" s="29" t="s">
        <v>229</v>
      </c>
      <c r="D1718" s="29" t="s">
        <v>237</v>
      </c>
      <c r="E1718" s="30">
        <v>89.18</v>
      </c>
    </row>
    <row r="1719" spans="1:5" x14ac:dyDescent="0.2">
      <c r="A1719" s="29">
        <v>1811</v>
      </c>
      <c r="B1719" s="29" t="s">
        <v>1956</v>
      </c>
      <c r="C1719" s="29" t="s">
        <v>229</v>
      </c>
      <c r="D1719" s="29" t="s">
        <v>237</v>
      </c>
      <c r="E1719" s="30">
        <v>19.29</v>
      </c>
    </row>
    <row r="1720" spans="1:5" x14ac:dyDescent="0.2">
      <c r="A1720" s="29">
        <v>1812</v>
      </c>
      <c r="B1720" s="29" t="s">
        <v>1957</v>
      </c>
      <c r="C1720" s="29" t="s">
        <v>229</v>
      </c>
      <c r="D1720" s="29" t="s">
        <v>237</v>
      </c>
      <c r="E1720" s="30">
        <v>225.14</v>
      </c>
    </row>
    <row r="1721" spans="1:5" x14ac:dyDescent="0.2">
      <c r="A1721" s="29">
        <v>40386</v>
      </c>
      <c r="B1721" s="29" t="s">
        <v>1958</v>
      </c>
      <c r="C1721" s="29" t="s">
        <v>229</v>
      </c>
      <c r="D1721" s="29" t="s">
        <v>237</v>
      </c>
      <c r="E1721" s="30">
        <v>87.86</v>
      </c>
    </row>
    <row r="1722" spans="1:5" x14ac:dyDescent="0.2">
      <c r="A1722" s="29">
        <v>40384</v>
      </c>
      <c r="B1722" s="29" t="s">
        <v>1959</v>
      </c>
      <c r="C1722" s="29" t="s">
        <v>229</v>
      </c>
      <c r="D1722" s="29" t="s">
        <v>237</v>
      </c>
      <c r="E1722" s="30">
        <v>60.15</v>
      </c>
    </row>
    <row r="1723" spans="1:5" x14ac:dyDescent="0.2">
      <c r="A1723" s="29">
        <v>40379</v>
      </c>
      <c r="B1723" s="29" t="s">
        <v>1960</v>
      </c>
      <c r="C1723" s="29" t="s">
        <v>229</v>
      </c>
      <c r="D1723" s="29" t="s">
        <v>237</v>
      </c>
      <c r="E1723" s="30">
        <v>20.79</v>
      </c>
    </row>
    <row r="1724" spans="1:5" x14ac:dyDescent="0.2">
      <c r="A1724" s="29">
        <v>40423</v>
      </c>
      <c r="B1724" s="29" t="s">
        <v>1961</v>
      </c>
      <c r="C1724" s="29" t="s">
        <v>229</v>
      </c>
      <c r="D1724" s="29" t="s">
        <v>237</v>
      </c>
      <c r="E1724" s="30">
        <v>39.35</v>
      </c>
    </row>
    <row r="1725" spans="1:5" x14ac:dyDescent="0.2">
      <c r="A1725" s="29">
        <v>40389</v>
      </c>
      <c r="B1725" s="29" t="s">
        <v>1962</v>
      </c>
      <c r="C1725" s="29" t="s">
        <v>229</v>
      </c>
      <c r="D1725" s="29" t="s">
        <v>237</v>
      </c>
      <c r="E1725" s="30">
        <v>249.56</v>
      </c>
    </row>
    <row r="1726" spans="1:5" x14ac:dyDescent="0.2">
      <c r="A1726" s="29">
        <v>40388</v>
      </c>
      <c r="B1726" s="29" t="s">
        <v>1963</v>
      </c>
      <c r="C1726" s="29" t="s">
        <v>229</v>
      </c>
      <c r="D1726" s="29" t="s">
        <v>237</v>
      </c>
      <c r="E1726" s="30">
        <v>124.92</v>
      </c>
    </row>
    <row r="1727" spans="1:5" x14ac:dyDescent="0.2">
      <c r="A1727" s="29">
        <v>40381</v>
      </c>
      <c r="B1727" s="29" t="s">
        <v>1964</v>
      </c>
      <c r="C1727" s="29" t="s">
        <v>229</v>
      </c>
      <c r="D1727" s="29" t="s">
        <v>237</v>
      </c>
      <c r="E1727" s="30">
        <v>27.73</v>
      </c>
    </row>
    <row r="1728" spans="1:5" x14ac:dyDescent="0.2">
      <c r="A1728" s="29">
        <v>40391</v>
      </c>
      <c r="B1728" s="29" t="s">
        <v>1965</v>
      </c>
      <c r="C1728" s="29" t="s">
        <v>229</v>
      </c>
      <c r="D1728" s="29" t="s">
        <v>237</v>
      </c>
      <c r="E1728" s="30">
        <v>647.75</v>
      </c>
    </row>
    <row r="1729" spans="1:5" x14ac:dyDescent="0.2">
      <c r="A1729" s="29">
        <v>40414</v>
      </c>
      <c r="B1729" s="29" t="s">
        <v>1966</v>
      </c>
      <c r="C1729" s="29" t="s">
        <v>229</v>
      </c>
      <c r="D1729" s="29" t="s">
        <v>237</v>
      </c>
      <c r="E1729" s="30">
        <v>27.37</v>
      </c>
    </row>
    <row r="1730" spans="1:5" x14ac:dyDescent="0.2">
      <c r="A1730" s="29">
        <v>40416</v>
      </c>
      <c r="B1730" s="29" t="s">
        <v>1967</v>
      </c>
      <c r="C1730" s="29" t="s">
        <v>229</v>
      </c>
      <c r="D1730" s="29" t="s">
        <v>237</v>
      </c>
      <c r="E1730" s="30">
        <v>37.840000000000003</v>
      </c>
    </row>
    <row r="1731" spans="1:5" x14ac:dyDescent="0.2">
      <c r="A1731" s="29">
        <v>40418</v>
      </c>
      <c r="B1731" s="29" t="s">
        <v>1968</v>
      </c>
      <c r="C1731" s="29" t="s">
        <v>229</v>
      </c>
      <c r="D1731" s="29" t="s">
        <v>237</v>
      </c>
      <c r="E1731" s="30">
        <v>45.13</v>
      </c>
    </row>
    <row r="1732" spans="1:5" x14ac:dyDescent="0.2">
      <c r="A1732" s="29">
        <v>2609</v>
      </c>
      <c r="B1732" s="29" t="s">
        <v>1969</v>
      </c>
      <c r="C1732" s="29" t="s">
        <v>229</v>
      </c>
      <c r="D1732" s="29" t="s">
        <v>232</v>
      </c>
      <c r="E1732" s="30">
        <v>4.7699999999999996</v>
      </c>
    </row>
    <row r="1733" spans="1:5" x14ac:dyDescent="0.2">
      <c r="A1733" s="29">
        <v>2634</v>
      </c>
      <c r="B1733" s="29" t="s">
        <v>1970</v>
      </c>
      <c r="C1733" s="29" t="s">
        <v>229</v>
      </c>
      <c r="D1733" s="29" t="s">
        <v>232</v>
      </c>
      <c r="E1733" s="30">
        <v>6.27</v>
      </c>
    </row>
    <row r="1734" spans="1:5" x14ac:dyDescent="0.2">
      <c r="A1734" s="29">
        <v>2611</v>
      </c>
      <c r="B1734" s="29" t="s">
        <v>1971</v>
      </c>
      <c r="C1734" s="29" t="s">
        <v>229</v>
      </c>
      <c r="D1734" s="29" t="s">
        <v>232</v>
      </c>
      <c r="E1734" s="30">
        <v>17.66</v>
      </c>
    </row>
    <row r="1735" spans="1:5" x14ac:dyDescent="0.2">
      <c r="A1735" s="29">
        <v>34359</v>
      </c>
      <c r="B1735" s="29" t="s">
        <v>1972</v>
      </c>
      <c r="C1735" s="29" t="s">
        <v>229</v>
      </c>
      <c r="D1735" s="29" t="s">
        <v>237</v>
      </c>
      <c r="E1735" s="30">
        <v>11.51</v>
      </c>
    </row>
    <row r="1736" spans="1:5" x14ac:dyDescent="0.2">
      <c r="A1736" s="29">
        <v>1789</v>
      </c>
      <c r="B1736" s="29" t="s">
        <v>1973</v>
      </c>
      <c r="C1736" s="29" t="s">
        <v>229</v>
      </c>
      <c r="D1736" s="29" t="s">
        <v>237</v>
      </c>
      <c r="E1736" s="30">
        <v>71.22</v>
      </c>
    </row>
    <row r="1737" spans="1:5" x14ac:dyDescent="0.2">
      <c r="A1737" s="29">
        <v>1788</v>
      </c>
      <c r="B1737" s="29" t="s">
        <v>1974</v>
      </c>
      <c r="C1737" s="29" t="s">
        <v>229</v>
      </c>
      <c r="D1737" s="29" t="s">
        <v>237</v>
      </c>
      <c r="E1737" s="30">
        <v>57.09</v>
      </c>
    </row>
    <row r="1738" spans="1:5" x14ac:dyDescent="0.2">
      <c r="A1738" s="29">
        <v>1786</v>
      </c>
      <c r="B1738" s="29" t="s">
        <v>1975</v>
      </c>
      <c r="C1738" s="29" t="s">
        <v>229</v>
      </c>
      <c r="D1738" s="29" t="s">
        <v>237</v>
      </c>
      <c r="E1738" s="30">
        <v>14.17</v>
      </c>
    </row>
    <row r="1739" spans="1:5" x14ac:dyDescent="0.2">
      <c r="A1739" s="29">
        <v>1787</v>
      </c>
      <c r="B1739" s="29" t="s">
        <v>1976</v>
      </c>
      <c r="C1739" s="29" t="s">
        <v>229</v>
      </c>
      <c r="D1739" s="29" t="s">
        <v>237</v>
      </c>
      <c r="E1739" s="30">
        <v>33.94</v>
      </c>
    </row>
    <row r="1740" spans="1:5" x14ac:dyDescent="0.2">
      <c r="A1740" s="29">
        <v>1791</v>
      </c>
      <c r="B1740" s="29" t="s">
        <v>1977</v>
      </c>
      <c r="C1740" s="29" t="s">
        <v>229</v>
      </c>
      <c r="D1740" s="29" t="s">
        <v>237</v>
      </c>
      <c r="E1740" s="30">
        <v>205.84</v>
      </c>
    </row>
    <row r="1741" spans="1:5" x14ac:dyDescent="0.2">
      <c r="A1741" s="29">
        <v>1790</v>
      </c>
      <c r="B1741" s="29" t="s">
        <v>1978</v>
      </c>
      <c r="C1741" s="29" t="s">
        <v>229</v>
      </c>
      <c r="D1741" s="29" t="s">
        <v>237</v>
      </c>
      <c r="E1741" s="30">
        <v>118.61</v>
      </c>
    </row>
    <row r="1742" spans="1:5" x14ac:dyDescent="0.2">
      <c r="A1742" s="29">
        <v>1813</v>
      </c>
      <c r="B1742" s="29" t="s">
        <v>1979</v>
      </c>
      <c r="C1742" s="29" t="s">
        <v>229</v>
      </c>
      <c r="D1742" s="29" t="s">
        <v>237</v>
      </c>
      <c r="E1742" s="30">
        <v>22.5</v>
      </c>
    </row>
    <row r="1743" spans="1:5" x14ac:dyDescent="0.2">
      <c r="A1743" s="29">
        <v>1792</v>
      </c>
      <c r="B1743" s="29" t="s">
        <v>1980</v>
      </c>
      <c r="C1743" s="29" t="s">
        <v>229</v>
      </c>
      <c r="D1743" s="29" t="s">
        <v>237</v>
      </c>
      <c r="E1743" s="30">
        <v>277.86</v>
      </c>
    </row>
    <row r="1744" spans="1:5" x14ac:dyDescent="0.2">
      <c r="A1744" s="29">
        <v>1793</v>
      </c>
      <c r="B1744" s="29" t="s">
        <v>1981</v>
      </c>
      <c r="C1744" s="29" t="s">
        <v>229</v>
      </c>
      <c r="D1744" s="29" t="s">
        <v>237</v>
      </c>
      <c r="E1744" s="30">
        <v>561.46</v>
      </c>
    </row>
    <row r="1745" spans="1:5" x14ac:dyDescent="0.2">
      <c r="A1745" s="29">
        <v>1809</v>
      </c>
      <c r="B1745" s="29" t="s">
        <v>1982</v>
      </c>
      <c r="C1745" s="29" t="s">
        <v>229</v>
      </c>
      <c r="D1745" s="29" t="s">
        <v>237</v>
      </c>
      <c r="E1745" s="30">
        <v>66.77</v>
      </c>
    </row>
    <row r="1746" spans="1:5" x14ac:dyDescent="0.2">
      <c r="A1746" s="29">
        <v>1814</v>
      </c>
      <c r="B1746" s="29" t="s">
        <v>1983</v>
      </c>
      <c r="C1746" s="29" t="s">
        <v>229</v>
      </c>
      <c r="D1746" s="29" t="s">
        <v>237</v>
      </c>
      <c r="E1746" s="30">
        <v>54.85</v>
      </c>
    </row>
    <row r="1747" spans="1:5" x14ac:dyDescent="0.2">
      <c r="A1747" s="29">
        <v>1803</v>
      </c>
      <c r="B1747" s="29" t="s">
        <v>1984</v>
      </c>
      <c r="C1747" s="29" t="s">
        <v>229</v>
      </c>
      <c r="D1747" s="29" t="s">
        <v>237</v>
      </c>
      <c r="E1747" s="30">
        <v>13.86</v>
      </c>
    </row>
    <row r="1748" spans="1:5" x14ac:dyDescent="0.2">
      <c r="A1748" s="29">
        <v>1805</v>
      </c>
      <c r="B1748" s="29" t="s">
        <v>1985</v>
      </c>
      <c r="C1748" s="29" t="s">
        <v>229</v>
      </c>
      <c r="D1748" s="29" t="s">
        <v>237</v>
      </c>
      <c r="E1748" s="30">
        <v>31.83</v>
      </c>
    </row>
    <row r="1749" spans="1:5" x14ac:dyDescent="0.2">
      <c r="A1749" s="29">
        <v>1821</v>
      </c>
      <c r="B1749" s="29" t="s">
        <v>1986</v>
      </c>
      <c r="C1749" s="29" t="s">
        <v>229</v>
      </c>
      <c r="D1749" s="29" t="s">
        <v>237</v>
      </c>
      <c r="E1749" s="30">
        <v>188.07</v>
      </c>
    </row>
    <row r="1750" spans="1:5" x14ac:dyDescent="0.2">
      <c r="A1750" s="29">
        <v>1806</v>
      </c>
      <c r="B1750" s="29" t="s">
        <v>1987</v>
      </c>
      <c r="C1750" s="29" t="s">
        <v>229</v>
      </c>
      <c r="D1750" s="29" t="s">
        <v>237</v>
      </c>
      <c r="E1750" s="30">
        <v>111.94</v>
      </c>
    </row>
    <row r="1751" spans="1:5" x14ac:dyDescent="0.2">
      <c r="A1751" s="29">
        <v>1804</v>
      </c>
      <c r="B1751" s="29" t="s">
        <v>1988</v>
      </c>
      <c r="C1751" s="29" t="s">
        <v>229</v>
      </c>
      <c r="D1751" s="29" t="s">
        <v>237</v>
      </c>
      <c r="E1751" s="30">
        <v>19.73</v>
      </c>
    </row>
    <row r="1752" spans="1:5" x14ac:dyDescent="0.2">
      <c r="A1752" s="29">
        <v>1807</v>
      </c>
      <c r="B1752" s="29" t="s">
        <v>1989</v>
      </c>
      <c r="C1752" s="29" t="s">
        <v>229</v>
      </c>
      <c r="D1752" s="29" t="s">
        <v>237</v>
      </c>
      <c r="E1752" s="30">
        <v>268.97000000000003</v>
      </c>
    </row>
    <row r="1753" spans="1:5" x14ac:dyDescent="0.2">
      <c r="A1753" s="29">
        <v>1808</v>
      </c>
      <c r="B1753" s="29" t="s">
        <v>1990</v>
      </c>
      <c r="C1753" s="29" t="s">
        <v>229</v>
      </c>
      <c r="D1753" s="29" t="s">
        <v>237</v>
      </c>
      <c r="E1753" s="30">
        <v>539.23</v>
      </c>
    </row>
    <row r="1754" spans="1:5" x14ac:dyDescent="0.2">
      <c r="A1754" s="29">
        <v>1797</v>
      </c>
      <c r="B1754" s="29" t="s">
        <v>1991</v>
      </c>
      <c r="C1754" s="29" t="s">
        <v>229</v>
      </c>
      <c r="D1754" s="29" t="s">
        <v>237</v>
      </c>
      <c r="E1754" s="30">
        <v>80.87</v>
      </c>
    </row>
    <row r="1755" spans="1:5" x14ac:dyDescent="0.2">
      <c r="A1755" s="29">
        <v>1796</v>
      </c>
      <c r="B1755" s="29" t="s">
        <v>1992</v>
      </c>
      <c r="C1755" s="29" t="s">
        <v>229</v>
      </c>
      <c r="D1755" s="29" t="s">
        <v>237</v>
      </c>
      <c r="E1755" s="30">
        <v>62.04</v>
      </c>
    </row>
    <row r="1756" spans="1:5" x14ac:dyDescent="0.2">
      <c r="A1756" s="29">
        <v>1794</v>
      </c>
      <c r="B1756" s="29" t="s">
        <v>1993</v>
      </c>
      <c r="C1756" s="29" t="s">
        <v>229</v>
      </c>
      <c r="D1756" s="29" t="s">
        <v>237</v>
      </c>
      <c r="E1756" s="30">
        <v>14.81</v>
      </c>
    </row>
    <row r="1757" spans="1:5" x14ac:dyDescent="0.2">
      <c r="A1757" s="29">
        <v>1816</v>
      </c>
      <c r="B1757" s="29" t="s">
        <v>1994</v>
      </c>
      <c r="C1757" s="29" t="s">
        <v>229</v>
      </c>
      <c r="D1757" s="29" t="s">
        <v>237</v>
      </c>
      <c r="E1757" s="30">
        <v>33.39</v>
      </c>
    </row>
    <row r="1758" spans="1:5" x14ac:dyDescent="0.2">
      <c r="A1758" s="29">
        <v>1815</v>
      </c>
      <c r="B1758" s="29" t="s">
        <v>1995</v>
      </c>
      <c r="C1758" s="29" t="s">
        <v>229</v>
      </c>
      <c r="D1758" s="29" t="s">
        <v>237</v>
      </c>
      <c r="E1758" s="30">
        <v>256.43</v>
      </c>
    </row>
    <row r="1759" spans="1:5" x14ac:dyDescent="0.2">
      <c r="A1759" s="29">
        <v>1798</v>
      </c>
      <c r="B1759" s="29" t="s">
        <v>1996</v>
      </c>
      <c r="C1759" s="29" t="s">
        <v>229</v>
      </c>
      <c r="D1759" s="29" t="s">
        <v>237</v>
      </c>
      <c r="E1759" s="30">
        <v>114.74</v>
      </c>
    </row>
    <row r="1760" spans="1:5" x14ac:dyDescent="0.2">
      <c r="A1760" s="29">
        <v>1795</v>
      </c>
      <c r="B1760" s="29" t="s">
        <v>1997</v>
      </c>
      <c r="C1760" s="29" t="s">
        <v>229</v>
      </c>
      <c r="D1760" s="29" t="s">
        <v>237</v>
      </c>
      <c r="E1760" s="30">
        <v>20.51</v>
      </c>
    </row>
    <row r="1761" spans="1:5" x14ac:dyDescent="0.2">
      <c r="A1761" s="29">
        <v>1799</v>
      </c>
      <c r="B1761" s="29" t="s">
        <v>1998</v>
      </c>
      <c r="C1761" s="29" t="s">
        <v>229</v>
      </c>
      <c r="D1761" s="29" t="s">
        <v>237</v>
      </c>
      <c r="E1761" s="30">
        <v>333.97</v>
      </c>
    </row>
    <row r="1762" spans="1:5" x14ac:dyDescent="0.2">
      <c r="A1762" s="29">
        <v>1800</v>
      </c>
      <c r="B1762" s="29" t="s">
        <v>1999</v>
      </c>
      <c r="C1762" s="29" t="s">
        <v>229</v>
      </c>
      <c r="D1762" s="29" t="s">
        <v>237</v>
      </c>
      <c r="E1762" s="30">
        <v>637.61</v>
      </c>
    </row>
    <row r="1763" spans="1:5" x14ac:dyDescent="0.2">
      <c r="A1763" s="29">
        <v>1802</v>
      </c>
      <c r="B1763" s="29" t="s">
        <v>2000</v>
      </c>
      <c r="C1763" s="29" t="s">
        <v>229</v>
      </c>
      <c r="D1763" s="29" t="s">
        <v>237</v>
      </c>
      <c r="E1763" s="30">
        <v>1594.92</v>
      </c>
    </row>
    <row r="1764" spans="1:5" x14ac:dyDescent="0.2">
      <c r="A1764" s="29">
        <v>40385</v>
      </c>
      <c r="B1764" s="29" t="s">
        <v>2001</v>
      </c>
      <c r="C1764" s="29" t="s">
        <v>229</v>
      </c>
      <c r="D1764" s="29" t="s">
        <v>237</v>
      </c>
      <c r="E1764" s="30">
        <v>87.86</v>
      </c>
    </row>
    <row r="1765" spans="1:5" x14ac:dyDescent="0.2">
      <c r="A1765" s="29">
        <v>40383</v>
      </c>
      <c r="B1765" s="29" t="s">
        <v>2002</v>
      </c>
      <c r="C1765" s="29" t="s">
        <v>229</v>
      </c>
      <c r="D1765" s="29" t="s">
        <v>237</v>
      </c>
      <c r="E1765" s="30">
        <v>60.15</v>
      </c>
    </row>
    <row r="1766" spans="1:5" x14ac:dyDescent="0.2">
      <c r="A1766" s="29">
        <v>40378</v>
      </c>
      <c r="B1766" s="29" t="s">
        <v>2003</v>
      </c>
      <c r="C1766" s="29" t="s">
        <v>229</v>
      </c>
      <c r="D1766" s="29" t="s">
        <v>237</v>
      </c>
      <c r="E1766" s="30">
        <v>20.79</v>
      </c>
    </row>
    <row r="1767" spans="1:5" x14ac:dyDescent="0.2">
      <c r="A1767" s="29">
        <v>40382</v>
      </c>
      <c r="B1767" s="29" t="s">
        <v>2004</v>
      </c>
      <c r="C1767" s="29" t="s">
        <v>229</v>
      </c>
      <c r="D1767" s="29" t="s">
        <v>237</v>
      </c>
      <c r="E1767" s="30">
        <v>39.35</v>
      </c>
    </row>
    <row r="1768" spans="1:5" x14ac:dyDescent="0.2">
      <c r="A1768" s="29">
        <v>40422</v>
      </c>
      <c r="B1768" s="29" t="s">
        <v>2005</v>
      </c>
      <c r="C1768" s="29" t="s">
        <v>229</v>
      </c>
      <c r="D1768" s="29" t="s">
        <v>237</v>
      </c>
      <c r="E1768" s="30">
        <v>268.08999999999997</v>
      </c>
    </row>
    <row r="1769" spans="1:5" x14ac:dyDescent="0.2">
      <c r="A1769" s="29">
        <v>40387</v>
      </c>
      <c r="B1769" s="29" t="s">
        <v>2006</v>
      </c>
      <c r="C1769" s="29" t="s">
        <v>229</v>
      </c>
      <c r="D1769" s="29" t="s">
        <v>237</v>
      </c>
      <c r="E1769" s="30">
        <v>136.5</v>
      </c>
    </row>
    <row r="1770" spans="1:5" x14ac:dyDescent="0.2">
      <c r="A1770" s="29">
        <v>40380</v>
      </c>
      <c r="B1770" s="29" t="s">
        <v>2007</v>
      </c>
      <c r="C1770" s="29" t="s">
        <v>229</v>
      </c>
      <c r="D1770" s="29" t="s">
        <v>237</v>
      </c>
      <c r="E1770" s="30">
        <v>27.73</v>
      </c>
    </row>
    <row r="1771" spans="1:5" x14ac:dyDescent="0.2">
      <c r="A1771" s="29">
        <v>40390</v>
      </c>
      <c r="B1771" s="29" t="s">
        <v>2008</v>
      </c>
      <c r="C1771" s="29" t="s">
        <v>229</v>
      </c>
      <c r="D1771" s="29" t="s">
        <v>237</v>
      </c>
      <c r="E1771" s="30">
        <v>564.63</v>
      </c>
    </row>
    <row r="1772" spans="1:5" x14ac:dyDescent="0.2">
      <c r="A1772" s="29">
        <v>40413</v>
      </c>
      <c r="B1772" s="29" t="s">
        <v>2009</v>
      </c>
      <c r="C1772" s="29" t="s">
        <v>229</v>
      </c>
      <c r="D1772" s="29" t="s">
        <v>237</v>
      </c>
      <c r="E1772" s="30">
        <v>29.74</v>
      </c>
    </row>
    <row r="1773" spans="1:5" x14ac:dyDescent="0.2">
      <c r="A1773" s="29">
        <v>40415</v>
      </c>
      <c r="B1773" s="29" t="s">
        <v>2010</v>
      </c>
      <c r="C1773" s="29" t="s">
        <v>229</v>
      </c>
      <c r="D1773" s="29" t="s">
        <v>237</v>
      </c>
      <c r="E1773" s="30">
        <v>42.38</v>
      </c>
    </row>
    <row r="1774" spans="1:5" x14ac:dyDescent="0.2">
      <c r="A1774" s="29">
        <v>40417</v>
      </c>
      <c r="B1774" s="29" t="s">
        <v>2011</v>
      </c>
      <c r="C1774" s="29" t="s">
        <v>229</v>
      </c>
      <c r="D1774" s="29" t="s">
        <v>237</v>
      </c>
      <c r="E1774" s="30">
        <v>49.99</v>
      </c>
    </row>
    <row r="1775" spans="1:5" x14ac:dyDescent="0.2">
      <c r="A1775" s="29">
        <v>39271</v>
      </c>
      <c r="B1775" s="29" t="s">
        <v>2012</v>
      </c>
      <c r="C1775" s="29" t="s">
        <v>229</v>
      </c>
      <c r="D1775" s="29" t="s">
        <v>232</v>
      </c>
      <c r="E1775" s="30">
        <v>1.74</v>
      </c>
    </row>
    <row r="1776" spans="1:5" x14ac:dyDescent="0.2">
      <c r="A1776" s="29">
        <v>39273</v>
      </c>
      <c r="B1776" s="29" t="s">
        <v>2013</v>
      </c>
      <c r="C1776" s="29" t="s">
        <v>229</v>
      </c>
      <c r="D1776" s="29" t="s">
        <v>232</v>
      </c>
      <c r="E1776" s="30">
        <v>2.95</v>
      </c>
    </row>
    <row r="1777" spans="1:5" x14ac:dyDescent="0.2">
      <c r="A1777" s="29">
        <v>39272</v>
      </c>
      <c r="B1777" s="29" t="s">
        <v>2014</v>
      </c>
      <c r="C1777" s="29" t="s">
        <v>229</v>
      </c>
      <c r="D1777" s="29" t="s">
        <v>232</v>
      </c>
      <c r="E1777" s="30">
        <v>2.13</v>
      </c>
    </row>
    <row r="1778" spans="1:5" x14ac:dyDescent="0.2">
      <c r="A1778" s="29">
        <v>1875</v>
      </c>
      <c r="B1778" s="29" t="s">
        <v>2015</v>
      </c>
      <c r="C1778" s="29" t="s">
        <v>229</v>
      </c>
      <c r="D1778" s="29" t="s">
        <v>232</v>
      </c>
      <c r="E1778" s="30">
        <v>4.72</v>
      </c>
    </row>
    <row r="1779" spans="1:5" x14ac:dyDescent="0.2">
      <c r="A1779" s="29">
        <v>1874</v>
      </c>
      <c r="B1779" s="29" t="s">
        <v>2016</v>
      </c>
      <c r="C1779" s="29" t="s">
        <v>229</v>
      </c>
      <c r="D1779" s="29" t="s">
        <v>232</v>
      </c>
      <c r="E1779" s="30">
        <v>3.89</v>
      </c>
    </row>
    <row r="1780" spans="1:5" x14ac:dyDescent="0.2">
      <c r="A1780" s="29">
        <v>1870</v>
      </c>
      <c r="B1780" s="29" t="s">
        <v>2017</v>
      </c>
      <c r="C1780" s="29" t="s">
        <v>229</v>
      </c>
      <c r="D1780" s="29" t="s">
        <v>230</v>
      </c>
      <c r="E1780" s="30">
        <v>2.25</v>
      </c>
    </row>
    <row r="1781" spans="1:5" x14ac:dyDescent="0.2">
      <c r="A1781" s="29">
        <v>1884</v>
      </c>
      <c r="B1781" s="29" t="s">
        <v>2018</v>
      </c>
      <c r="C1781" s="29" t="s">
        <v>229</v>
      </c>
      <c r="D1781" s="29" t="s">
        <v>232</v>
      </c>
      <c r="E1781" s="30">
        <v>3.45</v>
      </c>
    </row>
    <row r="1782" spans="1:5" x14ac:dyDescent="0.2">
      <c r="A1782" s="29">
        <v>1887</v>
      </c>
      <c r="B1782" s="29" t="s">
        <v>2019</v>
      </c>
      <c r="C1782" s="29" t="s">
        <v>229</v>
      </c>
      <c r="D1782" s="29" t="s">
        <v>232</v>
      </c>
      <c r="E1782" s="30">
        <v>19.559999999999999</v>
      </c>
    </row>
    <row r="1783" spans="1:5" x14ac:dyDescent="0.2">
      <c r="A1783" s="29">
        <v>1876</v>
      </c>
      <c r="B1783" s="29" t="s">
        <v>2020</v>
      </c>
      <c r="C1783" s="29" t="s">
        <v>229</v>
      </c>
      <c r="D1783" s="29" t="s">
        <v>232</v>
      </c>
      <c r="E1783" s="30">
        <v>7.66</v>
      </c>
    </row>
    <row r="1784" spans="1:5" x14ac:dyDescent="0.2">
      <c r="A1784" s="29">
        <v>1879</v>
      </c>
      <c r="B1784" s="29" t="s">
        <v>2021</v>
      </c>
      <c r="C1784" s="29" t="s">
        <v>229</v>
      </c>
      <c r="D1784" s="29" t="s">
        <v>232</v>
      </c>
      <c r="E1784" s="30">
        <v>2.2799999999999998</v>
      </c>
    </row>
    <row r="1785" spans="1:5" x14ac:dyDescent="0.2">
      <c r="A1785" s="29">
        <v>1877</v>
      </c>
      <c r="B1785" s="29" t="s">
        <v>2022</v>
      </c>
      <c r="C1785" s="29" t="s">
        <v>229</v>
      </c>
      <c r="D1785" s="29" t="s">
        <v>232</v>
      </c>
      <c r="E1785" s="30">
        <v>19.59</v>
      </c>
    </row>
    <row r="1786" spans="1:5" x14ac:dyDescent="0.2">
      <c r="A1786" s="29">
        <v>1878</v>
      </c>
      <c r="B1786" s="29" t="s">
        <v>2023</v>
      </c>
      <c r="C1786" s="29" t="s">
        <v>229</v>
      </c>
      <c r="D1786" s="29" t="s">
        <v>232</v>
      </c>
      <c r="E1786" s="30">
        <v>39.35</v>
      </c>
    </row>
    <row r="1787" spans="1:5" x14ac:dyDescent="0.2">
      <c r="A1787" s="29">
        <v>2621</v>
      </c>
      <c r="B1787" s="29" t="s">
        <v>2024</v>
      </c>
      <c r="C1787" s="29" t="s">
        <v>229</v>
      </c>
      <c r="D1787" s="29" t="s">
        <v>232</v>
      </c>
      <c r="E1787" s="30">
        <v>151.11000000000001</v>
      </c>
    </row>
    <row r="1788" spans="1:5" x14ac:dyDescent="0.2">
      <c r="A1788" s="29">
        <v>2616</v>
      </c>
      <c r="B1788" s="29" t="s">
        <v>2025</v>
      </c>
      <c r="C1788" s="29" t="s">
        <v>229</v>
      </c>
      <c r="D1788" s="29" t="s">
        <v>232</v>
      </c>
      <c r="E1788" s="30">
        <v>4.2699999999999996</v>
      </c>
    </row>
    <row r="1789" spans="1:5" x14ac:dyDescent="0.2">
      <c r="A1789" s="29">
        <v>2633</v>
      </c>
      <c r="B1789" s="29" t="s">
        <v>2026</v>
      </c>
      <c r="C1789" s="29" t="s">
        <v>229</v>
      </c>
      <c r="D1789" s="29" t="s">
        <v>232</v>
      </c>
      <c r="E1789" s="30">
        <v>4.84</v>
      </c>
    </row>
    <row r="1790" spans="1:5" x14ac:dyDescent="0.2">
      <c r="A1790" s="29">
        <v>2617</v>
      </c>
      <c r="B1790" s="29" t="s">
        <v>2027</v>
      </c>
      <c r="C1790" s="29" t="s">
        <v>229</v>
      </c>
      <c r="D1790" s="29" t="s">
        <v>232</v>
      </c>
      <c r="E1790" s="30">
        <v>6.57</v>
      </c>
    </row>
    <row r="1791" spans="1:5" x14ac:dyDescent="0.2">
      <c r="A1791" s="29">
        <v>2618</v>
      </c>
      <c r="B1791" s="29" t="s">
        <v>2028</v>
      </c>
      <c r="C1791" s="29" t="s">
        <v>229</v>
      </c>
      <c r="D1791" s="29" t="s">
        <v>232</v>
      </c>
      <c r="E1791" s="30">
        <v>14.97</v>
      </c>
    </row>
    <row r="1792" spans="1:5" x14ac:dyDescent="0.2">
      <c r="A1792" s="29">
        <v>2632</v>
      </c>
      <c r="B1792" s="29" t="s">
        <v>2029</v>
      </c>
      <c r="C1792" s="29" t="s">
        <v>229</v>
      </c>
      <c r="D1792" s="29" t="s">
        <v>232</v>
      </c>
      <c r="E1792" s="30">
        <v>18.260000000000002</v>
      </c>
    </row>
    <row r="1793" spans="1:5" x14ac:dyDescent="0.2">
      <c r="A1793" s="29">
        <v>2631</v>
      </c>
      <c r="B1793" s="29" t="s">
        <v>2030</v>
      </c>
      <c r="C1793" s="29" t="s">
        <v>229</v>
      </c>
      <c r="D1793" s="29" t="s">
        <v>232</v>
      </c>
      <c r="E1793" s="30">
        <v>26.8</v>
      </c>
    </row>
    <row r="1794" spans="1:5" x14ac:dyDescent="0.2">
      <c r="A1794" s="29">
        <v>2619</v>
      </c>
      <c r="B1794" s="29" t="s">
        <v>2031</v>
      </c>
      <c r="C1794" s="29" t="s">
        <v>229</v>
      </c>
      <c r="D1794" s="29" t="s">
        <v>232</v>
      </c>
      <c r="E1794" s="30">
        <v>67.87</v>
      </c>
    </row>
    <row r="1795" spans="1:5" x14ac:dyDescent="0.2">
      <c r="A1795" s="29">
        <v>2620</v>
      </c>
      <c r="B1795" s="29" t="s">
        <v>2032</v>
      </c>
      <c r="C1795" s="29" t="s">
        <v>229</v>
      </c>
      <c r="D1795" s="29" t="s">
        <v>232</v>
      </c>
      <c r="E1795" s="30">
        <v>89.1</v>
      </c>
    </row>
    <row r="1796" spans="1:5" x14ac:dyDescent="0.2">
      <c r="A1796" s="29">
        <v>44472</v>
      </c>
      <c r="B1796" s="29" t="s">
        <v>2033</v>
      </c>
      <c r="C1796" s="29" t="s">
        <v>229</v>
      </c>
      <c r="D1796" s="29" t="s">
        <v>237</v>
      </c>
      <c r="E1796" s="30">
        <v>70.38</v>
      </c>
    </row>
    <row r="1797" spans="1:5" x14ac:dyDescent="0.2">
      <c r="A1797" s="29">
        <v>38369</v>
      </c>
      <c r="B1797" s="29" t="s">
        <v>2034</v>
      </c>
      <c r="C1797" s="29" t="s">
        <v>229</v>
      </c>
      <c r="D1797" s="29" t="s">
        <v>232</v>
      </c>
      <c r="E1797" s="30">
        <v>19.510000000000002</v>
      </c>
    </row>
    <row r="1798" spans="1:5" x14ac:dyDescent="0.2">
      <c r="A1798" s="29">
        <v>38370</v>
      </c>
      <c r="B1798" s="29" t="s">
        <v>2035</v>
      </c>
      <c r="C1798" s="29" t="s">
        <v>229</v>
      </c>
      <c r="D1798" s="29" t="s">
        <v>232</v>
      </c>
      <c r="E1798" s="30">
        <v>19.510000000000002</v>
      </c>
    </row>
    <row r="1799" spans="1:5" x14ac:dyDescent="0.2">
      <c r="A1799" s="29">
        <v>38372</v>
      </c>
      <c r="B1799" s="29" t="s">
        <v>2036</v>
      </c>
      <c r="C1799" s="29" t="s">
        <v>229</v>
      </c>
      <c r="D1799" s="29" t="s">
        <v>232</v>
      </c>
      <c r="E1799" s="30">
        <v>19.079999999999998</v>
      </c>
    </row>
    <row r="1800" spans="1:5" x14ac:dyDescent="0.2">
      <c r="A1800" s="29">
        <v>2357</v>
      </c>
      <c r="B1800" s="29" t="s">
        <v>2037</v>
      </c>
      <c r="C1800" s="29" t="s">
        <v>407</v>
      </c>
      <c r="D1800" s="29" t="s">
        <v>232</v>
      </c>
      <c r="E1800" s="30">
        <v>19.87</v>
      </c>
    </row>
    <row r="1801" spans="1:5" x14ac:dyDescent="0.2">
      <c r="A1801" s="29">
        <v>40806</v>
      </c>
      <c r="B1801" s="29" t="s">
        <v>2038</v>
      </c>
      <c r="C1801" s="29" t="s">
        <v>409</v>
      </c>
      <c r="D1801" s="29" t="s">
        <v>232</v>
      </c>
      <c r="E1801" s="30">
        <v>3506.76</v>
      </c>
    </row>
    <row r="1802" spans="1:5" x14ac:dyDescent="0.2">
      <c r="A1802" s="29">
        <v>2355</v>
      </c>
      <c r="B1802" s="29" t="s">
        <v>2039</v>
      </c>
      <c r="C1802" s="29" t="s">
        <v>407</v>
      </c>
      <c r="D1802" s="29" t="s">
        <v>232</v>
      </c>
      <c r="E1802" s="30">
        <v>26.12</v>
      </c>
    </row>
    <row r="1803" spans="1:5" x14ac:dyDescent="0.2">
      <c r="A1803" s="29">
        <v>40805</v>
      </c>
      <c r="B1803" s="29" t="s">
        <v>2040</v>
      </c>
      <c r="C1803" s="29" t="s">
        <v>409</v>
      </c>
      <c r="D1803" s="29" t="s">
        <v>232</v>
      </c>
      <c r="E1803" s="30">
        <v>4611.08</v>
      </c>
    </row>
    <row r="1804" spans="1:5" x14ac:dyDescent="0.2">
      <c r="A1804" s="29">
        <v>2358</v>
      </c>
      <c r="B1804" s="29" t="s">
        <v>2041</v>
      </c>
      <c r="C1804" s="29" t="s">
        <v>407</v>
      </c>
      <c r="D1804" s="29" t="s">
        <v>232</v>
      </c>
      <c r="E1804" s="30">
        <v>20.87</v>
      </c>
    </row>
    <row r="1805" spans="1:5" x14ac:dyDescent="0.2">
      <c r="A1805" s="29">
        <v>40807</v>
      </c>
      <c r="B1805" s="29" t="s">
        <v>2042</v>
      </c>
      <c r="C1805" s="29" t="s">
        <v>409</v>
      </c>
      <c r="D1805" s="29" t="s">
        <v>232</v>
      </c>
      <c r="E1805" s="30">
        <v>3685.79</v>
      </c>
    </row>
    <row r="1806" spans="1:5" x14ac:dyDescent="0.2">
      <c r="A1806" s="29">
        <v>2359</v>
      </c>
      <c r="B1806" s="29" t="s">
        <v>2043</v>
      </c>
      <c r="C1806" s="29" t="s">
        <v>407</v>
      </c>
      <c r="D1806" s="29" t="s">
        <v>232</v>
      </c>
      <c r="E1806" s="30">
        <v>21.43</v>
      </c>
    </row>
    <row r="1807" spans="1:5" x14ac:dyDescent="0.2">
      <c r="A1807" s="29">
        <v>40808</v>
      </c>
      <c r="B1807" s="29" t="s">
        <v>2044</v>
      </c>
      <c r="C1807" s="29" t="s">
        <v>409</v>
      </c>
      <c r="D1807" s="29" t="s">
        <v>232</v>
      </c>
      <c r="E1807" s="30">
        <v>3782.01</v>
      </c>
    </row>
    <row r="1808" spans="1:5" x14ac:dyDescent="0.2">
      <c r="A1808" s="29">
        <v>44330</v>
      </c>
      <c r="B1808" s="29" t="s">
        <v>2045</v>
      </c>
      <c r="C1808" s="29" t="s">
        <v>295</v>
      </c>
      <c r="D1808" s="29" t="s">
        <v>232</v>
      </c>
      <c r="E1808" s="30">
        <v>7.74</v>
      </c>
    </row>
    <row r="1809" spans="1:5" x14ac:dyDescent="0.2">
      <c r="A1809" s="29">
        <v>43144</v>
      </c>
      <c r="B1809" s="29" t="s">
        <v>2046</v>
      </c>
      <c r="C1809" s="29" t="s">
        <v>293</v>
      </c>
      <c r="D1809" s="29" t="s">
        <v>232</v>
      </c>
      <c r="E1809" s="30">
        <v>38.200000000000003</v>
      </c>
    </row>
    <row r="1810" spans="1:5" x14ac:dyDescent="0.2">
      <c r="A1810" s="29">
        <v>39397</v>
      </c>
      <c r="B1810" s="29" t="s">
        <v>2047</v>
      </c>
      <c r="C1810" s="29" t="s">
        <v>295</v>
      </c>
      <c r="D1810" s="29" t="s">
        <v>232</v>
      </c>
      <c r="E1810" s="30">
        <v>17.41</v>
      </c>
    </row>
    <row r="1811" spans="1:5" x14ac:dyDescent="0.2">
      <c r="A1811" s="29">
        <v>2692</v>
      </c>
      <c r="B1811" s="29" t="s">
        <v>2048</v>
      </c>
      <c r="C1811" s="29" t="s">
        <v>295</v>
      </c>
      <c r="D1811" s="29" t="s">
        <v>232</v>
      </c>
      <c r="E1811" s="30">
        <v>7.02</v>
      </c>
    </row>
    <row r="1812" spans="1:5" x14ac:dyDescent="0.2">
      <c r="A1812" s="29">
        <v>44329</v>
      </c>
      <c r="B1812" s="29" t="s">
        <v>2049</v>
      </c>
      <c r="C1812" s="29" t="s">
        <v>295</v>
      </c>
      <c r="D1812" s="29" t="s">
        <v>232</v>
      </c>
      <c r="E1812" s="30">
        <v>10.14</v>
      </c>
    </row>
    <row r="1813" spans="1:5" x14ac:dyDescent="0.2">
      <c r="A1813" s="29">
        <v>5318</v>
      </c>
      <c r="B1813" s="29" t="s">
        <v>2050</v>
      </c>
      <c r="C1813" s="29" t="s">
        <v>295</v>
      </c>
      <c r="D1813" s="29" t="s">
        <v>230</v>
      </c>
      <c r="E1813" s="30">
        <v>16.399999999999999</v>
      </c>
    </row>
    <row r="1814" spans="1:5" x14ac:dyDescent="0.2">
      <c r="A1814" s="29">
        <v>5330</v>
      </c>
      <c r="B1814" s="29" t="s">
        <v>2051</v>
      </c>
      <c r="C1814" s="29" t="s">
        <v>295</v>
      </c>
      <c r="D1814" s="29" t="s">
        <v>232</v>
      </c>
      <c r="E1814" s="30">
        <v>37.380000000000003</v>
      </c>
    </row>
    <row r="1815" spans="1:5" x14ac:dyDescent="0.2">
      <c r="A1815" s="29">
        <v>44532</v>
      </c>
      <c r="B1815" s="29" t="s">
        <v>2052</v>
      </c>
      <c r="C1815" s="29" t="s">
        <v>229</v>
      </c>
      <c r="D1815" s="29" t="s">
        <v>232</v>
      </c>
      <c r="E1815" s="30">
        <v>19.46</v>
      </c>
    </row>
    <row r="1816" spans="1:5" x14ac:dyDescent="0.2">
      <c r="A1816" s="29">
        <v>44531</v>
      </c>
      <c r="B1816" s="29" t="s">
        <v>2053</v>
      </c>
      <c r="C1816" s="29" t="s">
        <v>229</v>
      </c>
      <c r="D1816" s="29" t="s">
        <v>232</v>
      </c>
      <c r="E1816" s="30">
        <v>61.85</v>
      </c>
    </row>
    <row r="1817" spans="1:5" x14ac:dyDescent="0.2">
      <c r="A1817" s="29">
        <v>38140</v>
      </c>
      <c r="B1817" s="29" t="s">
        <v>2054</v>
      </c>
      <c r="C1817" s="29" t="s">
        <v>229</v>
      </c>
      <c r="D1817" s="29" t="s">
        <v>230</v>
      </c>
      <c r="E1817" s="30">
        <v>15</v>
      </c>
    </row>
    <row r="1818" spans="1:5" x14ac:dyDescent="0.2">
      <c r="A1818" s="29">
        <v>13887</v>
      </c>
      <c r="B1818" s="29" t="s">
        <v>2055</v>
      </c>
      <c r="C1818" s="29" t="s">
        <v>229</v>
      </c>
      <c r="D1818" s="29" t="s">
        <v>232</v>
      </c>
      <c r="E1818" s="30">
        <v>355.13</v>
      </c>
    </row>
    <row r="1819" spans="1:5" x14ac:dyDescent="0.2">
      <c r="A1819" s="29">
        <v>44495</v>
      </c>
      <c r="B1819" s="29" t="s">
        <v>2056</v>
      </c>
      <c r="C1819" s="29" t="s">
        <v>229</v>
      </c>
      <c r="D1819" s="29" t="s">
        <v>232</v>
      </c>
      <c r="E1819" s="30">
        <v>15.81</v>
      </c>
    </row>
    <row r="1820" spans="1:5" x14ac:dyDescent="0.2">
      <c r="A1820" s="29">
        <v>44533</v>
      </c>
      <c r="B1820" s="29" t="s">
        <v>2057</v>
      </c>
      <c r="C1820" s="29" t="s">
        <v>229</v>
      </c>
      <c r="D1820" s="29" t="s">
        <v>232</v>
      </c>
      <c r="E1820" s="30">
        <v>14.93</v>
      </c>
    </row>
    <row r="1821" spans="1:5" x14ac:dyDescent="0.2">
      <c r="A1821" s="29">
        <v>44534</v>
      </c>
      <c r="B1821" s="29" t="s">
        <v>2058</v>
      </c>
      <c r="C1821" s="29" t="s">
        <v>229</v>
      </c>
      <c r="D1821" s="29" t="s">
        <v>232</v>
      </c>
      <c r="E1821" s="30">
        <v>3.89</v>
      </c>
    </row>
    <row r="1822" spans="1:5" x14ac:dyDescent="0.2">
      <c r="A1822" s="29">
        <v>34544</v>
      </c>
      <c r="B1822" s="29" t="s">
        <v>2059</v>
      </c>
      <c r="C1822" s="29" t="s">
        <v>229</v>
      </c>
      <c r="D1822" s="29" t="s">
        <v>232</v>
      </c>
      <c r="E1822" s="30">
        <v>1661.36</v>
      </c>
    </row>
    <row r="1823" spans="1:5" x14ac:dyDescent="0.2">
      <c r="A1823" s="29">
        <v>34729</v>
      </c>
      <c r="B1823" s="29" t="s">
        <v>2060</v>
      </c>
      <c r="C1823" s="29" t="s">
        <v>229</v>
      </c>
      <c r="D1823" s="29" t="s">
        <v>232</v>
      </c>
      <c r="E1823" s="30">
        <v>1306.92</v>
      </c>
    </row>
    <row r="1824" spans="1:5" x14ac:dyDescent="0.2">
      <c r="A1824" s="29">
        <v>34734</v>
      </c>
      <c r="B1824" s="29" t="s">
        <v>2061</v>
      </c>
      <c r="C1824" s="29" t="s">
        <v>229</v>
      </c>
      <c r="D1824" s="29" t="s">
        <v>232</v>
      </c>
      <c r="E1824" s="30">
        <v>2023.53</v>
      </c>
    </row>
    <row r="1825" spans="1:5" x14ac:dyDescent="0.2">
      <c r="A1825" s="29">
        <v>34738</v>
      </c>
      <c r="B1825" s="29" t="s">
        <v>2062</v>
      </c>
      <c r="C1825" s="29" t="s">
        <v>229</v>
      </c>
      <c r="D1825" s="29" t="s">
        <v>232</v>
      </c>
      <c r="E1825" s="30">
        <v>4727.6000000000004</v>
      </c>
    </row>
    <row r="1826" spans="1:5" x14ac:dyDescent="0.2">
      <c r="A1826" s="29">
        <v>2391</v>
      </c>
      <c r="B1826" s="29" t="s">
        <v>2063</v>
      </c>
      <c r="C1826" s="29" t="s">
        <v>229</v>
      </c>
      <c r="D1826" s="29" t="s">
        <v>232</v>
      </c>
      <c r="E1826" s="30">
        <v>384.51</v>
      </c>
    </row>
    <row r="1827" spans="1:5" x14ac:dyDescent="0.2">
      <c r="A1827" s="29">
        <v>2374</v>
      </c>
      <c r="B1827" s="29" t="s">
        <v>2064</v>
      </c>
      <c r="C1827" s="29" t="s">
        <v>229</v>
      </c>
      <c r="D1827" s="29" t="s">
        <v>232</v>
      </c>
      <c r="E1827" s="30">
        <v>436.21</v>
      </c>
    </row>
    <row r="1828" spans="1:5" x14ac:dyDescent="0.2">
      <c r="A1828" s="29">
        <v>2377</v>
      </c>
      <c r="B1828" s="29" t="s">
        <v>2065</v>
      </c>
      <c r="C1828" s="29" t="s">
        <v>229</v>
      </c>
      <c r="D1828" s="29" t="s">
        <v>232</v>
      </c>
      <c r="E1828" s="30">
        <v>612.17999999999995</v>
      </c>
    </row>
    <row r="1829" spans="1:5" x14ac:dyDescent="0.2">
      <c r="A1829" s="29">
        <v>2393</v>
      </c>
      <c r="B1829" s="29" t="s">
        <v>2066</v>
      </c>
      <c r="C1829" s="29" t="s">
        <v>229</v>
      </c>
      <c r="D1829" s="29" t="s">
        <v>232</v>
      </c>
      <c r="E1829" s="30">
        <v>1025.18</v>
      </c>
    </row>
    <row r="1830" spans="1:5" x14ac:dyDescent="0.2">
      <c r="A1830" s="29">
        <v>34705</v>
      </c>
      <c r="B1830" s="29" t="s">
        <v>2067</v>
      </c>
      <c r="C1830" s="29" t="s">
        <v>229</v>
      </c>
      <c r="D1830" s="29" t="s">
        <v>232</v>
      </c>
      <c r="E1830" s="30">
        <v>896.67</v>
      </c>
    </row>
    <row r="1831" spans="1:5" x14ac:dyDescent="0.2">
      <c r="A1831" s="29">
        <v>34707</v>
      </c>
      <c r="B1831" s="29" t="s">
        <v>2068</v>
      </c>
      <c r="C1831" s="29" t="s">
        <v>229</v>
      </c>
      <c r="D1831" s="29" t="s">
        <v>232</v>
      </c>
      <c r="E1831" s="30">
        <v>1661.54</v>
      </c>
    </row>
    <row r="1832" spans="1:5" x14ac:dyDescent="0.2">
      <c r="A1832" s="29">
        <v>2378</v>
      </c>
      <c r="B1832" s="29" t="s">
        <v>2069</v>
      </c>
      <c r="C1832" s="29" t="s">
        <v>229</v>
      </c>
      <c r="D1832" s="29" t="s">
        <v>232</v>
      </c>
      <c r="E1832" s="30">
        <v>1408.22</v>
      </c>
    </row>
    <row r="1833" spans="1:5" x14ac:dyDescent="0.2">
      <c r="A1833" s="29">
        <v>2379</v>
      </c>
      <c r="B1833" s="29" t="s">
        <v>2070</v>
      </c>
      <c r="C1833" s="29" t="s">
        <v>229</v>
      </c>
      <c r="D1833" s="29" t="s">
        <v>232</v>
      </c>
      <c r="E1833" s="30">
        <v>1408.22</v>
      </c>
    </row>
    <row r="1834" spans="1:5" x14ac:dyDescent="0.2">
      <c r="A1834" s="29">
        <v>2376</v>
      </c>
      <c r="B1834" s="29" t="s">
        <v>2071</v>
      </c>
      <c r="C1834" s="29" t="s">
        <v>229</v>
      </c>
      <c r="D1834" s="29" t="s">
        <v>232</v>
      </c>
      <c r="E1834" s="30">
        <v>2319.33</v>
      </c>
    </row>
    <row r="1835" spans="1:5" x14ac:dyDescent="0.2">
      <c r="A1835" s="29">
        <v>2394</v>
      </c>
      <c r="B1835" s="29" t="s">
        <v>2072</v>
      </c>
      <c r="C1835" s="29" t="s">
        <v>229</v>
      </c>
      <c r="D1835" s="29" t="s">
        <v>232</v>
      </c>
      <c r="E1835" s="30">
        <v>4958.3</v>
      </c>
    </row>
    <row r="1836" spans="1:5" x14ac:dyDescent="0.2">
      <c r="A1836" s="29">
        <v>34686</v>
      </c>
      <c r="B1836" s="29" t="s">
        <v>2073</v>
      </c>
      <c r="C1836" s="29" t="s">
        <v>229</v>
      </c>
      <c r="D1836" s="29" t="s">
        <v>232</v>
      </c>
      <c r="E1836" s="30">
        <v>14.88</v>
      </c>
    </row>
    <row r="1837" spans="1:5" x14ac:dyDescent="0.2">
      <c r="A1837" s="29">
        <v>34616</v>
      </c>
      <c r="B1837" s="29" t="s">
        <v>2074</v>
      </c>
      <c r="C1837" s="29" t="s">
        <v>229</v>
      </c>
      <c r="D1837" s="29" t="s">
        <v>232</v>
      </c>
      <c r="E1837" s="30">
        <v>57.53</v>
      </c>
    </row>
    <row r="1838" spans="1:5" x14ac:dyDescent="0.2">
      <c r="A1838" s="29">
        <v>34623</v>
      </c>
      <c r="B1838" s="29" t="s">
        <v>2075</v>
      </c>
      <c r="C1838" s="29" t="s">
        <v>229</v>
      </c>
      <c r="D1838" s="29" t="s">
        <v>232</v>
      </c>
      <c r="E1838" s="30">
        <v>56.65</v>
      </c>
    </row>
    <row r="1839" spans="1:5" x14ac:dyDescent="0.2">
      <c r="A1839" s="29">
        <v>34628</v>
      </c>
      <c r="B1839" s="29" t="s">
        <v>2076</v>
      </c>
      <c r="C1839" s="29" t="s">
        <v>229</v>
      </c>
      <c r="D1839" s="29" t="s">
        <v>232</v>
      </c>
      <c r="E1839" s="30">
        <v>81.150000000000006</v>
      </c>
    </row>
    <row r="1840" spans="1:5" x14ac:dyDescent="0.2">
      <c r="A1840" s="29">
        <v>34653</v>
      </c>
      <c r="B1840" s="29" t="s">
        <v>2077</v>
      </c>
      <c r="C1840" s="29" t="s">
        <v>229</v>
      </c>
      <c r="D1840" s="29" t="s">
        <v>232</v>
      </c>
      <c r="E1840" s="30">
        <v>10.029999999999999</v>
      </c>
    </row>
    <row r="1841" spans="1:5" x14ac:dyDescent="0.2">
      <c r="A1841" s="29">
        <v>34688</v>
      </c>
      <c r="B1841" s="29" t="s">
        <v>2078</v>
      </c>
      <c r="C1841" s="29" t="s">
        <v>229</v>
      </c>
      <c r="D1841" s="29" t="s">
        <v>232</v>
      </c>
      <c r="E1841" s="30">
        <v>18.190000000000001</v>
      </c>
    </row>
    <row r="1842" spans="1:5" x14ac:dyDescent="0.2">
      <c r="A1842" s="29">
        <v>34709</v>
      </c>
      <c r="B1842" s="29" t="s">
        <v>2079</v>
      </c>
      <c r="C1842" s="29" t="s">
        <v>229</v>
      </c>
      <c r="D1842" s="29" t="s">
        <v>232</v>
      </c>
      <c r="E1842" s="30">
        <v>70.489999999999995</v>
      </c>
    </row>
    <row r="1843" spans="1:5" x14ac:dyDescent="0.2">
      <c r="A1843" s="29">
        <v>34714</v>
      </c>
      <c r="B1843" s="29" t="s">
        <v>2080</v>
      </c>
      <c r="C1843" s="29" t="s">
        <v>229</v>
      </c>
      <c r="D1843" s="29" t="s">
        <v>232</v>
      </c>
      <c r="E1843" s="30">
        <v>84.19</v>
      </c>
    </row>
    <row r="1844" spans="1:5" x14ac:dyDescent="0.2">
      <c r="A1844" s="29">
        <v>2388</v>
      </c>
      <c r="B1844" s="29" t="s">
        <v>2081</v>
      </c>
      <c r="C1844" s="29" t="s">
        <v>229</v>
      </c>
      <c r="D1844" s="29" t="s">
        <v>232</v>
      </c>
      <c r="E1844" s="30">
        <v>69.959999999999994</v>
      </c>
    </row>
    <row r="1845" spans="1:5" x14ac:dyDescent="0.2">
      <c r="A1845" s="29">
        <v>34606</v>
      </c>
      <c r="B1845" s="29" t="s">
        <v>2082</v>
      </c>
      <c r="C1845" s="29" t="s">
        <v>229</v>
      </c>
      <c r="D1845" s="29" t="s">
        <v>232</v>
      </c>
      <c r="E1845" s="30">
        <v>107.32</v>
      </c>
    </row>
    <row r="1846" spans="1:5" x14ac:dyDescent="0.2">
      <c r="A1846" s="29">
        <v>34689</v>
      </c>
      <c r="B1846" s="29" t="s">
        <v>2083</v>
      </c>
      <c r="C1846" s="29" t="s">
        <v>229</v>
      </c>
      <c r="D1846" s="29" t="s">
        <v>232</v>
      </c>
      <c r="E1846" s="30">
        <v>34.17</v>
      </c>
    </row>
    <row r="1847" spans="1:5" x14ac:dyDescent="0.2">
      <c r="A1847" s="29">
        <v>2370</v>
      </c>
      <c r="B1847" s="29" t="s">
        <v>2084</v>
      </c>
      <c r="C1847" s="29" t="s">
        <v>229</v>
      </c>
      <c r="D1847" s="29" t="s">
        <v>230</v>
      </c>
      <c r="E1847" s="30">
        <v>13</v>
      </c>
    </row>
    <row r="1848" spans="1:5" x14ac:dyDescent="0.2">
      <c r="A1848" s="29">
        <v>2386</v>
      </c>
      <c r="B1848" s="29" t="s">
        <v>2085</v>
      </c>
      <c r="C1848" s="29" t="s">
        <v>229</v>
      </c>
      <c r="D1848" s="29" t="s">
        <v>232</v>
      </c>
      <c r="E1848" s="30">
        <v>21.81</v>
      </c>
    </row>
    <row r="1849" spans="1:5" x14ac:dyDescent="0.2">
      <c r="A1849" s="29">
        <v>2392</v>
      </c>
      <c r="B1849" s="29" t="s">
        <v>2086</v>
      </c>
      <c r="C1849" s="29" t="s">
        <v>229</v>
      </c>
      <c r="D1849" s="29" t="s">
        <v>232</v>
      </c>
      <c r="E1849" s="30">
        <v>87.26</v>
      </c>
    </row>
    <row r="1850" spans="1:5" x14ac:dyDescent="0.2">
      <c r="A1850" s="29">
        <v>2373</v>
      </c>
      <c r="B1850" s="29" t="s">
        <v>2087</v>
      </c>
      <c r="C1850" s="29" t="s">
        <v>229</v>
      </c>
      <c r="D1850" s="29" t="s">
        <v>232</v>
      </c>
      <c r="E1850" s="30">
        <v>122.95</v>
      </c>
    </row>
    <row r="1851" spans="1:5" x14ac:dyDescent="0.2">
      <c r="A1851" s="29">
        <v>39465</v>
      </c>
      <c r="B1851" s="29" t="s">
        <v>2088</v>
      </c>
      <c r="C1851" s="29" t="s">
        <v>229</v>
      </c>
      <c r="D1851" s="29" t="s">
        <v>232</v>
      </c>
      <c r="E1851" s="30">
        <v>75.11</v>
      </c>
    </row>
    <row r="1852" spans="1:5" x14ac:dyDescent="0.2">
      <c r="A1852" s="29">
        <v>39466</v>
      </c>
      <c r="B1852" s="29" t="s">
        <v>2089</v>
      </c>
      <c r="C1852" s="29" t="s">
        <v>229</v>
      </c>
      <c r="D1852" s="29" t="s">
        <v>232</v>
      </c>
      <c r="E1852" s="30">
        <v>84.5</v>
      </c>
    </row>
    <row r="1853" spans="1:5" x14ac:dyDescent="0.2">
      <c r="A1853" s="29">
        <v>39467</v>
      </c>
      <c r="B1853" s="29" t="s">
        <v>2090</v>
      </c>
      <c r="C1853" s="29" t="s">
        <v>229</v>
      </c>
      <c r="D1853" s="29" t="s">
        <v>232</v>
      </c>
      <c r="E1853" s="30">
        <v>108.08</v>
      </c>
    </row>
    <row r="1854" spans="1:5" x14ac:dyDescent="0.2">
      <c r="A1854" s="29">
        <v>39468</v>
      </c>
      <c r="B1854" s="29" t="s">
        <v>2091</v>
      </c>
      <c r="C1854" s="29" t="s">
        <v>229</v>
      </c>
      <c r="D1854" s="29" t="s">
        <v>232</v>
      </c>
      <c r="E1854" s="30">
        <v>192.11</v>
      </c>
    </row>
    <row r="1855" spans="1:5" x14ac:dyDescent="0.2">
      <c r="A1855" s="29">
        <v>39469</v>
      </c>
      <c r="B1855" s="29" t="s">
        <v>2092</v>
      </c>
      <c r="C1855" s="29" t="s">
        <v>229</v>
      </c>
      <c r="D1855" s="29" t="s">
        <v>232</v>
      </c>
      <c r="E1855" s="30">
        <v>78.260000000000005</v>
      </c>
    </row>
    <row r="1856" spans="1:5" x14ac:dyDescent="0.2">
      <c r="A1856" s="29">
        <v>39470</v>
      </c>
      <c r="B1856" s="29" t="s">
        <v>2093</v>
      </c>
      <c r="C1856" s="29" t="s">
        <v>229</v>
      </c>
      <c r="D1856" s="29" t="s">
        <v>232</v>
      </c>
      <c r="E1856" s="30">
        <v>96.15</v>
      </c>
    </row>
    <row r="1857" spans="1:5" x14ac:dyDescent="0.2">
      <c r="A1857" s="29">
        <v>39471</v>
      </c>
      <c r="B1857" s="29" t="s">
        <v>2094</v>
      </c>
      <c r="C1857" s="29" t="s">
        <v>229</v>
      </c>
      <c r="D1857" s="29" t="s">
        <v>232</v>
      </c>
      <c r="E1857" s="30">
        <v>115.55</v>
      </c>
    </row>
    <row r="1858" spans="1:5" x14ac:dyDescent="0.2">
      <c r="A1858" s="29">
        <v>39472</v>
      </c>
      <c r="B1858" s="29" t="s">
        <v>2095</v>
      </c>
      <c r="C1858" s="29" t="s">
        <v>229</v>
      </c>
      <c r="D1858" s="29" t="s">
        <v>232</v>
      </c>
      <c r="E1858" s="30">
        <v>200.77</v>
      </c>
    </row>
    <row r="1859" spans="1:5" x14ac:dyDescent="0.2">
      <c r="A1859" s="29">
        <v>39473</v>
      </c>
      <c r="B1859" s="29" t="s">
        <v>2096</v>
      </c>
      <c r="C1859" s="29" t="s">
        <v>229</v>
      </c>
      <c r="D1859" s="29" t="s">
        <v>232</v>
      </c>
      <c r="E1859" s="30">
        <v>129.69999999999999</v>
      </c>
    </row>
    <row r="1860" spans="1:5" x14ac:dyDescent="0.2">
      <c r="A1860" s="29">
        <v>39474</v>
      </c>
      <c r="B1860" s="29" t="s">
        <v>2097</v>
      </c>
      <c r="C1860" s="29" t="s">
        <v>229</v>
      </c>
      <c r="D1860" s="29" t="s">
        <v>232</v>
      </c>
      <c r="E1860" s="30">
        <v>138.26</v>
      </c>
    </row>
    <row r="1861" spans="1:5" x14ac:dyDescent="0.2">
      <c r="A1861" s="29">
        <v>39475</v>
      </c>
      <c r="B1861" s="29" t="s">
        <v>2098</v>
      </c>
      <c r="C1861" s="29" t="s">
        <v>229</v>
      </c>
      <c r="D1861" s="29" t="s">
        <v>232</v>
      </c>
      <c r="E1861" s="30">
        <v>156.88</v>
      </c>
    </row>
    <row r="1862" spans="1:5" x14ac:dyDescent="0.2">
      <c r="A1862" s="29">
        <v>39476</v>
      </c>
      <c r="B1862" s="29" t="s">
        <v>2099</v>
      </c>
      <c r="C1862" s="29" t="s">
        <v>229</v>
      </c>
      <c r="D1862" s="29" t="s">
        <v>232</v>
      </c>
      <c r="E1862" s="30">
        <v>295.31</v>
      </c>
    </row>
    <row r="1863" spans="1:5" x14ac:dyDescent="0.2">
      <c r="A1863" s="29">
        <v>39477</v>
      </c>
      <c r="B1863" s="29" t="s">
        <v>2100</v>
      </c>
      <c r="C1863" s="29" t="s">
        <v>229</v>
      </c>
      <c r="D1863" s="29" t="s">
        <v>232</v>
      </c>
      <c r="E1863" s="30">
        <v>144.69</v>
      </c>
    </row>
    <row r="1864" spans="1:5" x14ac:dyDescent="0.2">
      <c r="A1864" s="29">
        <v>39478</v>
      </c>
      <c r="B1864" s="29" t="s">
        <v>2101</v>
      </c>
      <c r="C1864" s="29" t="s">
        <v>229</v>
      </c>
      <c r="D1864" s="29" t="s">
        <v>232</v>
      </c>
      <c r="E1864" s="30">
        <v>149.16999999999999</v>
      </c>
    </row>
    <row r="1865" spans="1:5" x14ac:dyDescent="0.2">
      <c r="A1865" s="29">
        <v>39479</v>
      </c>
      <c r="B1865" s="29" t="s">
        <v>2102</v>
      </c>
      <c r="C1865" s="29" t="s">
        <v>229</v>
      </c>
      <c r="D1865" s="29" t="s">
        <v>232</v>
      </c>
      <c r="E1865" s="30">
        <v>175.76</v>
      </c>
    </row>
    <row r="1866" spans="1:5" x14ac:dyDescent="0.2">
      <c r="A1866" s="29">
        <v>39480</v>
      </c>
      <c r="B1866" s="29" t="s">
        <v>2103</v>
      </c>
      <c r="C1866" s="29" t="s">
        <v>229</v>
      </c>
      <c r="D1866" s="29" t="s">
        <v>232</v>
      </c>
      <c r="E1866" s="30">
        <v>362.67</v>
      </c>
    </row>
    <row r="1867" spans="1:5" x14ac:dyDescent="0.2">
      <c r="A1867" s="29">
        <v>39459</v>
      </c>
      <c r="B1867" s="29" t="s">
        <v>2104</v>
      </c>
      <c r="C1867" s="29" t="s">
        <v>229</v>
      </c>
      <c r="D1867" s="29" t="s">
        <v>232</v>
      </c>
      <c r="E1867" s="30">
        <v>307.81</v>
      </c>
    </row>
    <row r="1868" spans="1:5" x14ac:dyDescent="0.2">
      <c r="A1868" s="29">
        <v>39445</v>
      </c>
      <c r="B1868" s="29" t="s">
        <v>2105</v>
      </c>
      <c r="C1868" s="29" t="s">
        <v>229</v>
      </c>
      <c r="D1868" s="29" t="s">
        <v>232</v>
      </c>
      <c r="E1868" s="30">
        <v>154.55000000000001</v>
      </c>
    </row>
    <row r="1869" spans="1:5" x14ac:dyDescent="0.2">
      <c r="A1869" s="29">
        <v>39446</v>
      </c>
      <c r="B1869" s="29" t="s">
        <v>2106</v>
      </c>
      <c r="C1869" s="29" t="s">
        <v>229</v>
      </c>
      <c r="D1869" s="29" t="s">
        <v>232</v>
      </c>
      <c r="E1869" s="30">
        <v>157.30000000000001</v>
      </c>
    </row>
    <row r="1870" spans="1:5" x14ac:dyDescent="0.2">
      <c r="A1870" s="29">
        <v>39447</v>
      </c>
      <c r="B1870" s="29" t="s">
        <v>2107</v>
      </c>
      <c r="C1870" s="29" t="s">
        <v>229</v>
      </c>
      <c r="D1870" s="29" t="s">
        <v>232</v>
      </c>
      <c r="E1870" s="30">
        <v>168.22</v>
      </c>
    </row>
    <row r="1871" spans="1:5" x14ac:dyDescent="0.2">
      <c r="A1871" s="29">
        <v>39448</v>
      </c>
      <c r="B1871" s="29" t="s">
        <v>2108</v>
      </c>
      <c r="C1871" s="29" t="s">
        <v>229</v>
      </c>
      <c r="D1871" s="29" t="s">
        <v>232</v>
      </c>
      <c r="E1871" s="30">
        <v>286.83999999999997</v>
      </c>
    </row>
    <row r="1872" spans="1:5" x14ac:dyDescent="0.2">
      <c r="A1872" s="29">
        <v>39450</v>
      </c>
      <c r="B1872" s="29" t="s">
        <v>2109</v>
      </c>
      <c r="C1872" s="29" t="s">
        <v>229</v>
      </c>
      <c r="D1872" s="29" t="s">
        <v>232</v>
      </c>
      <c r="E1872" s="30">
        <v>175</v>
      </c>
    </row>
    <row r="1873" spans="1:5" x14ac:dyDescent="0.2">
      <c r="A1873" s="29">
        <v>39451</v>
      </c>
      <c r="B1873" s="29" t="s">
        <v>2110</v>
      </c>
      <c r="C1873" s="29" t="s">
        <v>229</v>
      </c>
      <c r="D1873" s="29" t="s">
        <v>232</v>
      </c>
      <c r="E1873" s="30">
        <v>190.88</v>
      </c>
    </row>
    <row r="1874" spans="1:5" x14ac:dyDescent="0.2">
      <c r="A1874" s="29">
        <v>39452</v>
      </c>
      <c r="B1874" s="29" t="s">
        <v>2111</v>
      </c>
      <c r="C1874" s="29" t="s">
        <v>229</v>
      </c>
      <c r="D1874" s="29" t="s">
        <v>232</v>
      </c>
      <c r="E1874" s="30">
        <v>192.02</v>
      </c>
    </row>
    <row r="1875" spans="1:5" x14ac:dyDescent="0.2">
      <c r="A1875" s="29">
        <v>39523</v>
      </c>
      <c r="B1875" s="29" t="s">
        <v>2112</v>
      </c>
      <c r="C1875" s="29" t="s">
        <v>229</v>
      </c>
      <c r="D1875" s="29" t="s">
        <v>232</v>
      </c>
      <c r="E1875" s="30">
        <v>321.33999999999997</v>
      </c>
    </row>
    <row r="1876" spans="1:5" x14ac:dyDescent="0.2">
      <c r="A1876" s="29">
        <v>39449</v>
      </c>
      <c r="B1876" s="29" t="s">
        <v>2113</v>
      </c>
      <c r="C1876" s="29" t="s">
        <v>229</v>
      </c>
      <c r="D1876" s="29" t="s">
        <v>232</v>
      </c>
      <c r="E1876" s="30">
        <v>355.86</v>
      </c>
    </row>
    <row r="1877" spans="1:5" x14ac:dyDescent="0.2">
      <c r="A1877" s="29">
        <v>39455</v>
      </c>
      <c r="B1877" s="29" t="s">
        <v>2114</v>
      </c>
      <c r="C1877" s="29" t="s">
        <v>229</v>
      </c>
      <c r="D1877" s="29" t="s">
        <v>232</v>
      </c>
      <c r="E1877" s="30">
        <v>176.09</v>
      </c>
    </row>
    <row r="1878" spans="1:5" x14ac:dyDescent="0.2">
      <c r="A1878" s="29">
        <v>39456</v>
      </c>
      <c r="B1878" s="29" t="s">
        <v>2115</v>
      </c>
      <c r="C1878" s="29" t="s">
        <v>229</v>
      </c>
      <c r="D1878" s="29" t="s">
        <v>232</v>
      </c>
      <c r="E1878" s="30">
        <v>176.22</v>
      </c>
    </row>
    <row r="1879" spans="1:5" x14ac:dyDescent="0.2">
      <c r="A1879" s="29">
        <v>39457</v>
      </c>
      <c r="B1879" s="29" t="s">
        <v>2116</v>
      </c>
      <c r="C1879" s="29" t="s">
        <v>229</v>
      </c>
      <c r="D1879" s="29" t="s">
        <v>232</v>
      </c>
      <c r="E1879" s="30">
        <v>192.11</v>
      </c>
    </row>
    <row r="1880" spans="1:5" x14ac:dyDescent="0.2">
      <c r="A1880" s="29">
        <v>39458</v>
      </c>
      <c r="B1880" s="29" t="s">
        <v>2117</v>
      </c>
      <c r="C1880" s="29" t="s">
        <v>229</v>
      </c>
      <c r="D1880" s="29" t="s">
        <v>232</v>
      </c>
      <c r="E1880" s="30">
        <v>358.48</v>
      </c>
    </row>
    <row r="1881" spans="1:5" x14ac:dyDescent="0.2">
      <c r="A1881" s="29">
        <v>39464</v>
      </c>
      <c r="B1881" s="29" t="s">
        <v>2118</v>
      </c>
      <c r="C1881" s="29" t="s">
        <v>229</v>
      </c>
      <c r="D1881" s="29" t="s">
        <v>232</v>
      </c>
      <c r="E1881" s="30">
        <v>576.47</v>
      </c>
    </row>
    <row r="1882" spans="1:5" x14ac:dyDescent="0.2">
      <c r="A1882" s="29">
        <v>39460</v>
      </c>
      <c r="B1882" s="29" t="s">
        <v>2119</v>
      </c>
      <c r="C1882" s="29" t="s">
        <v>229</v>
      </c>
      <c r="D1882" s="29" t="s">
        <v>232</v>
      </c>
      <c r="E1882" s="30">
        <v>218.64</v>
      </c>
    </row>
    <row r="1883" spans="1:5" x14ac:dyDescent="0.2">
      <c r="A1883" s="29">
        <v>39461</v>
      </c>
      <c r="B1883" s="29" t="s">
        <v>2120</v>
      </c>
      <c r="C1883" s="29" t="s">
        <v>229</v>
      </c>
      <c r="D1883" s="29" t="s">
        <v>232</v>
      </c>
      <c r="E1883" s="30">
        <v>256.2</v>
      </c>
    </row>
    <row r="1884" spans="1:5" x14ac:dyDescent="0.2">
      <c r="A1884" s="29">
        <v>39462</v>
      </c>
      <c r="B1884" s="29" t="s">
        <v>2121</v>
      </c>
      <c r="C1884" s="29" t="s">
        <v>229</v>
      </c>
      <c r="D1884" s="29" t="s">
        <v>232</v>
      </c>
      <c r="E1884" s="30">
        <v>246.91</v>
      </c>
    </row>
    <row r="1885" spans="1:5" x14ac:dyDescent="0.2">
      <c r="A1885" s="29">
        <v>39463</v>
      </c>
      <c r="B1885" s="29" t="s">
        <v>2122</v>
      </c>
      <c r="C1885" s="29" t="s">
        <v>229</v>
      </c>
      <c r="D1885" s="29" t="s">
        <v>232</v>
      </c>
      <c r="E1885" s="30">
        <v>572</v>
      </c>
    </row>
    <row r="1886" spans="1:5" x14ac:dyDescent="0.2">
      <c r="A1886" s="29">
        <v>26039</v>
      </c>
      <c r="B1886" s="29" t="s">
        <v>2123</v>
      </c>
      <c r="C1886" s="29" t="s">
        <v>229</v>
      </c>
      <c r="D1886" s="29" t="s">
        <v>237</v>
      </c>
      <c r="E1886" s="30">
        <v>366962.58</v>
      </c>
    </row>
    <row r="1887" spans="1:5" x14ac:dyDescent="0.2">
      <c r="A1887" s="29">
        <v>2401</v>
      </c>
      <c r="B1887" s="29" t="s">
        <v>2124</v>
      </c>
      <c r="C1887" s="29" t="s">
        <v>229</v>
      </c>
      <c r="D1887" s="29" t="s">
        <v>237</v>
      </c>
      <c r="E1887" s="30">
        <v>84405.46</v>
      </c>
    </row>
    <row r="1888" spans="1:5" x14ac:dyDescent="0.2">
      <c r="A1888" s="29">
        <v>38870</v>
      </c>
      <c r="B1888" s="29" t="s">
        <v>2125</v>
      </c>
      <c r="C1888" s="29" t="s">
        <v>229</v>
      </c>
      <c r="D1888" s="29" t="s">
        <v>237</v>
      </c>
      <c r="E1888" s="30">
        <v>52.22</v>
      </c>
    </row>
    <row r="1889" spans="1:5" x14ac:dyDescent="0.2">
      <c r="A1889" s="29">
        <v>38869</v>
      </c>
      <c r="B1889" s="29" t="s">
        <v>2126</v>
      </c>
      <c r="C1889" s="29" t="s">
        <v>229</v>
      </c>
      <c r="D1889" s="29" t="s">
        <v>237</v>
      </c>
      <c r="E1889" s="30">
        <v>46.07</v>
      </c>
    </row>
    <row r="1890" spans="1:5" x14ac:dyDescent="0.2">
      <c r="A1890" s="29">
        <v>38872</v>
      </c>
      <c r="B1890" s="29" t="s">
        <v>2127</v>
      </c>
      <c r="C1890" s="29" t="s">
        <v>229</v>
      </c>
      <c r="D1890" s="29" t="s">
        <v>237</v>
      </c>
      <c r="E1890" s="30">
        <v>71.33</v>
      </c>
    </row>
    <row r="1891" spans="1:5" x14ac:dyDescent="0.2">
      <c r="A1891" s="29">
        <v>38871</v>
      </c>
      <c r="B1891" s="29" t="s">
        <v>2128</v>
      </c>
      <c r="C1891" s="29" t="s">
        <v>229</v>
      </c>
      <c r="D1891" s="29" t="s">
        <v>237</v>
      </c>
      <c r="E1891" s="30">
        <v>57.38</v>
      </c>
    </row>
    <row r="1892" spans="1:5" x14ac:dyDescent="0.2">
      <c r="A1892" s="29">
        <v>39283</v>
      </c>
      <c r="B1892" s="29" t="s">
        <v>2129</v>
      </c>
      <c r="C1892" s="29" t="s">
        <v>229</v>
      </c>
      <c r="D1892" s="29" t="s">
        <v>237</v>
      </c>
      <c r="E1892" s="30">
        <v>178.73</v>
      </c>
    </row>
    <row r="1893" spans="1:5" x14ac:dyDescent="0.2">
      <c r="A1893" s="29">
        <v>39284</v>
      </c>
      <c r="B1893" s="29" t="s">
        <v>2130</v>
      </c>
      <c r="C1893" s="29" t="s">
        <v>229</v>
      </c>
      <c r="D1893" s="29" t="s">
        <v>237</v>
      </c>
      <c r="E1893" s="30">
        <v>193.68</v>
      </c>
    </row>
    <row r="1894" spans="1:5" x14ac:dyDescent="0.2">
      <c r="A1894" s="29">
        <v>39285</v>
      </c>
      <c r="B1894" s="29" t="s">
        <v>2131</v>
      </c>
      <c r="C1894" s="29" t="s">
        <v>229</v>
      </c>
      <c r="D1894" s="29" t="s">
        <v>237</v>
      </c>
      <c r="E1894" s="30">
        <v>196.48</v>
      </c>
    </row>
    <row r="1895" spans="1:5" x14ac:dyDescent="0.2">
      <c r="A1895" s="29">
        <v>39286</v>
      </c>
      <c r="B1895" s="29" t="s">
        <v>2132</v>
      </c>
      <c r="C1895" s="29" t="s">
        <v>229</v>
      </c>
      <c r="D1895" s="29" t="s">
        <v>237</v>
      </c>
      <c r="E1895" s="30">
        <v>192.2</v>
      </c>
    </row>
    <row r="1896" spans="1:5" x14ac:dyDescent="0.2">
      <c r="A1896" s="29">
        <v>39287</v>
      </c>
      <c r="B1896" s="29" t="s">
        <v>2133</v>
      </c>
      <c r="C1896" s="29" t="s">
        <v>229</v>
      </c>
      <c r="D1896" s="29" t="s">
        <v>237</v>
      </c>
      <c r="E1896" s="30">
        <v>225.68</v>
      </c>
    </row>
    <row r="1897" spans="1:5" x14ac:dyDescent="0.2">
      <c r="A1897" s="29">
        <v>39288</v>
      </c>
      <c r="B1897" s="29" t="s">
        <v>2134</v>
      </c>
      <c r="C1897" s="29" t="s">
        <v>229</v>
      </c>
      <c r="D1897" s="29" t="s">
        <v>237</v>
      </c>
      <c r="E1897" s="30">
        <v>240.84</v>
      </c>
    </row>
    <row r="1898" spans="1:5" x14ac:dyDescent="0.2">
      <c r="A1898" s="29">
        <v>44476</v>
      </c>
      <c r="B1898" s="29" t="s">
        <v>2135</v>
      </c>
      <c r="C1898" s="29" t="s">
        <v>236</v>
      </c>
      <c r="D1898" s="29" t="s">
        <v>237</v>
      </c>
      <c r="E1898" s="30">
        <v>602.26</v>
      </c>
    </row>
    <row r="1899" spans="1:5" x14ac:dyDescent="0.2">
      <c r="A1899" s="29">
        <v>10629</v>
      </c>
      <c r="B1899" s="29" t="s">
        <v>2136</v>
      </c>
      <c r="C1899" s="29" t="s">
        <v>236</v>
      </c>
      <c r="D1899" s="29" t="s">
        <v>232</v>
      </c>
      <c r="E1899" s="30">
        <v>582.96</v>
      </c>
    </row>
    <row r="1900" spans="1:5" x14ac:dyDescent="0.2">
      <c r="A1900" s="29">
        <v>10698</v>
      </c>
      <c r="B1900" s="29" t="s">
        <v>2137</v>
      </c>
      <c r="C1900" s="29" t="s">
        <v>236</v>
      </c>
      <c r="D1900" s="29" t="s">
        <v>237</v>
      </c>
      <c r="E1900" s="30">
        <v>166.43</v>
      </c>
    </row>
    <row r="1901" spans="1:5" x14ac:dyDescent="0.2">
      <c r="A1901" s="29">
        <v>40521</v>
      </c>
      <c r="B1901" s="29" t="s">
        <v>2138</v>
      </c>
      <c r="C1901" s="29" t="s">
        <v>229</v>
      </c>
      <c r="D1901" s="29" t="s">
        <v>232</v>
      </c>
      <c r="E1901" s="30">
        <v>99220.23</v>
      </c>
    </row>
    <row r="1902" spans="1:5" x14ac:dyDescent="0.2">
      <c r="A1902" s="29">
        <v>2432</v>
      </c>
      <c r="B1902" s="29" t="s">
        <v>2139</v>
      </c>
      <c r="C1902" s="29" t="s">
        <v>229</v>
      </c>
      <c r="D1902" s="29" t="s">
        <v>232</v>
      </c>
      <c r="E1902" s="30">
        <v>27.38</v>
      </c>
    </row>
    <row r="1903" spans="1:5" x14ac:dyDescent="0.2">
      <c r="A1903" s="29">
        <v>2433</v>
      </c>
      <c r="B1903" s="29" t="s">
        <v>2140</v>
      </c>
      <c r="C1903" s="29" t="s">
        <v>229</v>
      </c>
      <c r="D1903" s="29" t="s">
        <v>232</v>
      </c>
      <c r="E1903" s="30">
        <v>9.27</v>
      </c>
    </row>
    <row r="1904" spans="1:5" x14ac:dyDescent="0.2">
      <c r="A1904" s="29">
        <v>2420</v>
      </c>
      <c r="B1904" s="29" t="s">
        <v>2141</v>
      </c>
      <c r="C1904" s="29" t="s">
        <v>229</v>
      </c>
      <c r="D1904" s="29" t="s">
        <v>232</v>
      </c>
      <c r="E1904" s="30">
        <v>15.93</v>
      </c>
    </row>
    <row r="1905" spans="1:5" x14ac:dyDescent="0.2">
      <c r="A1905" s="29">
        <v>11447</v>
      </c>
      <c r="B1905" s="29" t="s">
        <v>2142</v>
      </c>
      <c r="C1905" s="29" t="s">
        <v>229</v>
      </c>
      <c r="D1905" s="29" t="s">
        <v>232</v>
      </c>
      <c r="E1905" s="30">
        <v>31.48</v>
      </c>
    </row>
    <row r="1906" spans="1:5" x14ac:dyDescent="0.2">
      <c r="A1906" s="29">
        <v>11451</v>
      </c>
      <c r="B1906" s="29" t="s">
        <v>2143</v>
      </c>
      <c r="C1906" s="29" t="s">
        <v>229</v>
      </c>
      <c r="D1906" s="29" t="s">
        <v>232</v>
      </c>
      <c r="E1906" s="30">
        <v>84.39</v>
      </c>
    </row>
    <row r="1907" spans="1:5" x14ac:dyDescent="0.2">
      <c r="A1907" s="29">
        <v>11116</v>
      </c>
      <c r="B1907" s="29" t="s">
        <v>2144</v>
      </c>
      <c r="C1907" s="29" t="s">
        <v>229</v>
      </c>
      <c r="D1907" s="29" t="s">
        <v>237</v>
      </c>
      <c r="E1907" s="30">
        <v>588.48</v>
      </c>
    </row>
    <row r="1908" spans="1:5" x14ac:dyDescent="0.2">
      <c r="A1908" s="29">
        <v>38411</v>
      </c>
      <c r="B1908" s="29" t="s">
        <v>2145</v>
      </c>
      <c r="C1908" s="29" t="s">
        <v>229</v>
      </c>
      <c r="D1908" s="29" t="s">
        <v>232</v>
      </c>
      <c r="E1908" s="30">
        <v>1656.54</v>
      </c>
    </row>
    <row r="1909" spans="1:5" x14ac:dyDescent="0.2">
      <c r="A1909" s="29">
        <v>38189</v>
      </c>
      <c r="B1909" s="29" t="s">
        <v>2146</v>
      </c>
      <c r="C1909" s="29" t="s">
        <v>229</v>
      </c>
      <c r="D1909" s="29" t="s">
        <v>232</v>
      </c>
      <c r="E1909" s="30">
        <v>148.44</v>
      </c>
    </row>
    <row r="1910" spans="1:5" x14ac:dyDescent="0.2">
      <c r="A1910" s="29">
        <v>38190</v>
      </c>
      <c r="B1910" s="29" t="s">
        <v>2147</v>
      </c>
      <c r="C1910" s="29" t="s">
        <v>229</v>
      </c>
      <c r="D1910" s="29" t="s">
        <v>232</v>
      </c>
      <c r="E1910" s="30">
        <v>312.72000000000003</v>
      </c>
    </row>
    <row r="1911" spans="1:5" x14ac:dyDescent="0.2">
      <c r="A1911" s="29">
        <v>7608</v>
      </c>
      <c r="B1911" s="29" t="s">
        <v>2148</v>
      </c>
      <c r="C1911" s="29" t="s">
        <v>229</v>
      </c>
      <c r="D1911" s="29" t="s">
        <v>232</v>
      </c>
      <c r="E1911" s="30">
        <v>10.8</v>
      </c>
    </row>
    <row r="1912" spans="1:5" x14ac:dyDescent="0.2">
      <c r="A1912" s="29">
        <v>1370</v>
      </c>
      <c r="B1912" s="29" t="s">
        <v>2149</v>
      </c>
      <c r="C1912" s="29" t="s">
        <v>229</v>
      </c>
      <c r="D1912" s="29" t="s">
        <v>232</v>
      </c>
      <c r="E1912" s="30">
        <v>95.18</v>
      </c>
    </row>
    <row r="1913" spans="1:5" x14ac:dyDescent="0.2">
      <c r="A1913" s="29">
        <v>36516</v>
      </c>
      <c r="B1913" s="29" t="s">
        <v>2150</v>
      </c>
      <c r="C1913" s="29" t="s">
        <v>229</v>
      </c>
      <c r="D1913" s="29" t="s">
        <v>237</v>
      </c>
      <c r="E1913" s="30">
        <v>118808.39</v>
      </c>
    </row>
    <row r="1914" spans="1:5" x14ac:dyDescent="0.2">
      <c r="A1914" s="29">
        <v>34777</v>
      </c>
      <c r="B1914" s="29" t="s">
        <v>2151</v>
      </c>
      <c r="C1914" s="29" t="s">
        <v>229</v>
      </c>
      <c r="D1914" s="29" t="s">
        <v>232</v>
      </c>
      <c r="E1914" s="30">
        <v>3.33</v>
      </c>
    </row>
    <row r="1915" spans="1:5" x14ac:dyDescent="0.2">
      <c r="A1915" s="29">
        <v>7272</v>
      </c>
      <c r="B1915" s="29" t="s">
        <v>2152</v>
      </c>
      <c r="C1915" s="29" t="s">
        <v>229</v>
      </c>
      <c r="D1915" s="29" t="s">
        <v>232</v>
      </c>
      <c r="E1915" s="30">
        <v>2.81</v>
      </c>
    </row>
    <row r="1916" spans="1:5" x14ac:dyDescent="0.2">
      <c r="A1916" s="29">
        <v>10605</v>
      </c>
      <c r="B1916" s="29" t="s">
        <v>2153</v>
      </c>
      <c r="C1916" s="29" t="s">
        <v>229</v>
      </c>
      <c r="D1916" s="29" t="s">
        <v>232</v>
      </c>
      <c r="E1916" s="30">
        <v>4.37</v>
      </c>
    </row>
    <row r="1917" spans="1:5" x14ac:dyDescent="0.2">
      <c r="A1917" s="29">
        <v>10604</v>
      </c>
      <c r="B1917" s="29" t="s">
        <v>2154</v>
      </c>
      <c r="C1917" s="29" t="s">
        <v>229</v>
      </c>
      <c r="D1917" s="29" t="s">
        <v>232</v>
      </c>
      <c r="E1917" s="30">
        <v>10.199999999999999</v>
      </c>
    </row>
    <row r="1918" spans="1:5" x14ac:dyDescent="0.2">
      <c r="A1918" s="29">
        <v>672</v>
      </c>
      <c r="B1918" s="29" t="s">
        <v>2155</v>
      </c>
      <c r="C1918" s="29" t="s">
        <v>229</v>
      </c>
      <c r="D1918" s="29" t="s">
        <v>232</v>
      </c>
      <c r="E1918" s="30">
        <v>14.03</v>
      </c>
    </row>
    <row r="1919" spans="1:5" x14ac:dyDescent="0.2">
      <c r="A1919" s="29">
        <v>668</v>
      </c>
      <c r="B1919" s="29" t="s">
        <v>2156</v>
      </c>
      <c r="C1919" s="29" t="s">
        <v>229</v>
      </c>
      <c r="D1919" s="29" t="s">
        <v>232</v>
      </c>
      <c r="E1919" s="30">
        <v>16.93</v>
      </c>
    </row>
    <row r="1920" spans="1:5" x14ac:dyDescent="0.2">
      <c r="A1920" s="29">
        <v>10578</v>
      </c>
      <c r="B1920" s="29" t="s">
        <v>2157</v>
      </c>
      <c r="C1920" s="29" t="s">
        <v>229</v>
      </c>
      <c r="D1920" s="29" t="s">
        <v>232</v>
      </c>
      <c r="E1920" s="30">
        <v>19.72</v>
      </c>
    </row>
    <row r="1921" spans="1:5" x14ac:dyDescent="0.2">
      <c r="A1921" s="29">
        <v>666</v>
      </c>
      <c r="B1921" s="29" t="s">
        <v>2158</v>
      </c>
      <c r="C1921" s="29" t="s">
        <v>229</v>
      </c>
      <c r="D1921" s="29" t="s">
        <v>232</v>
      </c>
      <c r="E1921" s="30">
        <v>21.93</v>
      </c>
    </row>
    <row r="1922" spans="1:5" x14ac:dyDescent="0.2">
      <c r="A1922" s="29">
        <v>665</v>
      </c>
      <c r="B1922" s="29" t="s">
        <v>2159</v>
      </c>
      <c r="C1922" s="29" t="s">
        <v>229</v>
      </c>
      <c r="D1922" s="29" t="s">
        <v>232</v>
      </c>
      <c r="E1922" s="30">
        <v>29.33</v>
      </c>
    </row>
    <row r="1923" spans="1:5" x14ac:dyDescent="0.2">
      <c r="A1923" s="29">
        <v>10577</v>
      </c>
      <c r="B1923" s="29" t="s">
        <v>2160</v>
      </c>
      <c r="C1923" s="29" t="s">
        <v>229</v>
      </c>
      <c r="D1923" s="29" t="s">
        <v>232</v>
      </c>
      <c r="E1923" s="30">
        <v>26.02</v>
      </c>
    </row>
    <row r="1924" spans="1:5" x14ac:dyDescent="0.2">
      <c r="A1924" s="29">
        <v>10583</v>
      </c>
      <c r="B1924" s="29" t="s">
        <v>2161</v>
      </c>
      <c r="C1924" s="29" t="s">
        <v>229</v>
      </c>
      <c r="D1924" s="29" t="s">
        <v>232</v>
      </c>
      <c r="E1924" s="30">
        <v>13.52</v>
      </c>
    </row>
    <row r="1925" spans="1:5" x14ac:dyDescent="0.2">
      <c r="A1925" s="29">
        <v>10579</v>
      </c>
      <c r="B1925" s="29" t="s">
        <v>2162</v>
      </c>
      <c r="C1925" s="29" t="s">
        <v>229</v>
      </c>
      <c r="D1925" s="29" t="s">
        <v>232</v>
      </c>
      <c r="E1925" s="30">
        <v>23.56</v>
      </c>
    </row>
    <row r="1926" spans="1:5" x14ac:dyDescent="0.2">
      <c r="A1926" s="29">
        <v>10582</v>
      </c>
      <c r="B1926" s="29" t="s">
        <v>2163</v>
      </c>
      <c r="C1926" s="29" t="s">
        <v>229</v>
      </c>
      <c r="D1926" s="29" t="s">
        <v>232</v>
      </c>
      <c r="E1926" s="30">
        <v>11.9</v>
      </c>
    </row>
    <row r="1927" spans="1:5" x14ac:dyDescent="0.2">
      <c r="A1927" s="29">
        <v>2436</v>
      </c>
      <c r="B1927" s="29" t="s">
        <v>2164</v>
      </c>
      <c r="C1927" s="29" t="s">
        <v>407</v>
      </c>
      <c r="D1927" s="29" t="s">
        <v>230</v>
      </c>
      <c r="E1927" s="30">
        <v>15.71</v>
      </c>
    </row>
    <row r="1928" spans="1:5" x14ac:dyDescent="0.2">
      <c r="A1928" s="29">
        <v>40918</v>
      </c>
      <c r="B1928" s="29" t="s">
        <v>2165</v>
      </c>
      <c r="C1928" s="29" t="s">
        <v>409</v>
      </c>
      <c r="D1928" s="29" t="s">
        <v>232</v>
      </c>
      <c r="E1928" s="30">
        <v>2771.39</v>
      </c>
    </row>
    <row r="1929" spans="1:5" x14ac:dyDescent="0.2">
      <c r="A1929" s="29">
        <v>2439</v>
      </c>
      <c r="B1929" s="29" t="s">
        <v>2166</v>
      </c>
      <c r="C1929" s="29" t="s">
        <v>407</v>
      </c>
      <c r="D1929" s="29" t="s">
        <v>232</v>
      </c>
      <c r="E1929" s="30">
        <v>16.989999999999998</v>
      </c>
    </row>
    <row r="1930" spans="1:5" x14ac:dyDescent="0.2">
      <c r="A1930" s="29">
        <v>40923</v>
      </c>
      <c r="B1930" s="29" t="s">
        <v>2167</v>
      </c>
      <c r="C1930" s="29" t="s">
        <v>409</v>
      </c>
      <c r="D1930" s="29" t="s">
        <v>232</v>
      </c>
      <c r="E1930" s="30">
        <v>2999.5</v>
      </c>
    </row>
    <row r="1931" spans="1:5" x14ac:dyDescent="0.2">
      <c r="A1931" s="29">
        <v>10998</v>
      </c>
      <c r="B1931" s="29" t="s">
        <v>2168</v>
      </c>
      <c r="C1931" s="29" t="s">
        <v>293</v>
      </c>
      <c r="D1931" s="29" t="s">
        <v>232</v>
      </c>
      <c r="E1931" s="30">
        <v>29.35</v>
      </c>
    </row>
    <row r="1932" spans="1:5" x14ac:dyDescent="0.2">
      <c r="A1932" s="29">
        <v>11002</v>
      </c>
      <c r="B1932" s="29" t="s">
        <v>2169</v>
      </c>
      <c r="C1932" s="29" t="s">
        <v>293</v>
      </c>
      <c r="D1932" s="29" t="s">
        <v>232</v>
      </c>
      <c r="E1932" s="30">
        <v>26.89</v>
      </c>
    </row>
    <row r="1933" spans="1:5" x14ac:dyDescent="0.2">
      <c r="A1933" s="29">
        <v>10999</v>
      </c>
      <c r="B1933" s="29" t="s">
        <v>2170</v>
      </c>
      <c r="C1933" s="29" t="s">
        <v>293</v>
      </c>
      <c r="D1933" s="29" t="s">
        <v>232</v>
      </c>
      <c r="E1933" s="30">
        <v>25.83</v>
      </c>
    </row>
    <row r="1934" spans="1:5" x14ac:dyDescent="0.2">
      <c r="A1934" s="29">
        <v>10997</v>
      </c>
      <c r="B1934" s="29" t="s">
        <v>2171</v>
      </c>
      <c r="C1934" s="29" t="s">
        <v>293</v>
      </c>
      <c r="D1934" s="29" t="s">
        <v>230</v>
      </c>
      <c r="E1934" s="30">
        <v>28</v>
      </c>
    </row>
    <row r="1935" spans="1:5" x14ac:dyDescent="0.2">
      <c r="A1935" s="29">
        <v>2685</v>
      </c>
      <c r="B1935" s="29" t="s">
        <v>2172</v>
      </c>
      <c r="C1935" s="29" t="s">
        <v>242</v>
      </c>
      <c r="D1935" s="29" t="s">
        <v>232</v>
      </c>
      <c r="E1935" s="30">
        <v>5.0599999999999996</v>
      </c>
    </row>
    <row r="1936" spans="1:5" x14ac:dyDescent="0.2">
      <c r="A1936" s="29">
        <v>2680</v>
      </c>
      <c r="B1936" s="29" t="s">
        <v>2173</v>
      </c>
      <c r="C1936" s="29" t="s">
        <v>242</v>
      </c>
      <c r="D1936" s="29" t="s">
        <v>232</v>
      </c>
      <c r="E1936" s="30">
        <v>7.4</v>
      </c>
    </row>
    <row r="1937" spans="1:5" x14ac:dyDescent="0.2">
      <c r="A1937" s="29">
        <v>2684</v>
      </c>
      <c r="B1937" s="29" t="s">
        <v>2174</v>
      </c>
      <c r="C1937" s="29" t="s">
        <v>242</v>
      </c>
      <c r="D1937" s="29" t="s">
        <v>232</v>
      </c>
      <c r="E1937" s="30">
        <v>6.73</v>
      </c>
    </row>
    <row r="1938" spans="1:5" x14ac:dyDescent="0.2">
      <c r="A1938" s="29">
        <v>2673</v>
      </c>
      <c r="B1938" s="29" t="s">
        <v>2175</v>
      </c>
      <c r="C1938" s="29" t="s">
        <v>242</v>
      </c>
      <c r="D1938" s="29" t="s">
        <v>230</v>
      </c>
      <c r="E1938" s="30">
        <v>2.6</v>
      </c>
    </row>
    <row r="1939" spans="1:5" x14ac:dyDescent="0.2">
      <c r="A1939" s="29">
        <v>2681</v>
      </c>
      <c r="B1939" s="29" t="s">
        <v>2176</v>
      </c>
      <c r="C1939" s="29" t="s">
        <v>242</v>
      </c>
      <c r="D1939" s="29" t="s">
        <v>232</v>
      </c>
      <c r="E1939" s="30">
        <v>12.1</v>
      </c>
    </row>
    <row r="1940" spans="1:5" x14ac:dyDescent="0.2">
      <c r="A1940" s="29">
        <v>2682</v>
      </c>
      <c r="B1940" s="29" t="s">
        <v>2177</v>
      </c>
      <c r="C1940" s="29" t="s">
        <v>242</v>
      </c>
      <c r="D1940" s="29" t="s">
        <v>232</v>
      </c>
      <c r="E1940" s="30">
        <v>17.649999999999999</v>
      </c>
    </row>
    <row r="1941" spans="1:5" x14ac:dyDescent="0.2">
      <c r="A1941" s="29">
        <v>2686</v>
      </c>
      <c r="B1941" s="29" t="s">
        <v>2178</v>
      </c>
      <c r="C1941" s="29" t="s">
        <v>242</v>
      </c>
      <c r="D1941" s="29" t="s">
        <v>232</v>
      </c>
      <c r="E1941" s="30">
        <v>22.13</v>
      </c>
    </row>
    <row r="1942" spans="1:5" x14ac:dyDescent="0.2">
      <c r="A1942" s="29">
        <v>2674</v>
      </c>
      <c r="B1942" s="29" t="s">
        <v>2179</v>
      </c>
      <c r="C1942" s="29" t="s">
        <v>242</v>
      </c>
      <c r="D1942" s="29" t="s">
        <v>232</v>
      </c>
      <c r="E1942" s="30">
        <v>3.23</v>
      </c>
    </row>
    <row r="1943" spans="1:5" x14ac:dyDescent="0.2">
      <c r="A1943" s="29">
        <v>2683</v>
      </c>
      <c r="B1943" s="29" t="s">
        <v>2180</v>
      </c>
      <c r="C1943" s="29" t="s">
        <v>242</v>
      </c>
      <c r="D1943" s="29" t="s">
        <v>232</v>
      </c>
      <c r="E1943" s="30">
        <v>34.880000000000003</v>
      </c>
    </row>
    <row r="1944" spans="1:5" x14ac:dyDescent="0.2">
      <c r="A1944" s="29">
        <v>2676</v>
      </c>
      <c r="B1944" s="29" t="s">
        <v>2181</v>
      </c>
      <c r="C1944" s="29" t="s">
        <v>242</v>
      </c>
      <c r="D1944" s="29" t="s">
        <v>232</v>
      </c>
      <c r="E1944" s="30">
        <v>1.51</v>
      </c>
    </row>
    <row r="1945" spans="1:5" x14ac:dyDescent="0.2">
      <c r="A1945" s="29">
        <v>2678</v>
      </c>
      <c r="B1945" s="29" t="s">
        <v>2182</v>
      </c>
      <c r="C1945" s="29" t="s">
        <v>242</v>
      </c>
      <c r="D1945" s="29" t="s">
        <v>232</v>
      </c>
      <c r="E1945" s="30">
        <v>1.89</v>
      </c>
    </row>
    <row r="1946" spans="1:5" x14ac:dyDescent="0.2">
      <c r="A1946" s="29">
        <v>2679</v>
      </c>
      <c r="B1946" s="29" t="s">
        <v>2183</v>
      </c>
      <c r="C1946" s="29" t="s">
        <v>242</v>
      </c>
      <c r="D1946" s="29" t="s">
        <v>232</v>
      </c>
      <c r="E1946" s="30">
        <v>2.92</v>
      </c>
    </row>
    <row r="1947" spans="1:5" x14ac:dyDescent="0.2">
      <c r="A1947" s="29">
        <v>12070</v>
      </c>
      <c r="B1947" s="29" t="s">
        <v>2184</v>
      </c>
      <c r="C1947" s="29" t="s">
        <v>242</v>
      </c>
      <c r="D1947" s="29" t="s">
        <v>232</v>
      </c>
      <c r="E1947" s="30">
        <v>4.0599999999999996</v>
      </c>
    </row>
    <row r="1948" spans="1:5" x14ac:dyDescent="0.2">
      <c r="A1948" s="29">
        <v>2675</v>
      </c>
      <c r="B1948" s="29" t="s">
        <v>2185</v>
      </c>
      <c r="C1948" s="29" t="s">
        <v>242</v>
      </c>
      <c r="D1948" s="29" t="s">
        <v>232</v>
      </c>
      <c r="E1948" s="30">
        <v>5.28</v>
      </c>
    </row>
    <row r="1949" spans="1:5" x14ac:dyDescent="0.2">
      <c r="A1949" s="29">
        <v>12067</v>
      </c>
      <c r="B1949" s="29" t="s">
        <v>2186</v>
      </c>
      <c r="C1949" s="29" t="s">
        <v>242</v>
      </c>
      <c r="D1949" s="29" t="s">
        <v>232</v>
      </c>
      <c r="E1949" s="30">
        <v>7.16</v>
      </c>
    </row>
    <row r="1950" spans="1:5" x14ac:dyDescent="0.2">
      <c r="A1950" s="29">
        <v>40401</v>
      </c>
      <c r="B1950" s="29" t="s">
        <v>2187</v>
      </c>
      <c r="C1950" s="29" t="s">
        <v>242</v>
      </c>
      <c r="D1950" s="29" t="s">
        <v>232</v>
      </c>
      <c r="E1950" s="30">
        <v>2.2400000000000002</v>
      </c>
    </row>
    <row r="1951" spans="1:5" x14ac:dyDescent="0.2">
      <c r="A1951" s="29">
        <v>40402</v>
      </c>
      <c r="B1951" s="29" t="s">
        <v>2188</v>
      </c>
      <c r="C1951" s="29" t="s">
        <v>242</v>
      </c>
      <c r="D1951" s="29" t="s">
        <v>232</v>
      </c>
      <c r="E1951" s="30">
        <v>2.88</v>
      </c>
    </row>
    <row r="1952" spans="1:5" x14ac:dyDescent="0.2">
      <c r="A1952" s="29">
        <v>40400</v>
      </c>
      <c r="B1952" s="29" t="s">
        <v>2189</v>
      </c>
      <c r="C1952" s="29" t="s">
        <v>242</v>
      </c>
      <c r="D1952" s="29" t="s">
        <v>232</v>
      </c>
      <c r="E1952" s="30">
        <v>1.52</v>
      </c>
    </row>
    <row r="1953" spans="1:5" x14ac:dyDescent="0.2">
      <c r="A1953" s="29">
        <v>2504</v>
      </c>
      <c r="B1953" s="29" t="s">
        <v>2190</v>
      </c>
      <c r="C1953" s="29" t="s">
        <v>242</v>
      </c>
      <c r="D1953" s="29" t="s">
        <v>232</v>
      </c>
      <c r="E1953" s="30">
        <v>10.98</v>
      </c>
    </row>
    <row r="1954" spans="1:5" x14ac:dyDescent="0.2">
      <c r="A1954" s="29">
        <v>2501</v>
      </c>
      <c r="B1954" s="29" t="s">
        <v>2191</v>
      </c>
      <c r="C1954" s="29" t="s">
        <v>242</v>
      </c>
      <c r="D1954" s="29" t="s">
        <v>232</v>
      </c>
      <c r="E1954" s="30">
        <v>14.4</v>
      </c>
    </row>
    <row r="1955" spans="1:5" x14ac:dyDescent="0.2">
      <c r="A1955" s="29">
        <v>2502</v>
      </c>
      <c r="B1955" s="29" t="s">
        <v>2192</v>
      </c>
      <c r="C1955" s="29" t="s">
        <v>242</v>
      </c>
      <c r="D1955" s="29" t="s">
        <v>232</v>
      </c>
      <c r="E1955" s="30">
        <v>21.73</v>
      </c>
    </row>
    <row r="1956" spans="1:5" x14ac:dyDescent="0.2">
      <c r="A1956" s="29">
        <v>2503</v>
      </c>
      <c r="B1956" s="29" t="s">
        <v>2193</v>
      </c>
      <c r="C1956" s="29" t="s">
        <v>242</v>
      </c>
      <c r="D1956" s="29" t="s">
        <v>232</v>
      </c>
      <c r="E1956" s="30">
        <v>27.97</v>
      </c>
    </row>
    <row r="1957" spans="1:5" x14ac:dyDescent="0.2">
      <c r="A1957" s="29">
        <v>2500</v>
      </c>
      <c r="B1957" s="29" t="s">
        <v>2194</v>
      </c>
      <c r="C1957" s="29" t="s">
        <v>242</v>
      </c>
      <c r="D1957" s="29" t="s">
        <v>232</v>
      </c>
      <c r="E1957" s="30">
        <v>37.26</v>
      </c>
    </row>
    <row r="1958" spans="1:5" x14ac:dyDescent="0.2">
      <c r="A1958" s="29">
        <v>2505</v>
      </c>
      <c r="B1958" s="29" t="s">
        <v>2195</v>
      </c>
      <c r="C1958" s="29" t="s">
        <v>242</v>
      </c>
      <c r="D1958" s="29" t="s">
        <v>232</v>
      </c>
      <c r="E1958" s="30">
        <v>58.07</v>
      </c>
    </row>
    <row r="1959" spans="1:5" x14ac:dyDescent="0.2">
      <c r="A1959" s="29">
        <v>12056</v>
      </c>
      <c r="B1959" s="29" t="s">
        <v>2196</v>
      </c>
      <c r="C1959" s="29" t="s">
        <v>242</v>
      </c>
      <c r="D1959" s="29" t="s">
        <v>232</v>
      </c>
      <c r="E1959" s="30">
        <v>23.46</v>
      </c>
    </row>
    <row r="1960" spans="1:5" x14ac:dyDescent="0.2">
      <c r="A1960" s="29">
        <v>12057</v>
      </c>
      <c r="B1960" s="29" t="s">
        <v>2197</v>
      </c>
      <c r="C1960" s="29" t="s">
        <v>242</v>
      </c>
      <c r="D1960" s="29" t="s">
        <v>232</v>
      </c>
      <c r="E1960" s="30">
        <v>19.93</v>
      </c>
    </row>
    <row r="1961" spans="1:5" x14ac:dyDescent="0.2">
      <c r="A1961" s="29">
        <v>12059</v>
      </c>
      <c r="B1961" s="29" t="s">
        <v>2198</v>
      </c>
      <c r="C1961" s="29" t="s">
        <v>242</v>
      </c>
      <c r="D1961" s="29" t="s">
        <v>232</v>
      </c>
      <c r="E1961" s="30">
        <v>6.99</v>
      </c>
    </row>
    <row r="1962" spans="1:5" x14ac:dyDescent="0.2">
      <c r="A1962" s="29">
        <v>12058</v>
      </c>
      <c r="B1962" s="29" t="s">
        <v>2199</v>
      </c>
      <c r="C1962" s="29" t="s">
        <v>242</v>
      </c>
      <c r="D1962" s="29" t="s">
        <v>232</v>
      </c>
      <c r="E1962" s="30">
        <v>12.42</v>
      </c>
    </row>
    <row r="1963" spans="1:5" x14ac:dyDescent="0.2">
      <c r="A1963" s="29">
        <v>12060</v>
      </c>
      <c r="B1963" s="29" t="s">
        <v>2200</v>
      </c>
      <c r="C1963" s="29" t="s">
        <v>242</v>
      </c>
      <c r="D1963" s="29" t="s">
        <v>232</v>
      </c>
      <c r="E1963" s="30">
        <v>51.78</v>
      </c>
    </row>
    <row r="1964" spans="1:5" x14ac:dyDescent="0.2">
      <c r="A1964" s="29">
        <v>12061</v>
      </c>
      <c r="B1964" s="29" t="s">
        <v>2201</v>
      </c>
      <c r="C1964" s="29" t="s">
        <v>242</v>
      </c>
      <c r="D1964" s="29" t="s">
        <v>232</v>
      </c>
      <c r="E1964" s="30">
        <v>31.62</v>
      </c>
    </row>
    <row r="1965" spans="1:5" x14ac:dyDescent="0.2">
      <c r="A1965" s="29">
        <v>12062</v>
      </c>
      <c r="B1965" s="29" t="s">
        <v>2202</v>
      </c>
      <c r="C1965" s="29" t="s">
        <v>242</v>
      </c>
      <c r="D1965" s="29" t="s">
        <v>232</v>
      </c>
      <c r="E1965" s="30">
        <v>58.31</v>
      </c>
    </row>
    <row r="1966" spans="1:5" x14ac:dyDescent="0.2">
      <c r="A1966" s="29">
        <v>21137</v>
      </c>
      <c r="B1966" s="29" t="s">
        <v>2203</v>
      </c>
      <c r="C1966" s="29" t="s">
        <v>242</v>
      </c>
      <c r="D1966" s="29" t="s">
        <v>232</v>
      </c>
      <c r="E1966" s="30">
        <v>10.130000000000001</v>
      </c>
    </row>
    <row r="1967" spans="1:5" x14ac:dyDescent="0.2">
      <c r="A1967" s="29">
        <v>2687</v>
      </c>
      <c r="B1967" s="29" t="s">
        <v>2204</v>
      </c>
      <c r="C1967" s="29" t="s">
        <v>242</v>
      </c>
      <c r="D1967" s="29" t="s">
        <v>232</v>
      </c>
      <c r="E1967" s="30">
        <v>1.32</v>
      </c>
    </row>
    <row r="1968" spans="1:5" x14ac:dyDescent="0.2">
      <c r="A1968" s="29">
        <v>2689</v>
      </c>
      <c r="B1968" s="29" t="s">
        <v>2205</v>
      </c>
      <c r="C1968" s="29" t="s">
        <v>242</v>
      </c>
      <c r="D1968" s="29" t="s">
        <v>232</v>
      </c>
      <c r="E1968" s="30">
        <v>1.57</v>
      </c>
    </row>
    <row r="1969" spans="1:5" x14ac:dyDescent="0.2">
      <c r="A1969" s="29">
        <v>2688</v>
      </c>
      <c r="B1969" s="29" t="s">
        <v>2206</v>
      </c>
      <c r="C1969" s="29" t="s">
        <v>242</v>
      </c>
      <c r="D1969" s="29" t="s">
        <v>232</v>
      </c>
      <c r="E1969" s="30">
        <v>1.7</v>
      </c>
    </row>
    <row r="1970" spans="1:5" x14ac:dyDescent="0.2">
      <c r="A1970" s="29">
        <v>2690</v>
      </c>
      <c r="B1970" s="29" t="s">
        <v>2207</v>
      </c>
      <c r="C1970" s="29" t="s">
        <v>242</v>
      </c>
      <c r="D1970" s="29" t="s">
        <v>232</v>
      </c>
      <c r="E1970" s="30">
        <v>2.91</v>
      </c>
    </row>
    <row r="1971" spans="1:5" x14ac:dyDescent="0.2">
      <c r="A1971" s="29">
        <v>39243</v>
      </c>
      <c r="B1971" s="29" t="s">
        <v>2208</v>
      </c>
      <c r="C1971" s="29" t="s">
        <v>242</v>
      </c>
      <c r="D1971" s="29" t="s">
        <v>232</v>
      </c>
      <c r="E1971" s="30">
        <v>1.92</v>
      </c>
    </row>
    <row r="1972" spans="1:5" x14ac:dyDescent="0.2">
      <c r="A1972" s="29">
        <v>39244</v>
      </c>
      <c r="B1972" s="29" t="s">
        <v>2209</v>
      </c>
      <c r="C1972" s="29" t="s">
        <v>242</v>
      </c>
      <c r="D1972" s="29" t="s">
        <v>232</v>
      </c>
      <c r="E1972" s="30">
        <v>2.59</v>
      </c>
    </row>
    <row r="1973" spans="1:5" x14ac:dyDescent="0.2">
      <c r="A1973" s="29">
        <v>39245</v>
      </c>
      <c r="B1973" s="29" t="s">
        <v>2210</v>
      </c>
      <c r="C1973" s="29" t="s">
        <v>242</v>
      </c>
      <c r="D1973" s="29" t="s">
        <v>232</v>
      </c>
      <c r="E1973" s="30">
        <v>4.99</v>
      </c>
    </row>
    <row r="1974" spans="1:5" x14ac:dyDescent="0.2">
      <c r="A1974" s="29">
        <v>39254</v>
      </c>
      <c r="B1974" s="29" t="s">
        <v>2211</v>
      </c>
      <c r="C1974" s="29" t="s">
        <v>242</v>
      </c>
      <c r="D1974" s="29" t="s">
        <v>232</v>
      </c>
      <c r="E1974" s="30">
        <v>7.46</v>
      </c>
    </row>
    <row r="1975" spans="1:5" x14ac:dyDescent="0.2">
      <c r="A1975" s="29">
        <v>39255</v>
      </c>
      <c r="B1975" s="29" t="s">
        <v>2212</v>
      </c>
      <c r="C1975" s="29" t="s">
        <v>242</v>
      </c>
      <c r="D1975" s="29" t="s">
        <v>232</v>
      </c>
      <c r="E1975" s="30">
        <v>13.81</v>
      </c>
    </row>
    <row r="1976" spans="1:5" x14ac:dyDescent="0.2">
      <c r="A1976" s="29">
        <v>39253</v>
      </c>
      <c r="B1976" s="29" t="s">
        <v>2213</v>
      </c>
      <c r="C1976" s="29" t="s">
        <v>242</v>
      </c>
      <c r="D1976" s="29" t="s">
        <v>232</v>
      </c>
      <c r="E1976" s="30">
        <v>9.51</v>
      </c>
    </row>
    <row r="1977" spans="1:5" x14ac:dyDescent="0.2">
      <c r="A1977" s="29">
        <v>39246</v>
      </c>
      <c r="B1977" s="29" t="s">
        <v>2214</v>
      </c>
      <c r="C1977" s="29" t="s">
        <v>242</v>
      </c>
      <c r="D1977" s="29" t="s">
        <v>232</v>
      </c>
      <c r="E1977" s="30">
        <v>3.9</v>
      </c>
    </row>
    <row r="1978" spans="1:5" x14ac:dyDescent="0.2">
      <c r="A1978" s="29">
        <v>39247</v>
      </c>
      <c r="B1978" s="29" t="s">
        <v>2215</v>
      </c>
      <c r="C1978" s="29" t="s">
        <v>242</v>
      </c>
      <c r="D1978" s="29" t="s">
        <v>232</v>
      </c>
      <c r="E1978" s="30">
        <v>3.4</v>
      </c>
    </row>
    <row r="1979" spans="1:5" x14ac:dyDescent="0.2">
      <c r="A1979" s="29">
        <v>2446</v>
      </c>
      <c r="B1979" s="29" t="s">
        <v>2216</v>
      </c>
      <c r="C1979" s="29" t="s">
        <v>242</v>
      </c>
      <c r="D1979" s="29" t="s">
        <v>230</v>
      </c>
      <c r="E1979" s="30">
        <v>5.6</v>
      </c>
    </row>
    <row r="1980" spans="1:5" x14ac:dyDescent="0.2">
      <c r="A1980" s="29">
        <v>2442</v>
      </c>
      <c r="B1980" s="29" t="s">
        <v>2217</v>
      </c>
      <c r="C1980" s="29" t="s">
        <v>242</v>
      </c>
      <c r="D1980" s="29" t="s">
        <v>232</v>
      </c>
      <c r="E1980" s="30">
        <v>7.84</v>
      </c>
    </row>
    <row r="1981" spans="1:5" x14ac:dyDescent="0.2">
      <c r="A1981" s="29">
        <v>39248</v>
      </c>
      <c r="B1981" s="29" t="s">
        <v>2218</v>
      </c>
      <c r="C1981" s="29" t="s">
        <v>242</v>
      </c>
      <c r="D1981" s="29" t="s">
        <v>232</v>
      </c>
      <c r="E1981" s="30">
        <v>10.93</v>
      </c>
    </row>
    <row r="1982" spans="1:5" x14ac:dyDescent="0.2">
      <c r="A1982" s="29">
        <v>2438</v>
      </c>
      <c r="B1982" s="29" t="s">
        <v>2219</v>
      </c>
      <c r="C1982" s="29" t="s">
        <v>407</v>
      </c>
      <c r="D1982" s="29" t="s">
        <v>232</v>
      </c>
      <c r="E1982" s="30">
        <v>20.71</v>
      </c>
    </row>
    <row r="1983" spans="1:5" x14ac:dyDescent="0.2">
      <c r="A1983" s="29">
        <v>40922</v>
      </c>
      <c r="B1983" s="29" t="s">
        <v>2220</v>
      </c>
      <c r="C1983" s="29" t="s">
        <v>409</v>
      </c>
      <c r="D1983" s="29" t="s">
        <v>232</v>
      </c>
      <c r="E1983" s="30">
        <v>3656.72</v>
      </c>
    </row>
    <row r="1984" spans="1:5" x14ac:dyDescent="0.2">
      <c r="A1984" s="29">
        <v>36486</v>
      </c>
      <c r="B1984" s="29" t="s">
        <v>2221</v>
      </c>
      <c r="C1984" s="29" t="s">
        <v>229</v>
      </c>
      <c r="D1984" s="29" t="s">
        <v>237</v>
      </c>
      <c r="E1984" s="30">
        <v>61475.87</v>
      </c>
    </row>
    <row r="1985" spans="1:5" x14ac:dyDescent="0.2">
      <c r="A1985" s="29">
        <v>37777</v>
      </c>
      <c r="B1985" s="29" t="s">
        <v>2222</v>
      </c>
      <c r="C1985" s="29" t="s">
        <v>229</v>
      </c>
      <c r="D1985" s="29" t="s">
        <v>237</v>
      </c>
      <c r="E1985" s="30">
        <v>289427.23</v>
      </c>
    </row>
    <row r="1986" spans="1:5" x14ac:dyDescent="0.2">
      <c r="A1986" s="29">
        <v>12624</v>
      </c>
      <c r="B1986" s="29" t="s">
        <v>2223</v>
      </c>
      <c r="C1986" s="29" t="s">
        <v>229</v>
      </c>
      <c r="D1986" s="29" t="s">
        <v>237</v>
      </c>
      <c r="E1986" s="30">
        <v>13.68</v>
      </c>
    </row>
    <row r="1987" spans="1:5" x14ac:dyDescent="0.2">
      <c r="A1987" s="29">
        <v>517</v>
      </c>
      <c r="B1987" s="29" t="s">
        <v>2224</v>
      </c>
      <c r="C1987" s="29" t="s">
        <v>295</v>
      </c>
      <c r="D1987" s="29" t="s">
        <v>237</v>
      </c>
      <c r="E1987" s="30">
        <v>8.11</v>
      </c>
    </row>
    <row r="1988" spans="1:5" x14ac:dyDescent="0.2">
      <c r="A1988" s="29">
        <v>41904</v>
      </c>
      <c r="B1988" s="29" t="s">
        <v>2225</v>
      </c>
      <c r="C1988" s="29" t="s">
        <v>1372</v>
      </c>
      <c r="D1988" s="29" t="s">
        <v>230</v>
      </c>
      <c r="E1988" s="30">
        <v>3249.22</v>
      </c>
    </row>
    <row r="1989" spans="1:5" x14ac:dyDescent="0.2">
      <c r="A1989" s="29">
        <v>41903</v>
      </c>
      <c r="B1989" s="29" t="s">
        <v>2226</v>
      </c>
      <c r="C1989" s="29" t="s">
        <v>293</v>
      </c>
      <c r="D1989" s="29" t="s">
        <v>237</v>
      </c>
      <c r="E1989" s="30">
        <v>4.18</v>
      </c>
    </row>
    <row r="1990" spans="1:5" x14ac:dyDescent="0.2">
      <c r="A1990" s="29">
        <v>37534</v>
      </c>
      <c r="B1990" s="29" t="s">
        <v>2227</v>
      </c>
      <c r="C1990" s="29" t="s">
        <v>293</v>
      </c>
      <c r="D1990" s="29" t="s">
        <v>237</v>
      </c>
      <c r="E1990" s="30">
        <v>24.46</v>
      </c>
    </row>
    <row r="1991" spans="1:5" x14ac:dyDescent="0.2">
      <c r="A1991" s="29">
        <v>37535</v>
      </c>
      <c r="B1991" s="29" t="s">
        <v>2228</v>
      </c>
      <c r="C1991" s="29" t="s">
        <v>293</v>
      </c>
      <c r="D1991" s="29" t="s">
        <v>237</v>
      </c>
      <c r="E1991" s="30">
        <v>24.46</v>
      </c>
    </row>
    <row r="1992" spans="1:5" x14ac:dyDescent="0.2">
      <c r="A1992" s="29">
        <v>37533</v>
      </c>
      <c r="B1992" s="29" t="s">
        <v>2229</v>
      </c>
      <c r="C1992" s="29" t="s">
        <v>293</v>
      </c>
      <c r="D1992" s="29" t="s">
        <v>237</v>
      </c>
      <c r="E1992" s="30">
        <v>24.46</v>
      </c>
    </row>
    <row r="1993" spans="1:5" x14ac:dyDescent="0.2">
      <c r="A1993" s="29">
        <v>37537</v>
      </c>
      <c r="B1993" s="29" t="s">
        <v>2230</v>
      </c>
      <c r="C1993" s="29" t="s">
        <v>293</v>
      </c>
      <c r="D1993" s="29" t="s">
        <v>237</v>
      </c>
      <c r="E1993" s="30">
        <v>18.510000000000002</v>
      </c>
    </row>
    <row r="1994" spans="1:5" x14ac:dyDescent="0.2">
      <c r="A1994" s="29">
        <v>37536</v>
      </c>
      <c r="B1994" s="29" t="s">
        <v>2231</v>
      </c>
      <c r="C1994" s="29" t="s">
        <v>293</v>
      </c>
      <c r="D1994" s="29" t="s">
        <v>237</v>
      </c>
      <c r="E1994" s="30">
        <v>18.510000000000002</v>
      </c>
    </row>
    <row r="1995" spans="1:5" x14ac:dyDescent="0.2">
      <c r="A1995" s="29">
        <v>37532</v>
      </c>
      <c r="B1995" s="29" t="s">
        <v>2232</v>
      </c>
      <c r="C1995" s="29" t="s">
        <v>293</v>
      </c>
      <c r="D1995" s="29" t="s">
        <v>237</v>
      </c>
      <c r="E1995" s="30">
        <v>18.510000000000002</v>
      </c>
    </row>
    <row r="1996" spans="1:5" x14ac:dyDescent="0.2">
      <c r="A1996" s="29">
        <v>2696</v>
      </c>
      <c r="B1996" s="29" t="s">
        <v>2233</v>
      </c>
      <c r="C1996" s="29" t="s">
        <v>407</v>
      </c>
      <c r="D1996" s="29" t="s">
        <v>230</v>
      </c>
      <c r="E1996" s="30">
        <v>15.71</v>
      </c>
    </row>
    <row r="1997" spans="1:5" x14ac:dyDescent="0.2">
      <c r="A1997" s="29">
        <v>40928</v>
      </c>
      <c r="B1997" s="29" t="s">
        <v>2234</v>
      </c>
      <c r="C1997" s="29" t="s">
        <v>409</v>
      </c>
      <c r="D1997" s="29" t="s">
        <v>232</v>
      </c>
      <c r="E1997" s="30">
        <v>2771.39</v>
      </c>
    </row>
    <row r="1998" spans="1:5" x14ac:dyDescent="0.2">
      <c r="A1998" s="29">
        <v>4083</v>
      </c>
      <c r="B1998" s="29" t="s">
        <v>2235</v>
      </c>
      <c r="C1998" s="29" t="s">
        <v>407</v>
      </c>
      <c r="D1998" s="29" t="s">
        <v>230</v>
      </c>
      <c r="E1998" s="30">
        <v>42.24</v>
      </c>
    </row>
    <row r="1999" spans="1:5" x14ac:dyDescent="0.2">
      <c r="A1999" s="29">
        <v>40818</v>
      </c>
      <c r="B1999" s="29" t="s">
        <v>2236</v>
      </c>
      <c r="C1999" s="29" t="s">
        <v>409</v>
      </c>
      <c r="D1999" s="29" t="s">
        <v>232</v>
      </c>
      <c r="E1999" s="30">
        <v>7451.61</v>
      </c>
    </row>
    <row r="2000" spans="1:5" x14ac:dyDescent="0.2">
      <c r="A2000" s="29">
        <v>43146</v>
      </c>
      <c r="B2000" s="29" t="s">
        <v>2237</v>
      </c>
      <c r="C2000" s="29" t="s">
        <v>293</v>
      </c>
      <c r="D2000" s="29" t="s">
        <v>232</v>
      </c>
      <c r="E2000" s="30">
        <v>9</v>
      </c>
    </row>
    <row r="2001" spans="1:5" x14ac:dyDescent="0.2">
      <c r="A2001" s="29">
        <v>2705</v>
      </c>
      <c r="B2001" s="29" t="s">
        <v>2238</v>
      </c>
      <c r="C2001" s="29" t="s">
        <v>2239</v>
      </c>
      <c r="D2001" s="29" t="s">
        <v>232</v>
      </c>
      <c r="E2001" s="30">
        <v>1.1100000000000001</v>
      </c>
    </row>
    <row r="2002" spans="1:5" x14ac:dyDescent="0.2">
      <c r="A2002" s="29">
        <v>14250</v>
      </c>
      <c r="B2002" s="29" t="s">
        <v>2240</v>
      </c>
      <c r="C2002" s="29" t="s">
        <v>2239</v>
      </c>
      <c r="D2002" s="29" t="s">
        <v>230</v>
      </c>
      <c r="E2002" s="30">
        <v>1.1299999999999999</v>
      </c>
    </row>
    <row r="2003" spans="1:5" x14ac:dyDescent="0.2">
      <c r="A2003" s="29">
        <v>11683</v>
      </c>
      <c r="B2003" s="29" t="s">
        <v>2241</v>
      </c>
      <c r="C2003" s="29" t="s">
        <v>229</v>
      </c>
      <c r="D2003" s="29" t="s">
        <v>232</v>
      </c>
      <c r="E2003" s="30">
        <v>35.43</v>
      </c>
    </row>
    <row r="2004" spans="1:5" x14ac:dyDescent="0.2">
      <c r="A2004" s="29">
        <v>11684</v>
      </c>
      <c r="B2004" s="29" t="s">
        <v>2242</v>
      </c>
      <c r="C2004" s="29" t="s">
        <v>229</v>
      </c>
      <c r="D2004" s="29" t="s">
        <v>232</v>
      </c>
      <c r="E2004" s="30">
        <v>38.79</v>
      </c>
    </row>
    <row r="2005" spans="1:5" x14ac:dyDescent="0.2">
      <c r="A2005" s="29">
        <v>6141</v>
      </c>
      <c r="B2005" s="29" t="s">
        <v>2243</v>
      </c>
      <c r="C2005" s="29" t="s">
        <v>229</v>
      </c>
      <c r="D2005" s="29" t="s">
        <v>232</v>
      </c>
      <c r="E2005" s="30">
        <v>3.59</v>
      </c>
    </row>
    <row r="2006" spans="1:5" x14ac:dyDescent="0.2">
      <c r="A2006" s="29">
        <v>11681</v>
      </c>
      <c r="B2006" s="29" t="s">
        <v>2244</v>
      </c>
      <c r="C2006" s="29" t="s">
        <v>229</v>
      </c>
      <c r="D2006" s="29" t="s">
        <v>232</v>
      </c>
      <c r="E2006" s="30">
        <v>5.85</v>
      </c>
    </row>
    <row r="2007" spans="1:5" x14ac:dyDescent="0.2">
      <c r="A2007" s="29">
        <v>2706</v>
      </c>
      <c r="B2007" s="29" t="s">
        <v>2245</v>
      </c>
      <c r="C2007" s="29" t="s">
        <v>407</v>
      </c>
      <c r="D2007" s="29" t="s">
        <v>230</v>
      </c>
      <c r="E2007" s="30">
        <v>83.66</v>
      </c>
    </row>
    <row r="2008" spans="1:5" x14ac:dyDescent="0.2">
      <c r="A2008" s="29">
        <v>40811</v>
      </c>
      <c r="B2008" s="29" t="s">
        <v>2246</v>
      </c>
      <c r="C2008" s="29" t="s">
        <v>409</v>
      </c>
      <c r="D2008" s="29" t="s">
        <v>232</v>
      </c>
      <c r="E2008" s="30">
        <v>14758.92</v>
      </c>
    </row>
    <row r="2009" spans="1:5" x14ac:dyDescent="0.2">
      <c r="A2009" s="29">
        <v>2707</v>
      </c>
      <c r="B2009" s="29" t="s">
        <v>2247</v>
      </c>
      <c r="C2009" s="29" t="s">
        <v>407</v>
      </c>
      <c r="D2009" s="29" t="s">
        <v>232</v>
      </c>
      <c r="E2009" s="30">
        <v>95.2</v>
      </c>
    </row>
    <row r="2010" spans="1:5" x14ac:dyDescent="0.2">
      <c r="A2010" s="29">
        <v>40813</v>
      </c>
      <c r="B2010" s="29" t="s">
        <v>2248</v>
      </c>
      <c r="C2010" s="29" t="s">
        <v>409</v>
      </c>
      <c r="D2010" s="29" t="s">
        <v>232</v>
      </c>
      <c r="E2010" s="30">
        <v>16798.689999999999</v>
      </c>
    </row>
    <row r="2011" spans="1:5" x14ac:dyDescent="0.2">
      <c r="A2011" s="29">
        <v>2708</v>
      </c>
      <c r="B2011" s="29" t="s">
        <v>2249</v>
      </c>
      <c r="C2011" s="29" t="s">
        <v>407</v>
      </c>
      <c r="D2011" s="29" t="s">
        <v>232</v>
      </c>
      <c r="E2011" s="30">
        <v>130.16</v>
      </c>
    </row>
    <row r="2012" spans="1:5" x14ac:dyDescent="0.2">
      <c r="A2012" s="29">
        <v>40814</v>
      </c>
      <c r="B2012" s="29" t="s">
        <v>2250</v>
      </c>
      <c r="C2012" s="29" t="s">
        <v>409</v>
      </c>
      <c r="D2012" s="29" t="s">
        <v>232</v>
      </c>
      <c r="E2012" s="30">
        <v>22963.34</v>
      </c>
    </row>
    <row r="2013" spans="1:5" x14ac:dyDescent="0.2">
      <c r="A2013" s="29">
        <v>34779</v>
      </c>
      <c r="B2013" s="29" t="s">
        <v>2251</v>
      </c>
      <c r="C2013" s="29" t="s">
        <v>407</v>
      </c>
      <c r="D2013" s="29" t="s">
        <v>232</v>
      </c>
      <c r="E2013" s="30">
        <v>84.87</v>
      </c>
    </row>
    <row r="2014" spans="1:5" x14ac:dyDescent="0.2">
      <c r="A2014" s="29">
        <v>40936</v>
      </c>
      <c r="B2014" s="29" t="s">
        <v>2252</v>
      </c>
      <c r="C2014" s="29" t="s">
        <v>409</v>
      </c>
      <c r="D2014" s="29" t="s">
        <v>232</v>
      </c>
      <c r="E2014" s="30">
        <v>14974.22</v>
      </c>
    </row>
    <row r="2015" spans="1:5" x14ac:dyDescent="0.2">
      <c r="A2015" s="29">
        <v>34780</v>
      </c>
      <c r="B2015" s="29" t="s">
        <v>2253</v>
      </c>
      <c r="C2015" s="29" t="s">
        <v>407</v>
      </c>
      <c r="D2015" s="29" t="s">
        <v>232</v>
      </c>
      <c r="E2015" s="30">
        <v>95.74</v>
      </c>
    </row>
    <row r="2016" spans="1:5" x14ac:dyDescent="0.2">
      <c r="A2016" s="29">
        <v>40937</v>
      </c>
      <c r="B2016" s="29" t="s">
        <v>2254</v>
      </c>
      <c r="C2016" s="29" t="s">
        <v>409</v>
      </c>
      <c r="D2016" s="29" t="s">
        <v>232</v>
      </c>
      <c r="E2016" s="30">
        <v>16893.87</v>
      </c>
    </row>
    <row r="2017" spans="1:5" x14ac:dyDescent="0.2">
      <c r="A2017" s="29">
        <v>34782</v>
      </c>
      <c r="B2017" s="29" t="s">
        <v>2255</v>
      </c>
      <c r="C2017" s="29" t="s">
        <v>407</v>
      </c>
      <c r="D2017" s="29" t="s">
        <v>232</v>
      </c>
      <c r="E2017" s="30">
        <v>131.22</v>
      </c>
    </row>
    <row r="2018" spans="1:5" x14ac:dyDescent="0.2">
      <c r="A2018" s="29">
        <v>40938</v>
      </c>
      <c r="B2018" s="29" t="s">
        <v>2256</v>
      </c>
      <c r="C2018" s="29" t="s">
        <v>409</v>
      </c>
      <c r="D2018" s="29" t="s">
        <v>232</v>
      </c>
      <c r="E2018" s="30">
        <v>23151.46</v>
      </c>
    </row>
    <row r="2019" spans="1:5" x14ac:dyDescent="0.2">
      <c r="A2019" s="29">
        <v>34783</v>
      </c>
      <c r="B2019" s="29" t="s">
        <v>2257</v>
      </c>
      <c r="C2019" s="29" t="s">
        <v>407</v>
      </c>
      <c r="D2019" s="29" t="s">
        <v>232</v>
      </c>
      <c r="E2019" s="30">
        <v>83.66</v>
      </c>
    </row>
    <row r="2020" spans="1:5" x14ac:dyDescent="0.2">
      <c r="A2020" s="29">
        <v>40939</v>
      </c>
      <c r="B2020" s="29" t="s">
        <v>2258</v>
      </c>
      <c r="C2020" s="29" t="s">
        <v>409</v>
      </c>
      <c r="D2020" s="29" t="s">
        <v>232</v>
      </c>
      <c r="E2020" s="30">
        <v>14758.92</v>
      </c>
    </row>
    <row r="2021" spans="1:5" x14ac:dyDescent="0.2">
      <c r="A2021" s="29">
        <v>34785</v>
      </c>
      <c r="B2021" s="29" t="s">
        <v>2259</v>
      </c>
      <c r="C2021" s="29" t="s">
        <v>407</v>
      </c>
      <c r="D2021" s="29" t="s">
        <v>232</v>
      </c>
      <c r="E2021" s="30">
        <v>83.66</v>
      </c>
    </row>
    <row r="2022" spans="1:5" x14ac:dyDescent="0.2">
      <c r="A2022" s="29">
        <v>40940</v>
      </c>
      <c r="B2022" s="29" t="s">
        <v>2260</v>
      </c>
      <c r="C2022" s="29" t="s">
        <v>409</v>
      </c>
      <c r="D2022" s="29" t="s">
        <v>232</v>
      </c>
      <c r="E2022" s="30">
        <v>14758.92</v>
      </c>
    </row>
    <row r="2023" spans="1:5" x14ac:dyDescent="0.2">
      <c r="A2023" s="29">
        <v>38403</v>
      </c>
      <c r="B2023" s="29" t="s">
        <v>2261</v>
      </c>
      <c r="C2023" s="29" t="s">
        <v>229</v>
      </c>
      <c r="D2023" s="29" t="s">
        <v>232</v>
      </c>
      <c r="E2023" s="30">
        <v>48.31</v>
      </c>
    </row>
    <row r="2024" spans="1:5" x14ac:dyDescent="0.2">
      <c r="A2024" s="29">
        <v>43482</v>
      </c>
      <c r="B2024" s="29" t="s">
        <v>2262</v>
      </c>
      <c r="C2024" s="29" t="s">
        <v>407</v>
      </c>
      <c r="D2024" s="29" t="s">
        <v>230</v>
      </c>
      <c r="E2024" s="30">
        <v>0.69</v>
      </c>
    </row>
    <row r="2025" spans="1:5" x14ac:dyDescent="0.2">
      <c r="A2025" s="29">
        <v>43494</v>
      </c>
      <c r="B2025" s="29" t="s">
        <v>2263</v>
      </c>
      <c r="C2025" s="29" t="s">
        <v>409</v>
      </c>
      <c r="D2025" s="29" t="s">
        <v>230</v>
      </c>
      <c r="E2025" s="30">
        <v>130.43</v>
      </c>
    </row>
    <row r="2026" spans="1:5" x14ac:dyDescent="0.2">
      <c r="A2026" s="29">
        <v>43483</v>
      </c>
      <c r="B2026" s="29" t="s">
        <v>2264</v>
      </c>
      <c r="C2026" s="29" t="s">
        <v>407</v>
      </c>
      <c r="D2026" s="29" t="s">
        <v>230</v>
      </c>
      <c r="E2026" s="30">
        <v>1.26</v>
      </c>
    </row>
    <row r="2027" spans="1:5" x14ac:dyDescent="0.2">
      <c r="A2027" s="29">
        <v>43495</v>
      </c>
      <c r="B2027" s="29" t="s">
        <v>2265</v>
      </c>
      <c r="C2027" s="29" t="s">
        <v>409</v>
      </c>
      <c r="D2027" s="29" t="s">
        <v>230</v>
      </c>
      <c r="E2027" s="30">
        <v>238.17</v>
      </c>
    </row>
    <row r="2028" spans="1:5" x14ac:dyDescent="0.2">
      <c r="A2028" s="29">
        <v>43484</v>
      </c>
      <c r="B2028" s="29" t="s">
        <v>2266</v>
      </c>
      <c r="C2028" s="29" t="s">
        <v>407</v>
      </c>
      <c r="D2028" s="29" t="s">
        <v>230</v>
      </c>
      <c r="E2028" s="30">
        <v>1.07</v>
      </c>
    </row>
    <row r="2029" spans="1:5" x14ac:dyDescent="0.2">
      <c r="A2029" s="29">
        <v>43496</v>
      </c>
      <c r="B2029" s="29" t="s">
        <v>2267</v>
      </c>
      <c r="C2029" s="29" t="s">
        <v>409</v>
      </c>
      <c r="D2029" s="29" t="s">
        <v>230</v>
      </c>
      <c r="E2029" s="30">
        <v>201.65</v>
      </c>
    </row>
    <row r="2030" spans="1:5" x14ac:dyDescent="0.2">
      <c r="A2030" s="29">
        <v>43485</v>
      </c>
      <c r="B2030" s="29" t="s">
        <v>2268</v>
      </c>
      <c r="C2030" s="29" t="s">
        <v>407</v>
      </c>
      <c r="D2030" s="29" t="s">
        <v>230</v>
      </c>
      <c r="E2030" s="30">
        <v>0.94</v>
      </c>
    </row>
    <row r="2031" spans="1:5" x14ac:dyDescent="0.2">
      <c r="A2031" s="29">
        <v>43497</v>
      </c>
      <c r="B2031" s="29" t="s">
        <v>2269</v>
      </c>
      <c r="C2031" s="29" t="s">
        <v>409</v>
      </c>
      <c r="D2031" s="29" t="s">
        <v>230</v>
      </c>
      <c r="E2031" s="30">
        <v>177.43</v>
      </c>
    </row>
    <row r="2032" spans="1:5" x14ac:dyDescent="0.2">
      <c r="A2032" s="29">
        <v>43487</v>
      </c>
      <c r="B2032" s="29" t="s">
        <v>2270</v>
      </c>
      <c r="C2032" s="29" t="s">
        <v>407</v>
      </c>
      <c r="D2032" s="29" t="s">
        <v>230</v>
      </c>
      <c r="E2032" s="30">
        <v>1.08</v>
      </c>
    </row>
    <row r="2033" spans="1:5" x14ac:dyDescent="0.2">
      <c r="A2033" s="29">
        <v>43499</v>
      </c>
      <c r="B2033" s="29" t="s">
        <v>2271</v>
      </c>
      <c r="C2033" s="29" t="s">
        <v>409</v>
      </c>
      <c r="D2033" s="29" t="s">
        <v>230</v>
      </c>
      <c r="E2033" s="30">
        <v>202.94</v>
      </c>
    </row>
    <row r="2034" spans="1:5" x14ac:dyDescent="0.2">
      <c r="A2034" s="29">
        <v>43486</v>
      </c>
      <c r="B2034" s="29" t="s">
        <v>2272</v>
      </c>
      <c r="C2034" s="29" t="s">
        <v>407</v>
      </c>
      <c r="D2034" s="29" t="s">
        <v>230</v>
      </c>
      <c r="E2034" s="30">
        <v>0.66</v>
      </c>
    </row>
    <row r="2035" spans="1:5" x14ac:dyDescent="0.2">
      <c r="A2035" s="29">
        <v>43498</v>
      </c>
      <c r="B2035" s="29" t="s">
        <v>2273</v>
      </c>
      <c r="C2035" s="29" t="s">
        <v>409</v>
      </c>
      <c r="D2035" s="29" t="s">
        <v>230</v>
      </c>
      <c r="E2035" s="30">
        <v>123.54</v>
      </c>
    </row>
    <row r="2036" spans="1:5" x14ac:dyDescent="0.2">
      <c r="A2036" s="29">
        <v>43488</v>
      </c>
      <c r="B2036" s="29" t="s">
        <v>2274</v>
      </c>
      <c r="C2036" s="29" t="s">
        <v>407</v>
      </c>
      <c r="D2036" s="29" t="s">
        <v>230</v>
      </c>
      <c r="E2036" s="30">
        <v>0.76</v>
      </c>
    </row>
    <row r="2037" spans="1:5" x14ac:dyDescent="0.2">
      <c r="A2037" s="29">
        <v>43500</v>
      </c>
      <c r="B2037" s="29" t="s">
        <v>2275</v>
      </c>
      <c r="C2037" s="29" t="s">
        <v>409</v>
      </c>
      <c r="D2037" s="29" t="s">
        <v>230</v>
      </c>
      <c r="E2037" s="30">
        <v>143.59</v>
      </c>
    </row>
    <row r="2038" spans="1:5" x14ac:dyDescent="0.2">
      <c r="A2038" s="29">
        <v>43489</v>
      </c>
      <c r="B2038" s="29" t="s">
        <v>2276</v>
      </c>
      <c r="C2038" s="29" t="s">
        <v>407</v>
      </c>
      <c r="D2038" s="29" t="s">
        <v>230</v>
      </c>
      <c r="E2038" s="30">
        <v>1.0900000000000001</v>
      </c>
    </row>
    <row r="2039" spans="1:5" x14ac:dyDescent="0.2">
      <c r="A2039" s="29">
        <v>43501</v>
      </c>
      <c r="B2039" s="29" t="s">
        <v>2277</v>
      </c>
      <c r="C2039" s="29" t="s">
        <v>409</v>
      </c>
      <c r="D2039" s="29" t="s">
        <v>230</v>
      </c>
      <c r="E2039" s="30">
        <v>204.95</v>
      </c>
    </row>
    <row r="2040" spans="1:5" x14ac:dyDescent="0.2">
      <c r="A2040" s="29">
        <v>43490</v>
      </c>
      <c r="B2040" s="29" t="s">
        <v>2278</v>
      </c>
      <c r="C2040" s="29" t="s">
        <v>407</v>
      </c>
      <c r="D2040" s="29" t="s">
        <v>230</v>
      </c>
      <c r="E2040" s="30">
        <v>1.5</v>
      </c>
    </row>
    <row r="2041" spans="1:5" x14ac:dyDescent="0.2">
      <c r="A2041" s="29">
        <v>43502</v>
      </c>
      <c r="B2041" s="29" t="s">
        <v>2279</v>
      </c>
      <c r="C2041" s="29" t="s">
        <v>409</v>
      </c>
      <c r="D2041" s="29" t="s">
        <v>230</v>
      </c>
      <c r="E2041" s="30">
        <v>283.14999999999998</v>
      </c>
    </row>
    <row r="2042" spans="1:5" x14ac:dyDescent="0.2">
      <c r="A2042" s="29">
        <v>43491</v>
      </c>
      <c r="B2042" s="29" t="s">
        <v>2280</v>
      </c>
      <c r="C2042" s="29" t="s">
        <v>407</v>
      </c>
      <c r="D2042" s="29" t="s">
        <v>230</v>
      </c>
      <c r="E2042" s="30">
        <v>1.1499999999999999</v>
      </c>
    </row>
    <row r="2043" spans="1:5" x14ac:dyDescent="0.2">
      <c r="A2043" s="29">
        <v>43503</v>
      </c>
      <c r="B2043" s="29" t="s">
        <v>2281</v>
      </c>
      <c r="C2043" s="29" t="s">
        <v>409</v>
      </c>
      <c r="D2043" s="29" t="s">
        <v>230</v>
      </c>
      <c r="E2043" s="30">
        <v>216.6</v>
      </c>
    </row>
    <row r="2044" spans="1:5" x14ac:dyDescent="0.2">
      <c r="A2044" s="29">
        <v>43492</v>
      </c>
      <c r="B2044" s="29" t="s">
        <v>2282</v>
      </c>
      <c r="C2044" s="29" t="s">
        <v>407</v>
      </c>
      <c r="D2044" s="29" t="s">
        <v>230</v>
      </c>
      <c r="E2044" s="30">
        <v>1.58</v>
      </c>
    </row>
    <row r="2045" spans="1:5" x14ac:dyDescent="0.2">
      <c r="A2045" s="29">
        <v>43504</v>
      </c>
      <c r="B2045" s="29" t="s">
        <v>2283</v>
      </c>
      <c r="C2045" s="29" t="s">
        <v>409</v>
      </c>
      <c r="D2045" s="29" t="s">
        <v>230</v>
      </c>
      <c r="E2045" s="30">
        <v>297.7</v>
      </c>
    </row>
    <row r="2046" spans="1:5" x14ac:dyDescent="0.2">
      <c r="A2046" s="29">
        <v>43493</v>
      </c>
      <c r="B2046" s="29" t="s">
        <v>2284</v>
      </c>
      <c r="C2046" s="29" t="s">
        <v>407</v>
      </c>
      <c r="D2046" s="29" t="s">
        <v>230</v>
      </c>
      <c r="E2046" s="30">
        <v>0.62</v>
      </c>
    </row>
    <row r="2047" spans="1:5" x14ac:dyDescent="0.2">
      <c r="A2047" s="29">
        <v>43505</v>
      </c>
      <c r="B2047" s="29" t="s">
        <v>2285</v>
      </c>
      <c r="C2047" s="29" t="s">
        <v>409</v>
      </c>
      <c r="D2047" s="29" t="s">
        <v>230</v>
      </c>
      <c r="E2047" s="30">
        <v>117.12</v>
      </c>
    </row>
    <row r="2048" spans="1:5" x14ac:dyDescent="0.2">
      <c r="A2048" s="29">
        <v>37774</v>
      </c>
      <c r="B2048" s="29" t="s">
        <v>2286</v>
      </c>
      <c r="C2048" s="29" t="s">
        <v>229</v>
      </c>
      <c r="D2048" s="29" t="s">
        <v>237</v>
      </c>
      <c r="E2048" s="30">
        <v>414744.07</v>
      </c>
    </row>
    <row r="2049" spans="1:5" x14ac:dyDescent="0.2">
      <c r="A2049" s="29">
        <v>38630</v>
      </c>
      <c r="B2049" s="29" t="s">
        <v>2287</v>
      </c>
      <c r="C2049" s="29" t="s">
        <v>229</v>
      </c>
      <c r="D2049" s="29" t="s">
        <v>237</v>
      </c>
      <c r="E2049" s="30">
        <v>1779511.16</v>
      </c>
    </row>
    <row r="2050" spans="1:5" x14ac:dyDescent="0.2">
      <c r="A2050" s="29">
        <v>38629</v>
      </c>
      <c r="B2050" s="29" t="s">
        <v>2288</v>
      </c>
      <c r="C2050" s="29" t="s">
        <v>229</v>
      </c>
      <c r="D2050" s="29" t="s">
        <v>237</v>
      </c>
      <c r="E2050" s="30">
        <v>2648890.66</v>
      </c>
    </row>
    <row r="2051" spans="1:5" x14ac:dyDescent="0.2">
      <c r="A2051" s="29">
        <v>38476</v>
      </c>
      <c r="B2051" s="29" t="s">
        <v>2289</v>
      </c>
      <c r="C2051" s="29" t="s">
        <v>229</v>
      </c>
      <c r="D2051" s="29" t="s">
        <v>232</v>
      </c>
      <c r="E2051" s="30">
        <v>363.06</v>
      </c>
    </row>
    <row r="2052" spans="1:5" x14ac:dyDescent="0.2">
      <c r="A2052" s="29">
        <v>38477</v>
      </c>
      <c r="B2052" s="29" t="s">
        <v>2290</v>
      </c>
      <c r="C2052" s="29" t="s">
        <v>229</v>
      </c>
      <c r="D2052" s="29" t="s">
        <v>232</v>
      </c>
      <c r="E2052" s="30">
        <v>1028.19</v>
      </c>
    </row>
    <row r="2053" spans="1:5" x14ac:dyDescent="0.2">
      <c r="A2053" s="29">
        <v>40635</v>
      </c>
      <c r="B2053" s="29" t="s">
        <v>2291</v>
      </c>
      <c r="C2053" s="29" t="s">
        <v>229</v>
      </c>
      <c r="D2053" s="29" t="s">
        <v>237</v>
      </c>
      <c r="E2053" s="30">
        <v>820771</v>
      </c>
    </row>
    <row r="2054" spans="1:5" x14ac:dyDescent="0.2">
      <c r="A2054" s="29">
        <v>36483</v>
      </c>
      <c r="B2054" s="29" t="s">
        <v>2292</v>
      </c>
      <c r="C2054" s="29" t="s">
        <v>229</v>
      </c>
      <c r="D2054" s="29" t="s">
        <v>237</v>
      </c>
      <c r="E2054" s="30">
        <v>743750</v>
      </c>
    </row>
    <row r="2055" spans="1:5" x14ac:dyDescent="0.2">
      <c r="A2055" s="29">
        <v>14525</v>
      </c>
      <c r="B2055" s="29" t="s">
        <v>2293</v>
      </c>
      <c r="C2055" s="29" t="s">
        <v>229</v>
      </c>
      <c r="D2055" s="29" t="s">
        <v>237</v>
      </c>
      <c r="E2055" s="30">
        <v>778750</v>
      </c>
    </row>
    <row r="2056" spans="1:5" x14ac:dyDescent="0.2">
      <c r="A2056" s="29">
        <v>36482</v>
      </c>
      <c r="B2056" s="29" t="s">
        <v>2294</v>
      </c>
      <c r="C2056" s="29" t="s">
        <v>229</v>
      </c>
      <c r="D2056" s="29" t="s">
        <v>237</v>
      </c>
      <c r="E2056" s="30">
        <v>667886.59</v>
      </c>
    </row>
    <row r="2057" spans="1:5" x14ac:dyDescent="0.2">
      <c r="A2057" s="29">
        <v>36408</v>
      </c>
      <c r="B2057" s="29" t="s">
        <v>2295</v>
      </c>
      <c r="C2057" s="29" t="s">
        <v>229</v>
      </c>
      <c r="D2057" s="29" t="s">
        <v>237</v>
      </c>
      <c r="E2057" s="30">
        <v>798000</v>
      </c>
    </row>
    <row r="2058" spans="1:5" x14ac:dyDescent="0.2">
      <c r="A2058" s="29">
        <v>2723</v>
      </c>
      <c r="B2058" s="29" t="s">
        <v>2296</v>
      </c>
      <c r="C2058" s="29" t="s">
        <v>229</v>
      </c>
      <c r="D2058" s="29" t="s">
        <v>237</v>
      </c>
      <c r="E2058" s="30">
        <v>612500</v>
      </c>
    </row>
    <row r="2059" spans="1:5" x14ac:dyDescent="0.2">
      <c r="A2059" s="29">
        <v>36481</v>
      </c>
      <c r="B2059" s="29" t="s">
        <v>2297</v>
      </c>
      <c r="C2059" s="29" t="s">
        <v>229</v>
      </c>
      <c r="D2059" s="29" t="s">
        <v>237</v>
      </c>
      <c r="E2059" s="30">
        <v>730625</v>
      </c>
    </row>
    <row r="2060" spans="1:5" x14ac:dyDescent="0.2">
      <c r="A2060" s="29">
        <v>10685</v>
      </c>
      <c r="B2060" s="29" t="s">
        <v>2298</v>
      </c>
      <c r="C2060" s="29" t="s">
        <v>229</v>
      </c>
      <c r="D2060" s="29" t="s">
        <v>237</v>
      </c>
      <c r="E2060" s="30">
        <v>700000</v>
      </c>
    </row>
    <row r="2061" spans="1:5" x14ac:dyDescent="0.2">
      <c r="A2061" s="29">
        <v>40636</v>
      </c>
      <c r="B2061" s="29" t="s">
        <v>2299</v>
      </c>
      <c r="C2061" s="29" t="s">
        <v>229</v>
      </c>
      <c r="D2061" s="29" t="s">
        <v>237</v>
      </c>
      <c r="E2061" s="30">
        <v>790146</v>
      </c>
    </row>
    <row r="2062" spans="1:5" x14ac:dyDescent="0.2">
      <c r="A2062" s="29">
        <v>4111</v>
      </c>
      <c r="B2062" s="29" t="s">
        <v>2300</v>
      </c>
      <c r="C2062" s="29" t="s">
        <v>229</v>
      </c>
      <c r="D2062" s="29" t="s">
        <v>232</v>
      </c>
      <c r="E2062" s="30">
        <v>43.99</v>
      </c>
    </row>
    <row r="2063" spans="1:5" x14ac:dyDescent="0.2">
      <c r="A2063" s="29">
        <v>44538</v>
      </c>
      <c r="B2063" s="29" t="s">
        <v>2301</v>
      </c>
      <c r="C2063" s="29" t="s">
        <v>229</v>
      </c>
      <c r="D2063" s="29" t="s">
        <v>232</v>
      </c>
      <c r="E2063" s="30">
        <v>35.94</v>
      </c>
    </row>
    <row r="2064" spans="1:5" x14ac:dyDescent="0.2">
      <c r="A2064" s="29">
        <v>12</v>
      </c>
      <c r="B2064" s="29" t="s">
        <v>2302</v>
      </c>
      <c r="C2064" s="29" t="s">
        <v>229</v>
      </c>
      <c r="D2064" s="29" t="s">
        <v>230</v>
      </c>
      <c r="E2064" s="30">
        <v>15.37</v>
      </c>
    </row>
    <row r="2065" spans="1:5" x14ac:dyDescent="0.2">
      <c r="A2065" s="29">
        <v>37554</v>
      </c>
      <c r="B2065" s="29" t="s">
        <v>2303</v>
      </c>
      <c r="C2065" s="29" t="s">
        <v>229</v>
      </c>
      <c r="D2065" s="29" t="s">
        <v>237</v>
      </c>
      <c r="E2065" s="30">
        <v>283.02</v>
      </c>
    </row>
    <row r="2066" spans="1:5" x14ac:dyDescent="0.2">
      <c r="A2066" s="29">
        <v>37555</v>
      </c>
      <c r="B2066" s="29" t="s">
        <v>2304</v>
      </c>
      <c r="C2066" s="29" t="s">
        <v>229</v>
      </c>
      <c r="D2066" s="29" t="s">
        <v>237</v>
      </c>
      <c r="E2066" s="30">
        <v>344.28</v>
      </c>
    </row>
    <row r="2067" spans="1:5" x14ac:dyDescent="0.2">
      <c r="A2067" s="29">
        <v>10902</v>
      </c>
      <c r="B2067" s="29" t="s">
        <v>2305</v>
      </c>
      <c r="C2067" s="29" t="s">
        <v>229</v>
      </c>
      <c r="D2067" s="29" t="s">
        <v>237</v>
      </c>
      <c r="E2067" s="30">
        <v>86.39</v>
      </c>
    </row>
    <row r="2068" spans="1:5" x14ac:dyDescent="0.2">
      <c r="A2068" s="29">
        <v>20965</v>
      </c>
      <c r="B2068" s="29" t="s">
        <v>2306</v>
      </c>
      <c r="C2068" s="29" t="s">
        <v>229</v>
      </c>
      <c r="D2068" s="29" t="s">
        <v>237</v>
      </c>
      <c r="E2068" s="30">
        <v>87.19</v>
      </c>
    </row>
    <row r="2069" spans="1:5" x14ac:dyDescent="0.2">
      <c r="A2069" s="29">
        <v>20966</v>
      </c>
      <c r="B2069" s="29" t="s">
        <v>2307</v>
      </c>
      <c r="C2069" s="29" t="s">
        <v>229</v>
      </c>
      <c r="D2069" s="29" t="s">
        <v>237</v>
      </c>
      <c r="E2069" s="30">
        <v>93.88</v>
      </c>
    </row>
    <row r="2070" spans="1:5" x14ac:dyDescent="0.2">
      <c r="A2070" s="29">
        <v>10903</v>
      </c>
      <c r="B2070" s="29" t="s">
        <v>2308</v>
      </c>
      <c r="C2070" s="29" t="s">
        <v>229</v>
      </c>
      <c r="D2070" s="29" t="s">
        <v>237</v>
      </c>
      <c r="E2070" s="30">
        <v>142.30000000000001</v>
      </c>
    </row>
    <row r="2071" spans="1:5" x14ac:dyDescent="0.2">
      <c r="A2071" s="29">
        <v>20967</v>
      </c>
      <c r="B2071" s="29" t="s">
        <v>2309</v>
      </c>
      <c r="C2071" s="29" t="s">
        <v>229</v>
      </c>
      <c r="D2071" s="29" t="s">
        <v>237</v>
      </c>
      <c r="E2071" s="30">
        <v>142.30000000000001</v>
      </c>
    </row>
    <row r="2072" spans="1:5" x14ac:dyDescent="0.2">
      <c r="A2072" s="29">
        <v>20968</v>
      </c>
      <c r="B2072" s="29" t="s">
        <v>2310</v>
      </c>
      <c r="C2072" s="29" t="s">
        <v>229</v>
      </c>
      <c r="D2072" s="29" t="s">
        <v>237</v>
      </c>
      <c r="E2072" s="30">
        <v>156.07</v>
      </c>
    </row>
    <row r="2073" spans="1:5" x14ac:dyDescent="0.2">
      <c r="A2073" s="29">
        <v>11359</v>
      </c>
      <c r="B2073" s="29" t="s">
        <v>2311</v>
      </c>
      <c r="C2073" s="29" t="s">
        <v>229</v>
      </c>
      <c r="D2073" s="29" t="s">
        <v>230</v>
      </c>
      <c r="E2073" s="30">
        <v>822</v>
      </c>
    </row>
    <row r="2074" spans="1:5" x14ac:dyDescent="0.2">
      <c r="A2074" s="29">
        <v>39017</v>
      </c>
      <c r="B2074" s="29" t="s">
        <v>2312</v>
      </c>
      <c r="C2074" s="29" t="s">
        <v>229</v>
      </c>
      <c r="D2074" s="29" t="s">
        <v>237</v>
      </c>
      <c r="E2074" s="30">
        <v>0.21</v>
      </c>
    </row>
    <row r="2075" spans="1:5" x14ac:dyDescent="0.2">
      <c r="A2075" s="29">
        <v>39315</v>
      </c>
      <c r="B2075" s="29" t="s">
        <v>2313</v>
      </c>
      <c r="C2075" s="29" t="s">
        <v>229</v>
      </c>
      <c r="D2075" s="29" t="s">
        <v>237</v>
      </c>
      <c r="E2075" s="30">
        <v>0.35</v>
      </c>
    </row>
    <row r="2076" spans="1:5" x14ac:dyDescent="0.2">
      <c r="A2076" s="29">
        <v>39016</v>
      </c>
      <c r="B2076" s="29" t="s">
        <v>2314</v>
      </c>
      <c r="C2076" s="29" t="s">
        <v>229</v>
      </c>
      <c r="D2076" s="29" t="s">
        <v>237</v>
      </c>
      <c r="E2076" s="30">
        <v>0.35</v>
      </c>
    </row>
    <row r="2077" spans="1:5" x14ac:dyDescent="0.2">
      <c r="A2077" s="29">
        <v>40432</v>
      </c>
      <c r="B2077" s="29" t="s">
        <v>2315</v>
      </c>
      <c r="C2077" s="29" t="s">
        <v>229</v>
      </c>
      <c r="D2077" s="29" t="s">
        <v>237</v>
      </c>
      <c r="E2077" s="30">
        <v>2.71</v>
      </c>
    </row>
    <row r="2078" spans="1:5" x14ac:dyDescent="0.2">
      <c r="A2078" s="29">
        <v>39481</v>
      </c>
      <c r="B2078" s="29" t="s">
        <v>2316</v>
      </c>
      <c r="C2078" s="29" t="s">
        <v>229</v>
      </c>
      <c r="D2078" s="29" t="s">
        <v>237</v>
      </c>
      <c r="E2078" s="30">
        <v>1.7</v>
      </c>
    </row>
    <row r="2079" spans="1:5" x14ac:dyDescent="0.2">
      <c r="A2079" s="29">
        <v>40433</v>
      </c>
      <c r="B2079" s="29" t="s">
        <v>2317</v>
      </c>
      <c r="C2079" s="29" t="s">
        <v>229</v>
      </c>
      <c r="D2079" s="29" t="s">
        <v>237</v>
      </c>
      <c r="E2079" s="30">
        <v>1.5</v>
      </c>
    </row>
    <row r="2080" spans="1:5" x14ac:dyDescent="0.2">
      <c r="A2080" s="29">
        <v>20219</v>
      </c>
      <c r="B2080" s="29" t="s">
        <v>2318</v>
      </c>
      <c r="C2080" s="29" t="s">
        <v>229</v>
      </c>
      <c r="D2080" s="29" t="s">
        <v>237</v>
      </c>
      <c r="E2080" s="30">
        <v>108800</v>
      </c>
    </row>
    <row r="2081" spans="1:5" x14ac:dyDescent="0.2">
      <c r="A2081" s="29">
        <v>36484</v>
      </c>
      <c r="B2081" s="29" t="s">
        <v>2319</v>
      </c>
      <c r="C2081" s="29" t="s">
        <v>229</v>
      </c>
      <c r="D2081" s="29" t="s">
        <v>237</v>
      </c>
      <c r="E2081" s="30">
        <v>230962.58</v>
      </c>
    </row>
    <row r="2082" spans="1:5" x14ac:dyDescent="0.2">
      <c r="A2082" s="29">
        <v>38367</v>
      </c>
      <c r="B2082" s="29" t="s">
        <v>2320</v>
      </c>
      <c r="C2082" s="29" t="s">
        <v>229</v>
      </c>
      <c r="D2082" s="29" t="s">
        <v>232</v>
      </c>
      <c r="E2082" s="30">
        <v>19.5</v>
      </c>
    </row>
    <row r="2083" spans="1:5" x14ac:dyDescent="0.2">
      <c r="A2083" s="29">
        <v>38368</v>
      </c>
      <c r="B2083" s="29" t="s">
        <v>2321</v>
      </c>
      <c r="C2083" s="29" t="s">
        <v>229</v>
      </c>
      <c r="D2083" s="29" t="s">
        <v>232</v>
      </c>
      <c r="E2083" s="30">
        <v>7.42</v>
      </c>
    </row>
    <row r="2084" spans="1:5" x14ac:dyDescent="0.2">
      <c r="A2084" s="29">
        <v>38091</v>
      </c>
      <c r="B2084" s="29" t="s">
        <v>2322</v>
      </c>
      <c r="C2084" s="29" t="s">
        <v>229</v>
      </c>
      <c r="D2084" s="29" t="s">
        <v>232</v>
      </c>
      <c r="E2084" s="30">
        <v>1.62</v>
      </c>
    </row>
    <row r="2085" spans="1:5" x14ac:dyDescent="0.2">
      <c r="A2085" s="29">
        <v>38095</v>
      </c>
      <c r="B2085" s="29" t="s">
        <v>2323</v>
      </c>
      <c r="C2085" s="29" t="s">
        <v>229</v>
      </c>
      <c r="D2085" s="29" t="s">
        <v>232</v>
      </c>
      <c r="E2085" s="30">
        <v>3.43</v>
      </c>
    </row>
    <row r="2086" spans="1:5" x14ac:dyDescent="0.2">
      <c r="A2086" s="29">
        <v>38092</v>
      </c>
      <c r="B2086" s="29" t="s">
        <v>2324</v>
      </c>
      <c r="C2086" s="29" t="s">
        <v>229</v>
      </c>
      <c r="D2086" s="29" t="s">
        <v>232</v>
      </c>
      <c r="E2086" s="30">
        <v>1.54</v>
      </c>
    </row>
    <row r="2087" spans="1:5" x14ac:dyDescent="0.2">
      <c r="A2087" s="29">
        <v>38093</v>
      </c>
      <c r="B2087" s="29" t="s">
        <v>2325</v>
      </c>
      <c r="C2087" s="29" t="s">
        <v>229</v>
      </c>
      <c r="D2087" s="29" t="s">
        <v>232</v>
      </c>
      <c r="E2087" s="30">
        <v>1.59</v>
      </c>
    </row>
    <row r="2088" spans="1:5" x14ac:dyDescent="0.2">
      <c r="A2088" s="29">
        <v>38096</v>
      </c>
      <c r="B2088" s="29" t="s">
        <v>2326</v>
      </c>
      <c r="C2088" s="29" t="s">
        <v>229</v>
      </c>
      <c r="D2088" s="29" t="s">
        <v>232</v>
      </c>
      <c r="E2088" s="30">
        <v>3.69</v>
      </c>
    </row>
    <row r="2089" spans="1:5" x14ac:dyDescent="0.2">
      <c r="A2089" s="29">
        <v>38094</v>
      </c>
      <c r="B2089" s="29" t="s">
        <v>2327</v>
      </c>
      <c r="C2089" s="29" t="s">
        <v>229</v>
      </c>
      <c r="D2089" s="29" t="s">
        <v>232</v>
      </c>
      <c r="E2089" s="30">
        <v>1.95</v>
      </c>
    </row>
    <row r="2090" spans="1:5" x14ac:dyDescent="0.2">
      <c r="A2090" s="29">
        <v>38097</v>
      </c>
      <c r="B2090" s="29" t="s">
        <v>2328</v>
      </c>
      <c r="C2090" s="29" t="s">
        <v>229</v>
      </c>
      <c r="D2090" s="29" t="s">
        <v>232</v>
      </c>
      <c r="E2090" s="30">
        <v>3.96</v>
      </c>
    </row>
    <row r="2091" spans="1:5" x14ac:dyDescent="0.2">
      <c r="A2091" s="29">
        <v>38098</v>
      </c>
      <c r="B2091" s="29" t="s">
        <v>2329</v>
      </c>
      <c r="C2091" s="29" t="s">
        <v>229</v>
      </c>
      <c r="D2091" s="29" t="s">
        <v>232</v>
      </c>
      <c r="E2091" s="30">
        <v>3.96</v>
      </c>
    </row>
    <row r="2092" spans="1:5" x14ac:dyDescent="0.2">
      <c r="A2092" s="29">
        <v>11186</v>
      </c>
      <c r="B2092" s="29" t="s">
        <v>2330</v>
      </c>
      <c r="C2092" s="29" t="s">
        <v>236</v>
      </c>
      <c r="D2092" s="29" t="s">
        <v>232</v>
      </c>
      <c r="E2092" s="30">
        <v>504.53</v>
      </c>
    </row>
    <row r="2093" spans="1:5" x14ac:dyDescent="0.2">
      <c r="A2093" s="29">
        <v>11558</v>
      </c>
      <c r="B2093" s="29" t="s">
        <v>2331</v>
      </c>
      <c r="C2093" s="29" t="s">
        <v>685</v>
      </c>
      <c r="D2093" s="29" t="s">
        <v>232</v>
      </c>
      <c r="E2093" s="30">
        <v>11.36</v>
      </c>
    </row>
    <row r="2094" spans="1:5" x14ac:dyDescent="0.2">
      <c r="A2094" s="29">
        <v>11557</v>
      </c>
      <c r="B2094" s="29" t="s">
        <v>2332</v>
      </c>
      <c r="C2094" s="29" t="s">
        <v>685</v>
      </c>
      <c r="D2094" s="29" t="s">
        <v>232</v>
      </c>
      <c r="E2094" s="30">
        <v>28.76</v>
      </c>
    </row>
    <row r="2095" spans="1:5" x14ac:dyDescent="0.2">
      <c r="A2095" s="29">
        <v>2759</v>
      </c>
      <c r="B2095" s="29" t="s">
        <v>2333</v>
      </c>
      <c r="C2095" s="29" t="s">
        <v>229</v>
      </c>
      <c r="D2095" s="29" t="s">
        <v>237</v>
      </c>
      <c r="E2095" s="30">
        <v>10.58</v>
      </c>
    </row>
    <row r="2096" spans="1:5" x14ac:dyDescent="0.2">
      <c r="A2096" s="29">
        <v>38124</v>
      </c>
      <c r="B2096" s="29" t="s">
        <v>2334</v>
      </c>
      <c r="C2096" s="29" t="s">
        <v>229</v>
      </c>
      <c r="D2096" s="29" t="s">
        <v>230</v>
      </c>
      <c r="E2096" s="30">
        <v>29.9</v>
      </c>
    </row>
    <row r="2097" spans="1:5" x14ac:dyDescent="0.2">
      <c r="A2097" s="29">
        <v>38380</v>
      </c>
      <c r="B2097" s="29" t="s">
        <v>2335</v>
      </c>
      <c r="C2097" s="29" t="s">
        <v>229</v>
      </c>
      <c r="D2097" s="29" t="s">
        <v>232</v>
      </c>
      <c r="E2097" s="30">
        <v>30.99</v>
      </c>
    </row>
    <row r="2098" spans="1:5" x14ac:dyDescent="0.2">
      <c r="A2098" s="29">
        <v>20059</v>
      </c>
      <c r="B2098" s="29" t="s">
        <v>2336</v>
      </c>
      <c r="C2098" s="29" t="s">
        <v>229</v>
      </c>
      <c r="D2098" s="29" t="s">
        <v>237</v>
      </c>
      <c r="E2098" s="30">
        <v>19.399999999999999</v>
      </c>
    </row>
    <row r="2099" spans="1:5" x14ac:dyDescent="0.2">
      <c r="A2099" s="29">
        <v>42429</v>
      </c>
      <c r="B2099" s="29" t="s">
        <v>2337</v>
      </c>
      <c r="C2099" s="29" t="s">
        <v>229</v>
      </c>
      <c r="D2099" s="29" t="s">
        <v>237</v>
      </c>
      <c r="E2099" s="30">
        <v>5290.2</v>
      </c>
    </row>
    <row r="2100" spans="1:5" x14ac:dyDescent="0.2">
      <c r="A2100" s="29">
        <v>39616</v>
      </c>
      <c r="B2100" s="29" t="s">
        <v>2338</v>
      </c>
      <c r="C2100" s="29" t="s">
        <v>229</v>
      </c>
      <c r="D2100" s="29" t="s">
        <v>237</v>
      </c>
      <c r="E2100" s="30">
        <v>494.23</v>
      </c>
    </row>
    <row r="2101" spans="1:5" x14ac:dyDescent="0.2">
      <c r="A2101" s="29">
        <v>39618</v>
      </c>
      <c r="B2101" s="29" t="s">
        <v>2339</v>
      </c>
      <c r="C2101" s="29" t="s">
        <v>229</v>
      </c>
      <c r="D2101" s="29" t="s">
        <v>237</v>
      </c>
      <c r="E2101" s="30">
        <v>896.45</v>
      </c>
    </row>
    <row r="2102" spans="1:5" x14ac:dyDescent="0.2">
      <c r="A2102" s="29">
        <v>39619</v>
      </c>
      <c r="B2102" s="29" t="s">
        <v>2340</v>
      </c>
      <c r="C2102" s="29" t="s">
        <v>229</v>
      </c>
      <c r="D2102" s="29" t="s">
        <v>237</v>
      </c>
      <c r="E2102" s="30">
        <v>1227.77</v>
      </c>
    </row>
    <row r="2103" spans="1:5" x14ac:dyDescent="0.2">
      <c r="A2103" s="29">
        <v>39613</v>
      </c>
      <c r="B2103" s="29" t="s">
        <v>2341</v>
      </c>
      <c r="C2103" s="29" t="s">
        <v>229</v>
      </c>
      <c r="D2103" s="29" t="s">
        <v>237</v>
      </c>
      <c r="E2103" s="30">
        <v>196.32</v>
      </c>
    </row>
    <row r="2104" spans="1:5" x14ac:dyDescent="0.2">
      <c r="A2104" s="29">
        <v>39614</v>
      </c>
      <c r="B2104" s="29" t="s">
        <v>2342</v>
      </c>
      <c r="C2104" s="29" t="s">
        <v>229</v>
      </c>
      <c r="D2104" s="29" t="s">
        <v>237</v>
      </c>
      <c r="E2104" s="30">
        <v>286.41000000000003</v>
      </c>
    </row>
    <row r="2105" spans="1:5" x14ac:dyDescent="0.2">
      <c r="A2105" s="29">
        <v>38538</v>
      </c>
      <c r="B2105" s="29" t="s">
        <v>2343</v>
      </c>
      <c r="C2105" s="29" t="s">
        <v>242</v>
      </c>
      <c r="D2105" s="29" t="s">
        <v>237</v>
      </c>
      <c r="E2105" s="30">
        <v>44.9</v>
      </c>
    </row>
    <row r="2106" spans="1:5" x14ac:dyDescent="0.2">
      <c r="A2106" s="29">
        <v>38539</v>
      </c>
      <c r="B2106" s="29" t="s">
        <v>2344</v>
      </c>
      <c r="C2106" s="29" t="s">
        <v>242</v>
      </c>
      <c r="D2106" s="29" t="s">
        <v>237</v>
      </c>
      <c r="E2106" s="30">
        <v>61.05</v>
      </c>
    </row>
    <row r="2107" spans="1:5" x14ac:dyDescent="0.2">
      <c r="A2107" s="29">
        <v>38540</v>
      </c>
      <c r="B2107" s="29" t="s">
        <v>2345</v>
      </c>
      <c r="C2107" s="29" t="s">
        <v>242</v>
      </c>
      <c r="D2107" s="29" t="s">
        <v>237</v>
      </c>
      <c r="E2107" s="30">
        <v>156.47</v>
      </c>
    </row>
    <row r="2108" spans="1:5" x14ac:dyDescent="0.2">
      <c r="A2108" s="29">
        <v>38384</v>
      </c>
      <c r="B2108" s="29" t="s">
        <v>2346</v>
      </c>
      <c r="C2108" s="29" t="s">
        <v>229</v>
      </c>
      <c r="D2108" s="29" t="s">
        <v>232</v>
      </c>
      <c r="E2108" s="30">
        <v>19.22</v>
      </c>
    </row>
    <row r="2109" spans="1:5" x14ac:dyDescent="0.2">
      <c r="A2109" s="29">
        <v>13</v>
      </c>
      <c r="B2109" s="29" t="s">
        <v>2347</v>
      </c>
      <c r="C2109" s="29" t="s">
        <v>293</v>
      </c>
      <c r="D2109" s="29" t="s">
        <v>232</v>
      </c>
      <c r="E2109" s="30">
        <v>23.66</v>
      </c>
    </row>
    <row r="2110" spans="1:5" x14ac:dyDescent="0.2">
      <c r="A2110" s="29">
        <v>2762</v>
      </c>
      <c r="B2110" s="29" t="s">
        <v>2348</v>
      </c>
      <c r="C2110" s="29" t="s">
        <v>242</v>
      </c>
      <c r="D2110" s="29" t="s">
        <v>237</v>
      </c>
      <c r="E2110" s="30">
        <v>13.22</v>
      </c>
    </row>
    <row r="2111" spans="1:5" x14ac:dyDescent="0.2">
      <c r="A2111" s="29">
        <v>21142</v>
      </c>
      <c r="B2111" s="29" t="s">
        <v>2349</v>
      </c>
      <c r="C2111" s="29" t="s">
        <v>229</v>
      </c>
      <c r="D2111" s="29" t="s">
        <v>232</v>
      </c>
      <c r="E2111" s="30">
        <v>23.8</v>
      </c>
    </row>
    <row r="2112" spans="1:5" x14ac:dyDescent="0.2">
      <c r="A2112" s="29">
        <v>4223</v>
      </c>
      <c r="B2112" s="29" t="s">
        <v>2350</v>
      </c>
      <c r="C2112" s="29" t="s">
        <v>295</v>
      </c>
      <c r="D2112" s="29" t="s">
        <v>230</v>
      </c>
      <c r="E2112" s="30">
        <v>5.05</v>
      </c>
    </row>
    <row r="2113" spans="1:5" x14ac:dyDescent="0.2">
      <c r="A2113" s="29">
        <v>37372</v>
      </c>
      <c r="B2113" s="29" t="s">
        <v>2351</v>
      </c>
      <c r="C2113" s="29" t="s">
        <v>407</v>
      </c>
      <c r="D2113" s="29" t="s">
        <v>230</v>
      </c>
      <c r="E2113" s="30">
        <v>0.81</v>
      </c>
    </row>
    <row r="2114" spans="1:5" x14ac:dyDescent="0.2">
      <c r="A2114" s="29">
        <v>40863</v>
      </c>
      <c r="B2114" s="29" t="s">
        <v>2352</v>
      </c>
      <c r="C2114" s="29" t="s">
        <v>409</v>
      </c>
      <c r="D2114" s="29" t="s">
        <v>230</v>
      </c>
      <c r="E2114" s="30">
        <v>152.35</v>
      </c>
    </row>
    <row r="2115" spans="1:5" x14ac:dyDescent="0.2">
      <c r="A2115" s="29">
        <v>38475</v>
      </c>
      <c r="B2115" s="29" t="s">
        <v>2353</v>
      </c>
      <c r="C2115" s="29" t="s">
        <v>229</v>
      </c>
      <c r="D2115" s="29" t="s">
        <v>232</v>
      </c>
      <c r="E2115" s="30">
        <v>24.88</v>
      </c>
    </row>
    <row r="2116" spans="1:5" x14ac:dyDescent="0.2">
      <c r="A2116" s="29">
        <v>38474</v>
      </c>
      <c r="B2116" s="29" t="s">
        <v>2354</v>
      </c>
      <c r="C2116" s="29" t="s">
        <v>229</v>
      </c>
      <c r="D2116" s="29" t="s">
        <v>232</v>
      </c>
      <c r="E2116" s="30">
        <v>30.75</v>
      </c>
    </row>
    <row r="2117" spans="1:5" x14ac:dyDescent="0.2">
      <c r="A2117" s="29">
        <v>10886</v>
      </c>
      <c r="B2117" s="29" t="s">
        <v>2355</v>
      </c>
      <c r="C2117" s="29" t="s">
        <v>229</v>
      </c>
      <c r="D2117" s="29" t="s">
        <v>232</v>
      </c>
      <c r="E2117" s="30">
        <v>170.62</v>
      </c>
    </row>
    <row r="2118" spans="1:5" x14ac:dyDescent="0.2">
      <c r="A2118" s="29">
        <v>10888</v>
      </c>
      <c r="B2118" s="29" t="s">
        <v>2356</v>
      </c>
      <c r="C2118" s="29" t="s">
        <v>229</v>
      </c>
      <c r="D2118" s="29" t="s">
        <v>232</v>
      </c>
      <c r="E2118" s="30">
        <v>539.99</v>
      </c>
    </row>
    <row r="2119" spans="1:5" x14ac:dyDescent="0.2">
      <c r="A2119" s="29">
        <v>10889</v>
      </c>
      <c r="B2119" s="29" t="s">
        <v>2357</v>
      </c>
      <c r="C2119" s="29" t="s">
        <v>229</v>
      </c>
      <c r="D2119" s="29" t="s">
        <v>232</v>
      </c>
      <c r="E2119" s="30">
        <v>585</v>
      </c>
    </row>
    <row r="2120" spans="1:5" x14ac:dyDescent="0.2">
      <c r="A2120" s="29">
        <v>10890</v>
      </c>
      <c r="B2120" s="29" t="s">
        <v>2358</v>
      </c>
      <c r="C2120" s="29" t="s">
        <v>229</v>
      </c>
      <c r="D2120" s="29" t="s">
        <v>232</v>
      </c>
      <c r="E2120" s="30">
        <v>269.99</v>
      </c>
    </row>
    <row r="2121" spans="1:5" x14ac:dyDescent="0.2">
      <c r="A2121" s="29">
        <v>10891</v>
      </c>
      <c r="B2121" s="29" t="s">
        <v>2359</v>
      </c>
      <c r="C2121" s="29" t="s">
        <v>229</v>
      </c>
      <c r="D2121" s="29" t="s">
        <v>232</v>
      </c>
      <c r="E2121" s="30">
        <v>164.99</v>
      </c>
    </row>
    <row r="2122" spans="1:5" x14ac:dyDescent="0.2">
      <c r="A2122" s="29">
        <v>10892</v>
      </c>
      <c r="B2122" s="29" t="s">
        <v>2360</v>
      </c>
      <c r="C2122" s="29" t="s">
        <v>229</v>
      </c>
      <c r="D2122" s="29" t="s">
        <v>230</v>
      </c>
      <c r="E2122" s="30">
        <v>195</v>
      </c>
    </row>
    <row r="2123" spans="1:5" x14ac:dyDescent="0.2">
      <c r="A2123" s="29">
        <v>20977</v>
      </c>
      <c r="B2123" s="29" t="s">
        <v>2361</v>
      </c>
      <c r="C2123" s="29" t="s">
        <v>229</v>
      </c>
      <c r="D2123" s="29" t="s">
        <v>232</v>
      </c>
      <c r="E2123" s="30">
        <v>232.49</v>
      </c>
    </row>
    <row r="2124" spans="1:5" x14ac:dyDescent="0.2">
      <c r="A2124" s="29">
        <v>3073</v>
      </c>
      <c r="B2124" s="29" t="s">
        <v>2362</v>
      </c>
      <c r="C2124" s="29" t="s">
        <v>229</v>
      </c>
      <c r="D2124" s="29" t="s">
        <v>237</v>
      </c>
      <c r="E2124" s="30">
        <v>257.92</v>
      </c>
    </row>
    <row r="2125" spans="1:5" x14ac:dyDescent="0.2">
      <c r="A2125" s="29">
        <v>3068</v>
      </c>
      <c r="B2125" s="29" t="s">
        <v>2363</v>
      </c>
      <c r="C2125" s="29" t="s">
        <v>229</v>
      </c>
      <c r="D2125" s="29" t="s">
        <v>237</v>
      </c>
      <c r="E2125" s="30">
        <v>51.56</v>
      </c>
    </row>
    <row r="2126" spans="1:5" x14ac:dyDescent="0.2">
      <c r="A2126" s="29">
        <v>3074</v>
      </c>
      <c r="B2126" s="29" t="s">
        <v>2364</v>
      </c>
      <c r="C2126" s="29" t="s">
        <v>229</v>
      </c>
      <c r="D2126" s="29" t="s">
        <v>237</v>
      </c>
      <c r="E2126" s="30">
        <v>162.83000000000001</v>
      </c>
    </row>
    <row r="2127" spans="1:5" x14ac:dyDescent="0.2">
      <c r="A2127" s="29">
        <v>3076</v>
      </c>
      <c r="B2127" s="29" t="s">
        <v>2365</v>
      </c>
      <c r="C2127" s="29" t="s">
        <v>229</v>
      </c>
      <c r="D2127" s="29" t="s">
        <v>237</v>
      </c>
      <c r="E2127" s="30">
        <v>212.04</v>
      </c>
    </row>
    <row r="2128" spans="1:5" x14ac:dyDescent="0.2">
      <c r="A2128" s="29">
        <v>3072</v>
      </c>
      <c r="B2128" s="29" t="s">
        <v>2366</v>
      </c>
      <c r="C2128" s="29" t="s">
        <v>229</v>
      </c>
      <c r="D2128" s="29" t="s">
        <v>237</v>
      </c>
      <c r="E2128" s="30">
        <v>53.42</v>
      </c>
    </row>
    <row r="2129" spans="1:5" x14ac:dyDescent="0.2">
      <c r="A2129" s="29">
        <v>3075</v>
      </c>
      <c r="B2129" s="29" t="s">
        <v>2367</v>
      </c>
      <c r="C2129" s="29" t="s">
        <v>229</v>
      </c>
      <c r="D2129" s="29" t="s">
        <v>237</v>
      </c>
      <c r="E2129" s="30">
        <v>133.99</v>
      </c>
    </row>
    <row r="2130" spans="1:5" x14ac:dyDescent="0.2">
      <c r="A2130" s="29">
        <v>10780</v>
      </c>
      <c r="B2130" s="29" t="s">
        <v>2368</v>
      </c>
      <c r="C2130" s="29" t="s">
        <v>229</v>
      </c>
      <c r="D2130" s="29" t="s">
        <v>237</v>
      </c>
      <c r="E2130" s="30">
        <v>11.32</v>
      </c>
    </row>
    <row r="2131" spans="1:5" x14ac:dyDescent="0.2">
      <c r="A2131" s="29">
        <v>10781</v>
      </c>
      <c r="B2131" s="29" t="s">
        <v>2369</v>
      </c>
      <c r="C2131" s="29" t="s">
        <v>229</v>
      </c>
      <c r="D2131" s="29" t="s">
        <v>237</v>
      </c>
      <c r="E2131" s="30">
        <v>18.170000000000002</v>
      </c>
    </row>
    <row r="2132" spans="1:5" x14ac:dyDescent="0.2">
      <c r="A2132" s="29">
        <v>20106</v>
      </c>
      <c r="B2132" s="29" t="s">
        <v>2370</v>
      </c>
      <c r="C2132" s="29" t="s">
        <v>229</v>
      </c>
      <c r="D2132" s="29" t="s">
        <v>237</v>
      </c>
      <c r="E2132" s="30">
        <v>5.99</v>
      </c>
    </row>
    <row r="2133" spans="1:5" x14ac:dyDescent="0.2">
      <c r="A2133" s="29">
        <v>20107</v>
      </c>
      <c r="B2133" s="29" t="s">
        <v>2371</v>
      </c>
      <c r="C2133" s="29" t="s">
        <v>229</v>
      </c>
      <c r="D2133" s="29" t="s">
        <v>237</v>
      </c>
      <c r="E2133" s="30">
        <v>6.86</v>
      </c>
    </row>
    <row r="2134" spans="1:5" x14ac:dyDescent="0.2">
      <c r="A2134" s="29">
        <v>20108</v>
      </c>
      <c r="B2134" s="29" t="s">
        <v>2372</v>
      </c>
      <c r="C2134" s="29" t="s">
        <v>229</v>
      </c>
      <c r="D2134" s="29" t="s">
        <v>237</v>
      </c>
      <c r="E2134" s="30">
        <v>9.0500000000000007</v>
      </c>
    </row>
    <row r="2135" spans="1:5" x14ac:dyDescent="0.2">
      <c r="A2135" s="29">
        <v>20109</v>
      </c>
      <c r="B2135" s="29" t="s">
        <v>2373</v>
      </c>
      <c r="C2135" s="29" t="s">
        <v>229</v>
      </c>
      <c r="D2135" s="29" t="s">
        <v>237</v>
      </c>
      <c r="E2135" s="30">
        <v>11.32</v>
      </c>
    </row>
    <row r="2136" spans="1:5" x14ac:dyDescent="0.2">
      <c r="A2136" s="29">
        <v>43612</v>
      </c>
      <c r="B2136" s="29" t="s">
        <v>2374</v>
      </c>
      <c r="C2136" s="29" t="s">
        <v>1709</v>
      </c>
      <c r="D2136" s="29" t="s">
        <v>232</v>
      </c>
      <c r="E2136" s="30">
        <v>116.46</v>
      </c>
    </row>
    <row r="2137" spans="1:5" x14ac:dyDescent="0.2">
      <c r="A2137" s="29">
        <v>43613</v>
      </c>
      <c r="B2137" s="29" t="s">
        <v>2375</v>
      </c>
      <c r="C2137" s="29" t="s">
        <v>1709</v>
      </c>
      <c r="D2137" s="29" t="s">
        <v>232</v>
      </c>
      <c r="E2137" s="30">
        <v>96.42</v>
      </c>
    </row>
    <row r="2138" spans="1:5" x14ac:dyDescent="0.2">
      <c r="A2138" s="29">
        <v>11480</v>
      </c>
      <c r="B2138" s="29" t="s">
        <v>2376</v>
      </c>
      <c r="C2138" s="29" t="s">
        <v>1709</v>
      </c>
      <c r="D2138" s="29" t="s">
        <v>232</v>
      </c>
      <c r="E2138" s="30">
        <v>147.97</v>
      </c>
    </row>
    <row r="2139" spans="1:5" x14ac:dyDescent="0.2">
      <c r="A2139" s="29">
        <v>11469</v>
      </c>
      <c r="B2139" s="29" t="s">
        <v>2377</v>
      </c>
      <c r="C2139" s="29" t="s">
        <v>229</v>
      </c>
      <c r="D2139" s="29" t="s">
        <v>232</v>
      </c>
      <c r="E2139" s="30">
        <v>15.79</v>
      </c>
    </row>
    <row r="2140" spans="1:5" x14ac:dyDescent="0.2">
      <c r="A2140" s="29">
        <v>11468</v>
      </c>
      <c r="B2140" s="29" t="s">
        <v>2378</v>
      </c>
      <c r="C2140" s="29" t="s">
        <v>229</v>
      </c>
      <c r="D2140" s="29" t="s">
        <v>232</v>
      </c>
      <c r="E2140" s="30">
        <v>15.8</v>
      </c>
    </row>
    <row r="2141" spans="1:5" x14ac:dyDescent="0.2">
      <c r="A2141" s="29">
        <v>11484</v>
      </c>
      <c r="B2141" s="29" t="s">
        <v>2379</v>
      </c>
      <c r="C2141" s="29" t="s">
        <v>229</v>
      </c>
      <c r="D2141" s="29" t="s">
        <v>232</v>
      </c>
      <c r="E2141" s="30">
        <v>69.42</v>
      </c>
    </row>
    <row r="2142" spans="1:5" x14ac:dyDescent="0.2">
      <c r="A2142" s="29">
        <v>38155</v>
      </c>
      <c r="B2142" s="29" t="s">
        <v>2380</v>
      </c>
      <c r="C2142" s="29" t="s">
        <v>229</v>
      </c>
      <c r="D2142" s="29" t="s">
        <v>232</v>
      </c>
      <c r="E2142" s="30">
        <v>107.78</v>
      </c>
    </row>
    <row r="2143" spans="1:5" x14ac:dyDescent="0.2">
      <c r="A2143" s="29">
        <v>11467</v>
      </c>
      <c r="B2143" s="29" t="s">
        <v>2381</v>
      </c>
      <c r="C2143" s="29" t="s">
        <v>229</v>
      </c>
      <c r="D2143" s="29" t="s">
        <v>232</v>
      </c>
      <c r="E2143" s="30">
        <v>24.63</v>
      </c>
    </row>
    <row r="2144" spans="1:5" x14ac:dyDescent="0.2">
      <c r="A2144" s="29">
        <v>38153</v>
      </c>
      <c r="B2144" s="29" t="s">
        <v>2382</v>
      </c>
      <c r="C2144" s="29" t="s">
        <v>1709</v>
      </c>
      <c r="D2144" s="29" t="s">
        <v>232</v>
      </c>
      <c r="E2144" s="30">
        <v>62.91</v>
      </c>
    </row>
    <row r="2145" spans="1:5" x14ac:dyDescent="0.2">
      <c r="A2145" s="29">
        <v>43607</v>
      </c>
      <c r="B2145" s="29" t="s">
        <v>2383</v>
      </c>
      <c r="C2145" s="29" t="s">
        <v>1709</v>
      </c>
      <c r="D2145" s="29" t="s">
        <v>232</v>
      </c>
      <c r="E2145" s="30">
        <v>118.98</v>
      </c>
    </row>
    <row r="2146" spans="1:5" x14ac:dyDescent="0.2">
      <c r="A2146" s="29">
        <v>3080</v>
      </c>
      <c r="B2146" s="29" t="s">
        <v>2384</v>
      </c>
      <c r="C2146" s="29" t="s">
        <v>1709</v>
      </c>
      <c r="D2146" s="29" t="s">
        <v>230</v>
      </c>
      <c r="E2146" s="30">
        <v>80</v>
      </c>
    </row>
    <row r="2147" spans="1:5" x14ac:dyDescent="0.2">
      <c r="A2147" s="29">
        <v>3081</v>
      </c>
      <c r="B2147" s="29" t="s">
        <v>2385</v>
      </c>
      <c r="C2147" s="29" t="s">
        <v>1709</v>
      </c>
      <c r="D2147" s="29" t="s">
        <v>232</v>
      </c>
      <c r="E2147" s="30">
        <v>158.28</v>
      </c>
    </row>
    <row r="2148" spans="1:5" x14ac:dyDescent="0.2">
      <c r="A2148" s="29">
        <v>3090</v>
      </c>
      <c r="B2148" s="29" t="s">
        <v>2386</v>
      </c>
      <c r="C2148" s="29" t="s">
        <v>1709</v>
      </c>
      <c r="D2148" s="29" t="s">
        <v>232</v>
      </c>
      <c r="E2148" s="30">
        <v>71.400000000000006</v>
      </c>
    </row>
    <row r="2149" spans="1:5" x14ac:dyDescent="0.2">
      <c r="A2149" s="29">
        <v>43611</v>
      </c>
      <c r="B2149" s="29" t="s">
        <v>2387</v>
      </c>
      <c r="C2149" s="29" t="s">
        <v>1709</v>
      </c>
      <c r="D2149" s="29" t="s">
        <v>232</v>
      </c>
      <c r="E2149" s="30">
        <v>118.49</v>
      </c>
    </row>
    <row r="2150" spans="1:5" x14ac:dyDescent="0.2">
      <c r="A2150" s="29">
        <v>3103</v>
      </c>
      <c r="B2150" s="29" t="s">
        <v>2388</v>
      </c>
      <c r="C2150" s="29" t="s">
        <v>229</v>
      </c>
      <c r="D2150" s="29" t="s">
        <v>232</v>
      </c>
      <c r="E2150" s="30">
        <v>59.2</v>
      </c>
    </row>
    <row r="2151" spans="1:5" x14ac:dyDescent="0.2">
      <c r="A2151" s="29">
        <v>3097</v>
      </c>
      <c r="B2151" s="29" t="s">
        <v>2389</v>
      </c>
      <c r="C2151" s="29" t="s">
        <v>1709</v>
      </c>
      <c r="D2151" s="29" t="s">
        <v>232</v>
      </c>
      <c r="E2151" s="30">
        <v>89.57</v>
      </c>
    </row>
    <row r="2152" spans="1:5" x14ac:dyDescent="0.2">
      <c r="A2152" s="29">
        <v>3099</v>
      </c>
      <c r="B2152" s="29" t="s">
        <v>2390</v>
      </c>
      <c r="C2152" s="29" t="s">
        <v>1709</v>
      </c>
      <c r="D2152" s="29" t="s">
        <v>232</v>
      </c>
      <c r="E2152" s="30">
        <v>143.41999999999999</v>
      </c>
    </row>
    <row r="2153" spans="1:5" x14ac:dyDescent="0.2">
      <c r="A2153" s="29">
        <v>38151</v>
      </c>
      <c r="B2153" s="29" t="s">
        <v>2391</v>
      </c>
      <c r="C2153" s="29" t="s">
        <v>1709</v>
      </c>
      <c r="D2153" s="29" t="s">
        <v>232</v>
      </c>
      <c r="E2153" s="30">
        <v>103.98</v>
      </c>
    </row>
    <row r="2154" spans="1:5" x14ac:dyDescent="0.2">
      <c r="A2154" s="29">
        <v>38152</v>
      </c>
      <c r="B2154" s="29" t="s">
        <v>2392</v>
      </c>
      <c r="C2154" s="29" t="s">
        <v>1709</v>
      </c>
      <c r="D2154" s="29" t="s">
        <v>232</v>
      </c>
      <c r="E2154" s="30">
        <v>167.73</v>
      </c>
    </row>
    <row r="2155" spans="1:5" x14ac:dyDescent="0.2">
      <c r="A2155" s="29">
        <v>43610</v>
      </c>
      <c r="B2155" s="29" t="s">
        <v>2393</v>
      </c>
      <c r="C2155" s="29" t="s">
        <v>1709</v>
      </c>
      <c r="D2155" s="29" t="s">
        <v>232</v>
      </c>
      <c r="E2155" s="30">
        <v>88.87</v>
      </c>
    </row>
    <row r="2156" spans="1:5" x14ac:dyDescent="0.2">
      <c r="A2156" s="29">
        <v>3093</v>
      </c>
      <c r="B2156" s="29" t="s">
        <v>2394</v>
      </c>
      <c r="C2156" s="29" t="s">
        <v>1709</v>
      </c>
      <c r="D2156" s="29" t="s">
        <v>232</v>
      </c>
      <c r="E2156" s="30">
        <v>143.41999999999999</v>
      </c>
    </row>
    <row r="2157" spans="1:5" x14ac:dyDescent="0.2">
      <c r="A2157" s="29">
        <v>38165</v>
      </c>
      <c r="B2157" s="29" t="s">
        <v>2395</v>
      </c>
      <c r="C2157" s="29" t="s">
        <v>1709</v>
      </c>
      <c r="D2157" s="29" t="s">
        <v>232</v>
      </c>
      <c r="E2157" s="30">
        <v>54.66</v>
      </c>
    </row>
    <row r="2158" spans="1:5" x14ac:dyDescent="0.2">
      <c r="A2158" s="29">
        <v>38177</v>
      </c>
      <c r="B2158" s="29" t="s">
        <v>2396</v>
      </c>
      <c r="C2158" s="29" t="s">
        <v>229</v>
      </c>
      <c r="D2158" s="29" t="s">
        <v>232</v>
      </c>
      <c r="E2158" s="30">
        <v>16.239999999999998</v>
      </c>
    </row>
    <row r="2159" spans="1:5" x14ac:dyDescent="0.2">
      <c r="A2159" s="29">
        <v>11458</v>
      </c>
      <c r="B2159" s="29" t="s">
        <v>2397</v>
      </c>
      <c r="C2159" s="29" t="s">
        <v>229</v>
      </c>
      <c r="D2159" s="29" t="s">
        <v>232</v>
      </c>
      <c r="E2159" s="30">
        <v>19.39</v>
      </c>
    </row>
    <row r="2160" spans="1:5" x14ac:dyDescent="0.2">
      <c r="A2160" s="29">
        <v>3108</v>
      </c>
      <c r="B2160" s="29" t="s">
        <v>2398</v>
      </c>
      <c r="C2160" s="29" t="s">
        <v>229</v>
      </c>
      <c r="D2160" s="29" t="s">
        <v>232</v>
      </c>
      <c r="E2160" s="30">
        <v>82.43</v>
      </c>
    </row>
    <row r="2161" spans="1:5" x14ac:dyDescent="0.2">
      <c r="A2161" s="29">
        <v>3105</v>
      </c>
      <c r="B2161" s="29" t="s">
        <v>2399</v>
      </c>
      <c r="C2161" s="29" t="s">
        <v>229</v>
      </c>
      <c r="D2161" s="29" t="s">
        <v>232</v>
      </c>
      <c r="E2161" s="30">
        <v>107.81</v>
      </c>
    </row>
    <row r="2162" spans="1:5" x14ac:dyDescent="0.2">
      <c r="A2162" s="29">
        <v>38178</v>
      </c>
      <c r="B2162" s="29" t="s">
        <v>2400</v>
      </c>
      <c r="C2162" s="29" t="s">
        <v>229</v>
      </c>
      <c r="D2162" s="29" t="s">
        <v>232</v>
      </c>
      <c r="E2162" s="30">
        <v>17.87</v>
      </c>
    </row>
    <row r="2163" spans="1:5" x14ac:dyDescent="0.2">
      <c r="A2163" s="29">
        <v>43575</v>
      </c>
      <c r="B2163" s="29" t="s">
        <v>2401</v>
      </c>
      <c r="C2163" s="29" t="s">
        <v>229</v>
      </c>
      <c r="D2163" s="29" t="s">
        <v>232</v>
      </c>
      <c r="E2163" s="30">
        <v>38.72</v>
      </c>
    </row>
    <row r="2164" spans="1:5" x14ac:dyDescent="0.2">
      <c r="A2164" s="29">
        <v>43577</v>
      </c>
      <c r="B2164" s="29" t="s">
        <v>2402</v>
      </c>
      <c r="C2164" s="29" t="s">
        <v>229</v>
      </c>
      <c r="D2164" s="29" t="s">
        <v>232</v>
      </c>
      <c r="E2164" s="30">
        <v>67.319999999999993</v>
      </c>
    </row>
    <row r="2165" spans="1:5" x14ac:dyDescent="0.2">
      <c r="A2165" s="29">
        <v>43458</v>
      </c>
      <c r="B2165" s="29" t="s">
        <v>2403</v>
      </c>
      <c r="C2165" s="29" t="s">
        <v>407</v>
      </c>
      <c r="D2165" s="29" t="s">
        <v>230</v>
      </c>
      <c r="E2165" s="30">
        <v>0.05</v>
      </c>
    </row>
    <row r="2166" spans="1:5" x14ac:dyDescent="0.2">
      <c r="A2166" s="29">
        <v>43470</v>
      </c>
      <c r="B2166" s="29" t="s">
        <v>2404</v>
      </c>
      <c r="C2166" s="29" t="s">
        <v>409</v>
      </c>
      <c r="D2166" s="29" t="s">
        <v>230</v>
      </c>
      <c r="E2166" s="30">
        <v>9.2100000000000009</v>
      </c>
    </row>
    <row r="2167" spans="1:5" x14ac:dyDescent="0.2">
      <c r="A2167" s="29">
        <v>43459</v>
      </c>
      <c r="B2167" s="29" t="s">
        <v>2405</v>
      </c>
      <c r="C2167" s="29" t="s">
        <v>407</v>
      </c>
      <c r="D2167" s="29" t="s">
        <v>230</v>
      </c>
      <c r="E2167" s="30">
        <v>0.45</v>
      </c>
    </row>
    <row r="2168" spans="1:5" x14ac:dyDescent="0.2">
      <c r="A2168" s="29">
        <v>43471</v>
      </c>
      <c r="B2168" s="29" t="s">
        <v>2406</v>
      </c>
      <c r="C2168" s="29" t="s">
        <v>409</v>
      </c>
      <c r="D2168" s="29" t="s">
        <v>230</v>
      </c>
      <c r="E2168" s="30">
        <v>84.46</v>
      </c>
    </row>
    <row r="2169" spans="1:5" x14ac:dyDescent="0.2">
      <c r="A2169" s="29">
        <v>43460</v>
      </c>
      <c r="B2169" s="29" t="s">
        <v>2407</v>
      </c>
      <c r="C2169" s="29" t="s">
        <v>407</v>
      </c>
      <c r="D2169" s="29" t="s">
        <v>230</v>
      </c>
      <c r="E2169" s="30">
        <v>0.78</v>
      </c>
    </row>
    <row r="2170" spans="1:5" x14ac:dyDescent="0.2">
      <c r="A2170" s="29">
        <v>43472</v>
      </c>
      <c r="B2170" s="29" t="s">
        <v>2408</v>
      </c>
      <c r="C2170" s="29" t="s">
        <v>409</v>
      </c>
      <c r="D2170" s="29" t="s">
        <v>230</v>
      </c>
      <c r="E2170" s="30">
        <v>147.22999999999999</v>
      </c>
    </row>
    <row r="2171" spans="1:5" x14ac:dyDescent="0.2">
      <c r="A2171" s="29">
        <v>43461</v>
      </c>
      <c r="B2171" s="29" t="s">
        <v>2409</v>
      </c>
      <c r="C2171" s="29" t="s">
        <v>407</v>
      </c>
      <c r="D2171" s="29" t="s">
        <v>230</v>
      </c>
      <c r="E2171" s="30">
        <v>0.32</v>
      </c>
    </row>
    <row r="2172" spans="1:5" x14ac:dyDescent="0.2">
      <c r="A2172" s="29">
        <v>43473</v>
      </c>
      <c r="B2172" s="29" t="s">
        <v>2410</v>
      </c>
      <c r="C2172" s="29" t="s">
        <v>409</v>
      </c>
      <c r="D2172" s="29" t="s">
        <v>230</v>
      </c>
      <c r="E2172" s="30">
        <v>60.93</v>
      </c>
    </row>
    <row r="2173" spans="1:5" x14ac:dyDescent="0.2">
      <c r="A2173" s="29">
        <v>43463</v>
      </c>
      <c r="B2173" s="29" t="s">
        <v>2411</v>
      </c>
      <c r="C2173" s="29" t="s">
        <v>407</v>
      </c>
      <c r="D2173" s="29" t="s">
        <v>230</v>
      </c>
      <c r="E2173" s="30">
        <v>0.1</v>
      </c>
    </row>
    <row r="2174" spans="1:5" x14ac:dyDescent="0.2">
      <c r="A2174" s="29">
        <v>43475</v>
      </c>
      <c r="B2174" s="29" t="s">
        <v>2412</v>
      </c>
      <c r="C2174" s="29" t="s">
        <v>409</v>
      </c>
      <c r="D2174" s="29" t="s">
        <v>230</v>
      </c>
      <c r="E2174" s="30">
        <v>18.579999999999998</v>
      </c>
    </row>
    <row r="2175" spans="1:5" x14ac:dyDescent="0.2">
      <c r="A2175" s="29">
        <v>43462</v>
      </c>
      <c r="B2175" s="29" t="s">
        <v>2413</v>
      </c>
      <c r="C2175" s="29" t="s">
        <v>407</v>
      </c>
      <c r="D2175" s="29" t="s">
        <v>230</v>
      </c>
      <c r="E2175" s="30">
        <v>0.01</v>
      </c>
    </row>
    <row r="2176" spans="1:5" x14ac:dyDescent="0.2">
      <c r="A2176" s="29">
        <v>43474</v>
      </c>
      <c r="B2176" s="29" t="s">
        <v>2414</v>
      </c>
      <c r="C2176" s="29" t="s">
        <v>409</v>
      </c>
      <c r="D2176" s="29" t="s">
        <v>230</v>
      </c>
      <c r="E2176" s="30">
        <v>1.9</v>
      </c>
    </row>
    <row r="2177" spans="1:5" x14ac:dyDescent="0.2">
      <c r="A2177" s="29">
        <v>43464</v>
      </c>
      <c r="B2177" s="29" t="s">
        <v>2415</v>
      </c>
      <c r="C2177" s="29" t="s">
        <v>407</v>
      </c>
      <c r="D2177" s="29" t="s">
        <v>230</v>
      </c>
      <c r="E2177" s="30">
        <v>0.01</v>
      </c>
    </row>
    <row r="2178" spans="1:5" x14ac:dyDescent="0.2">
      <c r="A2178" s="29">
        <v>43476</v>
      </c>
      <c r="B2178" s="29" t="s">
        <v>2416</v>
      </c>
      <c r="C2178" s="29" t="s">
        <v>409</v>
      </c>
      <c r="D2178" s="29" t="s">
        <v>230</v>
      </c>
      <c r="E2178" s="30">
        <v>0.01</v>
      </c>
    </row>
    <row r="2179" spans="1:5" x14ac:dyDescent="0.2">
      <c r="A2179" s="29">
        <v>43465</v>
      </c>
      <c r="B2179" s="29" t="s">
        <v>2417</v>
      </c>
      <c r="C2179" s="29" t="s">
        <v>407</v>
      </c>
      <c r="D2179" s="29" t="s">
        <v>230</v>
      </c>
      <c r="E2179" s="30">
        <v>0.74</v>
      </c>
    </row>
    <row r="2180" spans="1:5" x14ac:dyDescent="0.2">
      <c r="A2180" s="29">
        <v>43477</v>
      </c>
      <c r="B2180" s="29" t="s">
        <v>2418</v>
      </c>
      <c r="C2180" s="29" t="s">
        <v>409</v>
      </c>
      <c r="D2180" s="29" t="s">
        <v>230</v>
      </c>
      <c r="E2180" s="30">
        <v>139.44</v>
      </c>
    </row>
    <row r="2181" spans="1:5" x14ac:dyDescent="0.2">
      <c r="A2181" s="29">
        <v>43466</v>
      </c>
      <c r="B2181" s="29" t="s">
        <v>2419</v>
      </c>
      <c r="C2181" s="29" t="s">
        <v>407</v>
      </c>
      <c r="D2181" s="29" t="s">
        <v>230</v>
      </c>
      <c r="E2181" s="30">
        <v>1.48</v>
      </c>
    </row>
    <row r="2182" spans="1:5" x14ac:dyDescent="0.2">
      <c r="A2182" s="29">
        <v>43478</v>
      </c>
      <c r="B2182" s="29" t="s">
        <v>2420</v>
      </c>
      <c r="C2182" s="29" t="s">
        <v>409</v>
      </c>
      <c r="D2182" s="29" t="s">
        <v>230</v>
      </c>
      <c r="E2182" s="30">
        <v>279.08999999999997</v>
      </c>
    </row>
    <row r="2183" spans="1:5" x14ac:dyDescent="0.2">
      <c r="A2183" s="29">
        <v>43467</v>
      </c>
      <c r="B2183" s="29" t="s">
        <v>2421</v>
      </c>
      <c r="C2183" s="29" t="s">
        <v>407</v>
      </c>
      <c r="D2183" s="29" t="s">
        <v>230</v>
      </c>
      <c r="E2183" s="30">
        <v>0.56000000000000005</v>
      </c>
    </row>
    <row r="2184" spans="1:5" x14ac:dyDescent="0.2">
      <c r="A2184" s="29">
        <v>43479</v>
      </c>
      <c r="B2184" s="29" t="s">
        <v>2422</v>
      </c>
      <c r="C2184" s="29" t="s">
        <v>409</v>
      </c>
      <c r="D2184" s="29" t="s">
        <v>230</v>
      </c>
      <c r="E2184" s="30">
        <v>106.33</v>
      </c>
    </row>
    <row r="2185" spans="1:5" x14ac:dyDescent="0.2">
      <c r="A2185" s="29">
        <v>43468</v>
      </c>
      <c r="B2185" s="29" t="s">
        <v>2423</v>
      </c>
      <c r="C2185" s="29" t="s">
        <v>407</v>
      </c>
      <c r="D2185" s="29" t="s">
        <v>230</v>
      </c>
      <c r="E2185" s="30">
        <v>1.07</v>
      </c>
    </row>
    <row r="2186" spans="1:5" x14ac:dyDescent="0.2">
      <c r="A2186" s="29">
        <v>43480</v>
      </c>
      <c r="B2186" s="29" t="s">
        <v>2424</v>
      </c>
      <c r="C2186" s="29" t="s">
        <v>409</v>
      </c>
      <c r="D2186" s="29" t="s">
        <v>230</v>
      </c>
      <c r="E2186" s="30">
        <v>201.56</v>
      </c>
    </row>
    <row r="2187" spans="1:5" x14ac:dyDescent="0.2">
      <c r="A2187" s="29">
        <v>43469</v>
      </c>
      <c r="B2187" s="29" t="s">
        <v>2425</v>
      </c>
      <c r="C2187" s="29" t="s">
        <v>407</v>
      </c>
      <c r="D2187" s="29" t="s">
        <v>230</v>
      </c>
      <c r="E2187" s="30">
        <v>7.0000000000000007E-2</v>
      </c>
    </row>
    <row r="2188" spans="1:5" x14ac:dyDescent="0.2">
      <c r="A2188" s="29">
        <v>43481</v>
      </c>
      <c r="B2188" s="29" t="s">
        <v>2426</v>
      </c>
      <c r="C2188" s="29" t="s">
        <v>409</v>
      </c>
      <c r="D2188" s="29" t="s">
        <v>230</v>
      </c>
      <c r="E2188" s="30">
        <v>13.21</v>
      </c>
    </row>
    <row r="2189" spans="1:5" x14ac:dyDescent="0.2">
      <c r="A2189" s="29">
        <v>3119</v>
      </c>
      <c r="B2189" s="29" t="s">
        <v>2427</v>
      </c>
      <c r="C2189" s="29" t="s">
        <v>229</v>
      </c>
      <c r="D2189" s="29" t="s">
        <v>232</v>
      </c>
      <c r="E2189" s="30">
        <v>2.1</v>
      </c>
    </row>
    <row r="2190" spans="1:5" x14ac:dyDescent="0.2">
      <c r="A2190" s="29">
        <v>3122</v>
      </c>
      <c r="B2190" s="29" t="s">
        <v>2428</v>
      </c>
      <c r="C2190" s="29" t="s">
        <v>229</v>
      </c>
      <c r="D2190" s="29" t="s">
        <v>232</v>
      </c>
      <c r="E2190" s="30">
        <v>4.2699999999999996</v>
      </c>
    </row>
    <row r="2191" spans="1:5" x14ac:dyDescent="0.2">
      <c r="A2191" s="29">
        <v>3121</v>
      </c>
      <c r="B2191" s="29" t="s">
        <v>2429</v>
      </c>
      <c r="C2191" s="29" t="s">
        <v>229</v>
      </c>
      <c r="D2191" s="29" t="s">
        <v>232</v>
      </c>
      <c r="E2191" s="30">
        <v>4.84</v>
      </c>
    </row>
    <row r="2192" spans="1:5" x14ac:dyDescent="0.2">
      <c r="A2192" s="29">
        <v>3120</v>
      </c>
      <c r="B2192" s="29" t="s">
        <v>2430</v>
      </c>
      <c r="C2192" s="29" t="s">
        <v>229</v>
      </c>
      <c r="D2192" s="29" t="s">
        <v>232</v>
      </c>
      <c r="E2192" s="30">
        <v>9.18</v>
      </c>
    </row>
    <row r="2193" spans="1:5" x14ac:dyDescent="0.2">
      <c r="A2193" s="29">
        <v>11455</v>
      </c>
      <c r="B2193" s="29" t="s">
        <v>2431</v>
      </c>
      <c r="C2193" s="29" t="s">
        <v>229</v>
      </c>
      <c r="D2193" s="29" t="s">
        <v>232</v>
      </c>
      <c r="E2193" s="30">
        <v>13.27</v>
      </c>
    </row>
    <row r="2194" spans="1:5" x14ac:dyDescent="0.2">
      <c r="A2194" s="29">
        <v>11456</v>
      </c>
      <c r="B2194" s="29" t="s">
        <v>2432</v>
      </c>
      <c r="C2194" s="29" t="s">
        <v>229</v>
      </c>
      <c r="D2194" s="29" t="s">
        <v>232</v>
      </c>
      <c r="E2194" s="30">
        <v>15.87</v>
      </c>
    </row>
    <row r="2195" spans="1:5" x14ac:dyDescent="0.2">
      <c r="A2195" s="29">
        <v>3107</v>
      </c>
      <c r="B2195" s="29" t="s">
        <v>2433</v>
      </c>
      <c r="C2195" s="29" t="s">
        <v>229</v>
      </c>
      <c r="D2195" s="29" t="s">
        <v>232</v>
      </c>
      <c r="E2195" s="30">
        <v>6.69</v>
      </c>
    </row>
    <row r="2196" spans="1:5" x14ac:dyDescent="0.2">
      <c r="A2196" s="29">
        <v>43583</v>
      </c>
      <c r="B2196" s="29" t="s">
        <v>2434</v>
      </c>
      <c r="C2196" s="29" t="s">
        <v>229</v>
      </c>
      <c r="D2196" s="29" t="s">
        <v>232</v>
      </c>
      <c r="E2196" s="30">
        <v>7.55</v>
      </c>
    </row>
    <row r="2197" spans="1:5" x14ac:dyDescent="0.2">
      <c r="A2197" s="29">
        <v>43586</v>
      </c>
      <c r="B2197" s="29" t="s">
        <v>2435</v>
      </c>
      <c r="C2197" s="29" t="s">
        <v>229</v>
      </c>
      <c r="D2197" s="29" t="s">
        <v>232</v>
      </c>
      <c r="E2197" s="30">
        <v>7.73</v>
      </c>
    </row>
    <row r="2198" spans="1:5" x14ac:dyDescent="0.2">
      <c r="A2198" s="29">
        <v>11461</v>
      </c>
      <c r="B2198" s="29" t="s">
        <v>2436</v>
      </c>
      <c r="C2198" s="29" t="s">
        <v>229</v>
      </c>
      <c r="D2198" s="29" t="s">
        <v>232</v>
      </c>
      <c r="E2198" s="30">
        <v>8.43</v>
      </c>
    </row>
    <row r="2199" spans="1:5" x14ac:dyDescent="0.2">
      <c r="A2199" s="29">
        <v>43587</v>
      </c>
      <c r="B2199" s="29" t="s">
        <v>2437</v>
      </c>
      <c r="C2199" s="29" t="s">
        <v>229</v>
      </c>
      <c r="D2199" s="29" t="s">
        <v>232</v>
      </c>
      <c r="E2199" s="30">
        <v>9.7200000000000006</v>
      </c>
    </row>
    <row r="2200" spans="1:5" x14ac:dyDescent="0.2">
      <c r="A2200" s="29">
        <v>3106</v>
      </c>
      <c r="B2200" s="29" t="s">
        <v>2438</v>
      </c>
      <c r="C2200" s="29" t="s">
        <v>229</v>
      </c>
      <c r="D2200" s="29" t="s">
        <v>232</v>
      </c>
      <c r="E2200" s="30">
        <v>12.34</v>
      </c>
    </row>
    <row r="2201" spans="1:5" x14ac:dyDescent="0.2">
      <c r="A2201" s="29">
        <v>44539</v>
      </c>
      <c r="B2201" s="29" t="s">
        <v>2439</v>
      </c>
      <c r="C2201" s="29" t="s">
        <v>293</v>
      </c>
      <c r="D2201" s="29" t="s">
        <v>237</v>
      </c>
      <c r="E2201" s="30">
        <v>3.98</v>
      </c>
    </row>
    <row r="2202" spans="1:5" x14ac:dyDescent="0.2">
      <c r="A2202" s="29">
        <v>3123</v>
      </c>
      <c r="B2202" s="29" t="s">
        <v>2440</v>
      </c>
      <c r="C2202" s="29" t="s">
        <v>293</v>
      </c>
      <c r="D2202" s="29" t="s">
        <v>237</v>
      </c>
      <c r="E2202" s="30">
        <v>3.71</v>
      </c>
    </row>
    <row r="2203" spans="1:5" x14ac:dyDescent="0.2">
      <c r="A2203" s="29">
        <v>38125</v>
      </c>
      <c r="B2203" s="29" t="s">
        <v>2441</v>
      </c>
      <c r="C2203" s="29" t="s">
        <v>293</v>
      </c>
      <c r="D2203" s="29" t="s">
        <v>232</v>
      </c>
      <c r="E2203" s="30">
        <v>1.31</v>
      </c>
    </row>
    <row r="2204" spans="1:5" x14ac:dyDescent="0.2">
      <c r="A2204" s="29">
        <v>39014</v>
      </c>
      <c r="B2204" s="29" t="s">
        <v>2442</v>
      </c>
      <c r="C2204" s="29" t="s">
        <v>293</v>
      </c>
      <c r="D2204" s="29" t="s">
        <v>232</v>
      </c>
      <c r="E2204" s="30">
        <v>8.91</v>
      </c>
    </row>
    <row r="2205" spans="1:5" x14ac:dyDescent="0.2">
      <c r="A2205" s="29">
        <v>39365</v>
      </c>
      <c r="B2205" s="29" t="s">
        <v>2443</v>
      </c>
      <c r="C2205" s="29" t="s">
        <v>229</v>
      </c>
      <c r="D2205" s="29" t="s">
        <v>232</v>
      </c>
      <c r="E2205" s="30">
        <v>994.56</v>
      </c>
    </row>
    <row r="2206" spans="1:5" x14ac:dyDescent="0.2">
      <c r="A2206" s="29">
        <v>39366</v>
      </c>
      <c r="B2206" s="29" t="s">
        <v>2444</v>
      </c>
      <c r="C2206" s="29" t="s">
        <v>229</v>
      </c>
      <c r="D2206" s="29" t="s">
        <v>232</v>
      </c>
      <c r="E2206" s="30">
        <v>2546.5</v>
      </c>
    </row>
    <row r="2207" spans="1:5" x14ac:dyDescent="0.2">
      <c r="A2207" s="29">
        <v>39367</v>
      </c>
      <c r="B2207" s="29" t="s">
        <v>2445</v>
      </c>
      <c r="C2207" s="29" t="s">
        <v>229</v>
      </c>
      <c r="D2207" s="29" t="s">
        <v>232</v>
      </c>
      <c r="E2207" s="30">
        <v>3480.61</v>
      </c>
    </row>
    <row r="2208" spans="1:5" x14ac:dyDescent="0.2">
      <c r="A2208" s="29">
        <v>37394</v>
      </c>
      <c r="B2208" s="29" t="s">
        <v>2446</v>
      </c>
      <c r="C2208" s="29" t="s">
        <v>2447</v>
      </c>
      <c r="D2208" s="29" t="s">
        <v>237</v>
      </c>
      <c r="E2208" s="30">
        <v>42.13</v>
      </c>
    </row>
    <row r="2209" spans="1:5" x14ac:dyDescent="0.2">
      <c r="A2209" s="29">
        <v>14146</v>
      </c>
      <c r="B2209" s="29" t="s">
        <v>2448</v>
      </c>
      <c r="C2209" s="29" t="s">
        <v>2447</v>
      </c>
      <c r="D2209" s="29" t="s">
        <v>237</v>
      </c>
      <c r="E2209" s="30">
        <v>67.75</v>
      </c>
    </row>
    <row r="2210" spans="1:5" x14ac:dyDescent="0.2">
      <c r="A2210" s="29">
        <v>38134</v>
      </c>
      <c r="B2210" s="29" t="s">
        <v>2449</v>
      </c>
      <c r="C2210" s="29" t="s">
        <v>293</v>
      </c>
      <c r="D2210" s="29" t="s">
        <v>232</v>
      </c>
      <c r="E2210" s="30">
        <v>103.39</v>
      </c>
    </row>
    <row r="2211" spans="1:5" x14ac:dyDescent="0.2">
      <c r="A2211" s="29">
        <v>38132</v>
      </c>
      <c r="B2211" s="29" t="s">
        <v>2450</v>
      </c>
      <c r="C2211" s="29" t="s">
        <v>293</v>
      </c>
      <c r="D2211" s="29" t="s">
        <v>232</v>
      </c>
      <c r="E2211" s="30">
        <v>105.46</v>
      </c>
    </row>
    <row r="2212" spans="1:5" x14ac:dyDescent="0.2">
      <c r="A2212" s="29">
        <v>38133</v>
      </c>
      <c r="B2212" s="29" t="s">
        <v>2451</v>
      </c>
      <c r="C2212" s="29" t="s">
        <v>293</v>
      </c>
      <c r="D2212" s="29" t="s">
        <v>232</v>
      </c>
      <c r="E2212" s="30">
        <v>102</v>
      </c>
    </row>
    <row r="2213" spans="1:5" x14ac:dyDescent="0.2">
      <c r="A2213" s="29">
        <v>938</v>
      </c>
      <c r="B2213" s="29" t="s">
        <v>2452</v>
      </c>
      <c r="C2213" s="29" t="s">
        <v>242</v>
      </c>
      <c r="D2213" s="29" t="s">
        <v>232</v>
      </c>
      <c r="E2213" s="30">
        <v>1.39</v>
      </c>
    </row>
    <row r="2214" spans="1:5" x14ac:dyDescent="0.2">
      <c r="A2214" s="29">
        <v>937</v>
      </c>
      <c r="B2214" s="29" t="s">
        <v>2453</v>
      </c>
      <c r="C2214" s="29" t="s">
        <v>242</v>
      </c>
      <c r="D2214" s="29" t="s">
        <v>232</v>
      </c>
      <c r="E2214" s="30">
        <v>8.6</v>
      </c>
    </row>
    <row r="2215" spans="1:5" x14ac:dyDescent="0.2">
      <c r="A2215" s="29">
        <v>939</v>
      </c>
      <c r="B2215" s="29" t="s">
        <v>2454</v>
      </c>
      <c r="C2215" s="29" t="s">
        <v>242</v>
      </c>
      <c r="D2215" s="29" t="s">
        <v>232</v>
      </c>
      <c r="E2215" s="30">
        <v>2.2200000000000002</v>
      </c>
    </row>
    <row r="2216" spans="1:5" x14ac:dyDescent="0.2">
      <c r="A2216" s="29">
        <v>944</v>
      </c>
      <c r="B2216" s="29" t="s">
        <v>2455</v>
      </c>
      <c r="C2216" s="29" t="s">
        <v>242</v>
      </c>
      <c r="D2216" s="29" t="s">
        <v>232</v>
      </c>
      <c r="E2216" s="30">
        <v>3.8</v>
      </c>
    </row>
    <row r="2217" spans="1:5" x14ac:dyDescent="0.2">
      <c r="A2217" s="29">
        <v>940</v>
      </c>
      <c r="B2217" s="29" t="s">
        <v>2456</v>
      </c>
      <c r="C2217" s="29" t="s">
        <v>242</v>
      </c>
      <c r="D2217" s="29" t="s">
        <v>232</v>
      </c>
      <c r="E2217" s="30">
        <v>5.26</v>
      </c>
    </row>
    <row r="2218" spans="1:5" x14ac:dyDescent="0.2">
      <c r="A2218" s="29">
        <v>936</v>
      </c>
      <c r="B2218" s="29" t="s">
        <v>2457</v>
      </c>
      <c r="C2218" s="29" t="s">
        <v>242</v>
      </c>
      <c r="D2218" s="29" t="s">
        <v>232</v>
      </c>
      <c r="E2218" s="30">
        <v>1.75</v>
      </c>
    </row>
    <row r="2219" spans="1:5" x14ac:dyDescent="0.2">
      <c r="A2219" s="29">
        <v>935</v>
      </c>
      <c r="B2219" s="29" t="s">
        <v>2458</v>
      </c>
      <c r="C2219" s="29" t="s">
        <v>242</v>
      </c>
      <c r="D2219" s="29" t="s">
        <v>232</v>
      </c>
      <c r="E2219" s="30">
        <v>1.34</v>
      </c>
    </row>
    <row r="2220" spans="1:5" x14ac:dyDescent="0.2">
      <c r="A2220" s="29">
        <v>44397</v>
      </c>
      <c r="B2220" s="29" t="s">
        <v>2459</v>
      </c>
      <c r="C2220" s="29" t="s">
        <v>242</v>
      </c>
      <c r="D2220" s="29" t="s">
        <v>232</v>
      </c>
      <c r="E2220" s="30">
        <v>3.62</v>
      </c>
    </row>
    <row r="2221" spans="1:5" x14ac:dyDescent="0.2">
      <c r="A2221" s="29">
        <v>406</v>
      </c>
      <c r="B2221" s="29" t="s">
        <v>2460</v>
      </c>
      <c r="C2221" s="29" t="s">
        <v>229</v>
      </c>
      <c r="D2221" s="29" t="s">
        <v>232</v>
      </c>
      <c r="E2221" s="30">
        <v>75.08</v>
      </c>
    </row>
    <row r="2222" spans="1:5" x14ac:dyDescent="0.2">
      <c r="A2222" s="29">
        <v>42529</v>
      </c>
      <c r="B2222" s="29" t="s">
        <v>2461</v>
      </c>
      <c r="C2222" s="29" t="s">
        <v>242</v>
      </c>
      <c r="D2222" s="29" t="s">
        <v>237</v>
      </c>
      <c r="E2222" s="30">
        <v>1.3</v>
      </c>
    </row>
    <row r="2223" spans="1:5" x14ac:dyDescent="0.2">
      <c r="A2223" s="29">
        <v>39634</v>
      </c>
      <c r="B2223" s="29" t="s">
        <v>2462</v>
      </c>
      <c r="C2223" s="29" t="s">
        <v>242</v>
      </c>
      <c r="D2223" s="29" t="s">
        <v>232</v>
      </c>
      <c r="E2223" s="30">
        <v>7.6</v>
      </c>
    </row>
    <row r="2224" spans="1:5" x14ac:dyDescent="0.2">
      <c r="A2224" s="29">
        <v>39701</v>
      </c>
      <c r="B2224" s="29" t="s">
        <v>2463</v>
      </c>
      <c r="C2224" s="29" t="s">
        <v>229</v>
      </c>
      <c r="D2224" s="29" t="s">
        <v>232</v>
      </c>
      <c r="E2224" s="30">
        <v>89.16</v>
      </c>
    </row>
    <row r="2225" spans="1:5" x14ac:dyDescent="0.2">
      <c r="A2225" s="29">
        <v>12815</v>
      </c>
      <c r="B2225" s="29" t="s">
        <v>2464</v>
      </c>
      <c r="C2225" s="29" t="s">
        <v>229</v>
      </c>
      <c r="D2225" s="29" t="s">
        <v>232</v>
      </c>
      <c r="E2225" s="30">
        <v>8.4600000000000009</v>
      </c>
    </row>
    <row r="2226" spans="1:5" x14ac:dyDescent="0.2">
      <c r="A2226" s="29">
        <v>407</v>
      </c>
      <c r="B2226" s="29" t="s">
        <v>2465</v>
      </c>
      <c r="C2226" s="29" t="s">
        <v>293</v>
      </c>
      <c r="D2226" s="29" t="s">
        <v>237</v>
      </c>
      <c r="E2226" s="30">
        <v>62.09</v>
      </c>
    </row>
    <row r="2227" spans="1:5" x14ac:dyDescent="0.2">
      <c r="A2227" s="29">
        <v>39431</v>
      </c>
      <c r="B2227" s="29" t="s">
        <v>2466</v>
      </c>
      <c r="C2227" s="29" t="s">
        <v>242</v>
      </c>
      <c r="D2227" s="29" t="s">
        <v>232</v>
      </c>
      <c r="E2227" s="30">
        <v>0.26</v>
      </c>
    </row>
    <row r="2228" spans="1:5" x14ac:dyDescent="0.2">
      <c r="A2228" s="29">
        <v>39432</v>
      </c>
      <c r="B2228" s="29" t="s">
        <v>2467</v>
      </c>
      <c r="C2228" s="29" t="s">
        <v>242</v>
      </c>
      <c r="D2228" s="29" t="s">
        <v>232</v>
      </c>
      <c r="E2228" s="30">
        <v>2.34</v>
      </c>
    </row>
    <row r="2229" spans="1:5" x14ac:dyDescent="0.2">
      <c r="A2229" s="29">
        <v>20111</v>
      </c>
      <c r="B2229" s="29" t="s">
        <v>2468</v>
      </c>
      <c r="C2229" s="29" t="s">
        <v>229</v>
      </c>
      <c r="D2229" s="29" t="s">
        <v>230</v>
      </c>
      <c r="E2229" s="30">
        <v>7.15</v>
      </c>
    </row>
    <row r="2230" spans="1:5" x14ac:dyDescent="0.2">
      <c r="A2230" s="29">
        <v>21127</v>
      </c>
      <c r="B2230" s="29" t="s">
        <v>2469</v>
      </c>
      <c r="C2230" s="29" t="s">
        <v>229</v>
      </c>
      <c r="D2230" s="29" t="s">
        <v>232</v>
      </c>
      <c r="E2230" s="30">
        <v>2.7</v>
      </c>
    </row>
    <row r="2231" spans="1:5" x14ac:dyDescent="0.2">
      <c r="A2231" s="29">
        <v>404</v>
      </c>
      <c r="B2231" s="29" t="s">
        <v>2470</v>
      </c>
      <c r="C2231" s="29" t="s">
        <v>242</v>
      </c>
      <c r="D2231" s="29" t="s">
        <v>232</v>
      </c>
      <c r="E2231" s="30">
        <v>0.97</v>
      </c>
    </row>
    <row r="2232" spans="1:5" x14ac:dyDescent="0.2">
      <c r="A2232" s="29">
        <v>14151</v>
      </c>
      <c r="B2232" s="29" t="s">
        <v>2471</v>
      </c>
      <c r="C2232" s="29" t="s">
        <v>229</v>
      </c>
      <c r="D2232" s="29" t="s">
        <v>237</v>
      </c>
      <c r="E2232" s="30">
        <v>48.69</v>
      </c>
    </row>
    <row r="2233" spans="1:5" x14ac:dyDescent="0.2">
      <c r="A2233" s="29">
        <v>14153</v>
      </c>
      <c r="B2233" s="29" t="s">
        <v>2472</v>
      </c>
      <c r="C2233" s="29" t="s">
        <v>229</v>
      </c>
      <c r="D2233" s="29" t="s">
        <v>237</v>
      </c>
      <c r="E2233" s="30">
        <v>55.04</v>
      </c>
    </row>
    <row r="2234" spans="1:5" x14ac:dyDescent="0.2">
      <c r="A2234" s="29">
        <v>14152</v>
      </c>
      <c r="B2234" s="29" t="s">
        <v>2473</v>
      </c>
      <c r="C2234" s="29" t="s">
        <v>229</v>
      </c>
      <c r="D2234" s="29" t="s">
        <v>237</v>
      </c>
      <c r="E2234" s="30">
        <v>42.25</v>
      </c>
    </row>
    <row r="2235" spans="1:5" x14ac:dyDescent="0.2">
      <c r="A2235" s="29">
        <v>14154</v>
      </c>
      <c r="B2235" s="29" t="s">
        <v>2474</v>
      </c>
      <c r="C2235" s="29" t="s">
        <v>229</v>
      </c>
      <c r="D2235" s="29" t="s">
        <v>237</v>
      </c>
      <c r="E2235" s="30">
        <v>147.9</v>
      </c>
    </row>
    <row r="2236" spans="1:5" x14ac:dyDescent="0.2">
      <c r="A2236" s="29">
        <v>3146</v>
      </c>
      <c r="B2236" s="29" t="s">
        <v>2475</v>
      </c>
      <c r="C2236" s="29" t="s">
        <v>229</v>
      </c>
      <c r="D2236" s="29" t="s">
        <v>230</v>
      </c>
      <c r="E2236" s="30">
        <v>3.9</v>
      </c>
    </row>
    <row r="2237" spans="1:5" x14ac:dyDescent="0.2">
      <c r="A2237" s="29">
        <v>3143</v>
      </c>
      <c r="B2237" s="29" t="s">
        <v>2476</v>
      </c>
      <c r="C2237" s="29" t="s">
        <v>229</v>
      </c>
      <c r="D2237" s="29" t="s">
        <v>232</v>
      </c>
      <c r="E2237" s="30">
        <v>8.8699999999999992</v>
      </c>
    </row>
    <row r="2238" spans="1:5" x14ac:dyDescent="0.2">
      <c r="A2238" s="29">
        <v>3148</v>
      </c>
      <c r="B2238" s="29" t="s">
        <v>2477</v>
      </c>
      <c r="C2238" s="29" t="s">
        <v>229</v>
      </c>
      <c r="D2238" s="29" t="s">
        <v>232</v>
      </c>
      <c r="E2238" s="30">
        <v>14.38</v>
      </c>
    </row>
    <row r="2239" spans="1:5" x14ac:dyDescent="0.2">
      <c r="A2239" s="29">
        <v>4310</v>
      </c>
      <c r="B2239" s="29" t="s">
        <v>2478</v>
      </c>
      <c r="C2239" s="29" t="s">
        <v>229</v>
      </c>
      <c r="D2239" s="29" t="s">
        <v>232</v>
      </c>
      <c r="E2239" s="30">
        <v>2.27</v>
      </c>
    </row>
    <row r="2240" spans="1:5" x14ac:dyDescent="0.2">
      <c r="A2240" s="29">
        <v>4311</v>
      </c>
      <c r="B2240" s="29" t="s">
        <v>2479</v>
      </c>
      <c r="C2240" s="29" t="s">
        <v>229</v>
      </c>
      <c r="D2240" s="29" t="s">
        <v>232</v>
      </c>
      <c r="E2240" s="30">
        <v>1.6</v>
      </c>
    </row>
    <row r="2241" spans="1:5" x14ac:dyDescent="0.2">
      <c r="A2241" s="29">
        <v>4312</v>
      </c>
      <c r="B2241" s="29" t="s">
        <v>2480</v>
      </c>
      <c r="C2241" s="29" t="s">
        <v>229</v>
      </c>
      <c r="D2241" s="29" t="s">
        <v>232</v>
      </c>
      <c r="E2241" s="30">
        <v>2.2400000000000002</v>
      </c>
    </row>
    <row r="2242" spans="1:5" x14ac:dyDescent="0.2">
      <c r="A2242" s="29">
        <v>13261</v>
      </c>
      <c r="B2242" s="29" t="s">
        <v>2481</v>
      </c>
      <c r="C2242" s="29" t="s">
        <v>229</v>
      </c>
      <c r="D2242" s="29" t="s">
        <v>232</v>
      </c>
      <c r="E2242" s="30">
        <v>3.64</v>
      </c>
    </row>
    <row r="2243" spans="1:5" x14ac:dyDescent="0.2">
      <c r="A2243" s="29">
        <v>3255</v>
      </c>
      <c r="B2243" s="29" t="s">
        <v>2482</v>
      </c>
      <c r="C2243" s="29" t="s">
        <v>229</v>
      </c>
      <c r="D2243" s="29" t="s">
        <v>232</v>
      </c>
      <c r="E2243" s="30">
        <v>9.0500000000000007</v>
      </c>
    </row>
    <row r="2244" spans="1:5" x14ac:dyDescent="0.2">
      <c r="A2244" s="29">
        <v>3254</v>
      </c>
      <c r="B2244" s="29" t="s">
        <v>2483</v>
      </c>
      <c r="C2244" s="29" t="s">
        <v>229</v>
      </c>
      <c r="D2244" s="29" t="s">
        <v>232</v>
      </c>
      <c r="E2244" s="30">
        <v>146.97</v>
      </c>
    </row>
    <row r="2245" spans="1:5" x14ac:dyDescent="0.2">
      <c r="A2245" s="29">
        <v>3259</v>
      </c>
      <c r="B2245" s="29" t="s">
        <v>2484</v>
      </c>
      <c r="C2245" s="29" t="s">
        <v>229</v>
      </c>
      <c r="D2245" s="29" t="s">
        <v>232</v>
      </c>
      <c r="E2245" s="30">
        <v>17.66</v>
      </c>
    </row>
    <row r="2246" spans="1:5" x14ac:dyDescent="0.2">
      <c r="A2246" s="29">
        <v>3258</v>
      </c>
      <c r="B2246" s="29" t="s">
        <v>2485</v>
      </c>
      <c r="C2246" s="29" t="s">
        <v>229</v>
      </c>
      <c r="D2246" s="29" t="s">
        <v>232</v>
      </c>
      <c r="E2246" s="30">
        <v>10.67</v>
      </c>
    </row>
    <row r="2247" spans="1:5" x14ac:dyDescent="0.2">
      <c r="A2247" s="29">
        <v>3251</v>
      </c>
      <c r="B2247" s="29" t="s">
        <v>2486</v>
      </c>
      <c r="C2247" s="29" t="s">
        <v>229</v>
      </c>
      <c r="D2247" s="29" t="s">
        <v>232</v>
      </c>
      <c r="E2247" s="30">
        <v>6.29</v>
      </c>
    </row>
    <row r="2248" spans="1:5" x14ac:dyDescent="0.2">
      <c r="A2248" s="29">
        <v>3256</v>
      </c>
      <c r="B2248" s="29" t="s">
        <v>2487</v>
      </c>
      <c r="C2248" s="29" t="s">
        <v>229</v>
      </c>
      <c r="D2248" s="29" t="s">
        <v>232</v>
      </c>
      <c r="E2248" s="30">
        <v>11.91</v>
      </c>
    </row>
    <row r="2249" spans="1:5" x14ac:dyDescent="0.2">
      <c r="A2249" s="29">
        <v>3261</v>
      </c>
      <c r="B2249" s="29" t="s">
        <v>2488</v>
      </c>
      <c r="C2249" s="29" t="s">
        <v>229</v>
      </c>
      <c r="D2249" s="29" t="s">
        <v>232</v>
      </c>
      <c r="E2249" s="30">
        <v>129.97999999999999</v>
      </c>
    </row>
    <row r="2250" spans="1:5" x14ac:dyDescent="0.2">
      <c r="A2250" s="29">
        <v>3260</v>
      </c>
      <c r="B2250" s="29" t="s">
        <v>2489</v>
      </c>
      <c r="C2250" s="29" t="s">
        <v>229</v>
      </c>
      <c r="D2250" s="29" t="s">
        <v>232</v>
      </c>
      <c r="E2250" s="30">
        <v>22.33</v>
      </c>
    </row>
    <row r="2251" spans="1:5" x14ac:dyDescent="0.2">
      <c r="A2251" s="29">
        <v>3272</v>
      </c>
      <c r="B2251" s="29" t="s">
        <v>2490</v>
      </c>
      <c r="C2251" s="29" t="s">
        <v>229</v>
      </c>
      <c r="D2251" s="29" t="s">
        <v>237</v>
      </c>
      <c r="E2251" s="30">
        <v>47.45</v>
      </c>
    </row>
    <row r="2252" spans="1:5" x14ac:dyDescent="0.2">
      <c r="A2252" s="29">
        <v>3265</v>
      </c>
      <c r="B2252" s="29" t="s">
        <v>2491</v>
      </c>
      <c r="C2252" s="29" t="s">
        <v>229</v>
      </c>
      <c r="D2252" s="29" t="s">
        <v>237</v>
      </c>
      <c r="E2252" s="30">
        <v>37.700000000000003</v>
      </c>
    </row>
    <row r="2253" spans="1:5" x14ac:dyDescent="0.2">
      <c r="A2253" s="29">
        <v>3262</v>
      </c>
      <c r="B2253" s="29" t="s">
        <v>2492</v>
      </c>
      <c r="C2253" s="29" t="s">
        <v>229</v>
      </c>
      <c r="D2253" s="29" t="s">
        <v>237</v>
      </c>
      <c r="E2253" s="30">
        <v>16.5</v>
      </c>
    </row>
    <row r="2254" spans="1:5" x14ac:dyDescent="0.2">
      <c r="A2254" s="29">
        <v>3264</v>
      </c>
      <c r="B2254" s="29" t="s">
        <v>2493</v>
      </c>
      <c r="C2254" s="29" t="s">
        <v>229</v>
      </c>
      <c r="D2254" s="29" t="s">
        <v>237</v>
      </c>
      <c r="E2254" s="30">
        <v>27.11</v>
      </c>
    </row>
    <row r="2255" spans="1:5" x14ac:dyDescent="0.2">
      <c r="A2255" s="29">
        <v>3267</v>
      </c>
      <c r="B2255" s="29" t="s">
        <v>2494</v>
      </c>
      <c r="C2255" s="29" t="s">
        <v>229</v>
      </c>
      <c r="D2255" s="29" t="s">
        <v>237</v>
      </c>
      <c r="E2255" s="30">
        <v>88.54</v>
      </c>
    </row>
    <row r="2256" spans="1:5" x14ac:dyDescent="0.2">
      <c r="A2256" s="29">
        <v>3266</v>
      </c>
      <c r="B2256" s="29" t="s">
        <v>2495</v>
      </c>
      <c r="C2256" s="29" t="s">
        <v>229</v>
      </c>
      <c r="D2256" s="29" t="s">
        <v>237</v>
      </c>
      <c r="E2256" s="30">
        <v>56.33</v>
      </c>
    </row>
    <row r="2257" spans="1:5" x14ac:dyDescent="0.2">
      <c r="A2257" s="29">
        <v>3263</v>
      </c>
      <c r="B2257" s="29" t="s">
        <v>2496</v>
      </c>
      <c r="C2257" s="29" t="s">
        <v>229</v>
      </c>
      <c r="D2257" s="29" t="s">
        <v>237</v>
      </c>
      <c r="E2257" s="30">
        <v>22.54</v>
      </c>
    </row>
    <row r="2258" spans="1:5" x14ac:dyDescent="0.2">
      <c r="A2258" s="29">
        <v>3268</v>
      </c>
      <c r="B2258" s="29" t="s">
        <v>2497</v>
      </c>
      <c r="C2258" s="29" t="s">
        <v>229</v>
      </c>
      <c r="D2258" s="29" t="s">
        <v>237</v>
      </c>
      <c r="E2258" s="30">
        <v>119.71</v>
      </c>
    </row>
    <row r="2259" spans="1:5" x14ac:dyDescent="0.2">
      <c r="A2259" s="29">
        <v>3271</v>
      </c>
      <c r="B2259" s="29" t="s">
        <v>2498</v>
      </c>
      <c r="C2259" s="29" t="s">
        <v>229</v>
      </c>
      <c r="D2259" s="29" t="s">
        <v>237</v>
      </c>
      <c r="E2259" s="30">
        <v>176.98</v>
      </c>
    </row>
    <row r="2260" spans="1:5" x14ac:dyDescent="0.2">
      <c r="A2260" s="29">
        <v>3270</v>
      </c>
      <c r="B2260" s="29" t="s">
        <v>2499</v>
      </c>
      <c r="C2260" s="29" t="s">
        <v>229</v>
      </c>
      <c r="D2260" s="29" t="s">
        <v>237</v>
      </c>
      <c r="E2260" s="30">
        <v>297.33999999999997</v>
      </c>
    </row>
    <row r="2261" spans="1:5" x14ac:dyDescent="0.2">
      <c r="A2261" s="29">
        <v>3275</v>
      </c>
      <c r="B2261" s="29" t="s">
        <v>2500</v>
      </c>
      <c r="C2261" s="29" t="s">
        <v>236</v>
      </c>
      <c r="D2261" s="29" t="s">
        <v>232</v>
      </c>
      <c r="E2261" s="30">
        <v>124.31</v>
      </c>
    </row>
    <row r="2262" spans="1:5" x14ac:dyDescent="0.2">
      <c r="A2262" s="29">
        <v>39512</v>
      </c>
      <c r="B2262" s="29" t="s">
        <v>2501</v>
      </c>
      <c r="C2262" s="29" t="s">
        <v>236</v>
      </c>
      <c r="D2262" s="29" t="s">
        <v>237</v>
      </c>
      <c r="E2262" s="30">
        <v>135.61000000000001</v>
      </c>
    </row>
    <row r="2263" spans="1:5" x14ac:dyDescent="0.2">
      <c r="A2263" s="29">
        <v>39511</v>
      </c>
      <c r="B2263" s="29" t="s">
        <v>2502</v>
      </c>
      <c r="C2263" s="29" t="s">
        <v>236</v>
      </c>
      <c r="D2263" s="29" t="s">
        <v>237</v>
      </c>
      <c r="E2263" s="30">
        <v>147.91999999999999</v>
      </c>
    </row>
    <row r="2264" spans="1:5" x14ac:dyDescent="0.2">
      <c r="A2264" s="29">
        <v>39513</v>
      </c>
      <c r="B2264" s="29" t="s">
        <v>2503</v>
      </c>
      <c r="C2264" s="29" t="s">
        <v>236</v>
      </c>
      <c r="D2264" s="29" t="s">
        <v>237</v>
      </c>
      <c r="E2264" s="30">
        <v>158.65</v>
      </c>
    </row>
    <row r="2265" spans="1:5" x14ac:dyDescent="0.2">
      <c r="A2265" s="29">
        <v>3286</v>
      </c>
      <c r="B2265" s="29" t="s">
        <v>2504</v>
      </c>
      <c r="C2265" s="29" t="s">
        <v>236</v>
      </c>
      <c r="D2265" s="29" t="s">
        <v>237</v>
      </c>
      <c r="E2265" s="30">
        <v>79.41</v>
      </c>
    </row>
    <row r="2266" spans="1:5" x14ac:dyDescent="0.2">
      <c r="A2266" s="29">
        <v>3287</v>
      </c>
      <c r="B2266" s="29" t="s">
        <v>2505</v>
      </c>
      <c r="C2266" s="29" t="s">
        <v>236</v>
      </c>
      <c r="D2266" s="29" t="s">
        <v>237</v>
      </c>
      <c r="E2266" s="30">
        <v>120</v>
      </c>
    </row>
    <row r="2267" spans="1:5" x14ac:dyDescent="0.2">
      <c r="A2267" s="29">
        <v>3283</v>
      </c>
      <c r="B2267" s="29" t="s">
        <v>2506</v>
      </c>
      <c r="C2267" s="29" t="s">
        <v>236</v>
      </c>
      <c r="D2267" s="29" t="s">
        <v>237</v>
      </c>
      <c r="E2267" s="30">
        <v>25.2</v>
      </c>
    </row>
    <row r="2268" spans="1:5" x14ac:dyDescent="0.2">
      <c r="A2268" s="29">
        <v>11587</v>
      </c>
      <c r="B2268" s="29" t="s">
        <v>2507</v>
      </c>
      <c r="C2268" s="29" t="s">
        <v>236</v>
      </c>
      <c r="D2268" s="29" t="s">
        <v>232</v>
      </c>
      <c r="E2268" s="30">
        <v>85.24</v>
      </c>
    </row>
    <row r="2269" spans="1:5" x14ac:dyDescent="0.2">
      <c r="A2269" s="29">
        <v>36225</v>
      </c>
      <c r="B2269" s="29" t="s">
        <v>2508</v>
      </c>
      <c r="C2269" s="29" t="s">
        <v>236</v>
      </c>
      <c r="D2269" s="29" t="s">
        <v>232</v>
      </c>
      <c r="E2269" s="30">
        <v>34.630000000000003</v>
      </c>
    </row>
    <row r="2270" spans="1:5" x14ac:dyDescent="0.2">
      <c r="A2270" s="29">
        <v>36230</v>
      </c>
      <c r="B2270" s="29" t="s">
        <v>2509</v>
      </c>
      <c r="C2270" s="29" t="s">
        <v>236</v>
      </c>
      <c r="D2270" s="29" t="s">
        <v>230</v>
      </c>
      <c r="E2270" s="30">
        <v>25.44</v>
      </c>
    </row>
    <row r="2271" spans="1:5" x14ac:dyDescent="0.2">
      <c r="A2271" s="29">
        <v>36238</v>
      </c>
      <c r="B2271" s="29" t="s">
        <v>2510</v>
      </c>
      <c r="C2271" s="29" t="s">
        <v>236</v>
      </c>
      <c r="D2271" s="29" t="s">
        <v>232</v>
      </c>
      <c r="E2271" s="30">
        <v>24.86</v>
      </c>
    </row>
    <row r="2272" spans="1:5" x14ac:dyDescent="0.2">
      <c r="A2272" s="29">
        <v>39363</v>
      </c>
      <c r="B2272" s="29" t="s">
        <v>2511</v>
      </c>
      <c r="C2272" s="29" t="s">
        <v>229</v>
      </c>
      <c r="D2272" s="29" t="s">
        <v>232</v>
      </c>
      <c r="E2272" s="30">
        <v>4051.26</v>
      </c>
    </row>
    <row r="2273" spans="1:5" x14ac:dyDescent="0.2">
      <c r="A2273" s="29">
        <v>39361</v>
      </c>
      <c r="B2273" s="29" t="s">
        <v>2512</v>
      </c>
      <c r="C2273" s="29" t="s">
        <v>229</v>
      </c>
      <c r="D2273" s="29" t="s">
        <v>232</v>
      </c>
      <c r="E2273" s="30">
        <v>1041.75</v>
      </c>
    </row>
    <row r="2274" spans="1:5" x14ac:dyDescent="0.2">
      <c r="A2274" s="29">
        <v>39362</v>
      </c>
      <c r="B2274" s="29" t="s">
        <v>2513</v>
      </c>
      <c r="C2274" s="29" t="s">
        <v>229</v>
      </c>
      <c r="D2274" s="29" t="s">
        <v>232</v>
      </c>
      <c r="E2274" s="30">
        <v>3205.74</v>
      </c>
    </row>
    <row r="2275" spans="1:5" x14ac:dyDescent="0.2">
      <c r="A2275" s="29">
        <v>39364</v>
      </c>
      <c r="B2275" s="29" t="s">
        <v>2514</v>
      </c>
      <c r="C2275" s="29" t="s">
        <v>229</v>
      </c>
      <c r="D2275" s="29" t="s">
        <v>232</v>
      </c>
      <c r="E2275" s="30">
        <v>9260.0300000000007</v>
      </c>
    </row>
    <row r="2276" spans="1:5" x14ac:dyDescent="0.2">
      <c r="A2276" s="29">
        <v>14576</v>
      </c>
      <c r="B2276" s="29" t="s">
        <v>2515</v>
      </c>
      <c r="C2276" s="29" t="s">
        <v>229</v>
      </c>
      <c r="D2276" s="29" t="s">
        <v>237</v>
      </c>
      <c r="E2276" s="30">
        <v>7703087.96</v>
      </c>
    </row>
    <row r="2277" spans="1:5" x14ac:dyDescent="0.2">
      <c r="A2277" s="29">
        <v>13877</v>
      </c>
      <c r="B2277" s="29" t="s">
        <v>2516</v>
      </c>
      <c r="C2277" s="29" t="s">
        <v>229</v>
      </c>
      <c r="D2277" s="29" t="s">
        <v>237</v>
      </c>
      <c r="E2277" s="30">
        <v>3297577.06</v>
      </c>
    </row>
    <row r="2278" spans="1:5" x14ac:dyDescent="0.2">
      <c r="A2278" s="29">
        <v>7307</v>
      </c>
      <c r="B2278" s="29" t="s">
        <v>2517</v>
      </c>
      <c r="C2278" s="29" t="s">
        <v>295</v>
      </c>
      <c r="D2278" s="29" t="s">
        <v>232</v>
      </c>
      <c r="E2278" s="30">
        <v>33.69</v>
      </c>
    </row>
    <row r="2279" spans="1:5" x14ac:dyDescent="0.2">
      <c r="A2279" s="29">
        <v>38122</v>
      </c>
      <c r="B2279" s="29" t="s">
        <v>2518</v>
      </c>
      <c r="C2279" s="29" t="s">
        <v>295</v>
      </c>
      <c r="D2279" s="29" t="s">
        <v>232</v>
      </c>
      <c r="E2279" s="30">
        <v>18.899999999999999</v>
      </c>
    </row>
    <row r="2280" spans="1:5" x14ac:dyDescent="0.2">
      <c r="A2280" s="29">
        <v>43653</v>
      </c>
      <c r="B2280" s="29" t="s">
        <v>2519</v>
      </c>
      <c r="C2280" s="29" t="s">
        <v>295</v>
      </c>
      <c r="D2280" s="29" t="s">
        <v>232</v>
      </c>
      <c r="E2280" s="30">
        <v>21.64</v>
      </c>
    </row>
    <row r="2281" spans="1:5" x14ac:dyDescent="0.2">
      <c r="A2281" s="29">
        <v>38633</v>
      </c>
      <c r="B2281" s="29" t="s">
        <v>2520</v>
      </c>
      <c r="C2281" s="29" t="s">
        <v>229</v>
      </c>
      <c r="D2281" s="29" t="s">
        <v>232</v>
      </c>
      <c r="E2281" s="30">
        <v>20.38</v>
      </c>
    </row>
    <row r="2282" spans="1:5" x14ac:dyDescent="0.2">
      <c r="A2282" s="29">
        <v>12344</v>
      </c>
      <c r="B2282" s="29" t="s">
        <v>2521</v>
      </c>
      <c r="C2282" s="29" t="s">
        <v>229</v>
      </c>
      <c r="D2282" s="29" t="s">
        <v>232</v>
      </c>
      <c r="E2282" s="30">
        <v>3.64</v>
      </c>
    </row>
    <row r="2283" spans="1:5" x14ac:dyDescent="0.2">
      <c r="A2283" s="29">
        <v>12343</v>
      </c>
      <c r="B2283" s="29" t="s">
        <v>2522</v>
      </c>
      <c r="C2283" s="29" t="s">
        <v>229</v>
      </c>
      <c r="D2283" s="29" t="s">
        <v>232</v>
      </c>
      <c r="E2283" s="30">
        <v>5.65</v>
      </c>
    </row>
    <row r="2284" spans="1:5" x14ac:dyDescent="0.2">
      <c r="A2284" s="29">
        <v>3295</v>
      </c>
      <c r="B2284" s="29" t="s">
        <v>2523</v>
      </c>
      <c r="C2284" s="29" t="s">
        <v>229</v>
      </c>
      <c r="D2284" s="29" t="s">
        <v>232</v>
      </c>
      <c r="E2284" s="30">
        <v>19.73</v>
      </c>
    </row>
    <row r="2285" spans="1:5" x14ac:dyDescent="0.2">
      <c r="A2285" s="29">
        <v>3302</v>
      </c>
      <c r="B2285" s="29" t="s">
        <v>2524</v>
      </c>
      <c r="C2285" s="29" t="s">
        <v>229</v>
      </c>
      <c r="D2285" s="29" t="s">
        <v>232</v>
      </c>
      <c r="E2285" s="30">
        <v>20.62</v>
      </c>
    </row>
    <row r="2286" spans="1:5" x14ac:dyDescent="0.2">
      <c r="A2286" s="29">
        <v>3297</v>
      </c>
      <c r="B2286" s="29" t="s">
        <v>2525</v>
      </c>
      <c r="C2286" s="29" t="s">
        <v>229</v>
      </c>
      <c r="D2286" s="29" t="s">
        <v>232</v>
      </c>
      <c r="E2286" s="30">
        <v>22.02</v>
      </c>
    </row>
    <row r="2287" spans="1:5" x14ac:dyDescent="0.2">
      <c r="A2287" s="29">
        <v>3294</v>
      </c>
      <c r="B2287" s="29" t="s">
        <v>2526</v>
      </c>
      <c r="C2287" s="29" t="s">
        <v>229</v>
      </c>
      <c r="D2287" s="29" t="s">
        <v>232</v>
      </c>
      <c r="E2287" s="30">
        <v>22.35</v>
      </c>
    </row>
    <row r="2288" spans="1:5" x14ac:dyDescent="0.2">
      <c r="A2288" s="29">
        <v>3292</v>
      </c>
      <c r="B2288" s="29" t="s">
        <v>2527</v>
      </c>
      <c r="C2288" s="29" t="s">
        <v>229</v>
      </c>
      <c r="D2288" s="29" t="s">
        <v>230</v>
      </c>
      <c r="E2288" s="30">
        <v>21</v>
      </c>
    </row>
    <row r="2289" spans="1:5" x14ac:dyDescent="0.2">
      <c r="A2289" s="29">
        <v>3298</v>
      </c>
      <c r="B2289" s="29" t="s">
        <v>2528</v>
      </c>
      <c r="C2289" s="29" t="s">
        <v>229</v>
      </c>
      <c r="D2289" s="29" t="s">
        <v>232</v>
      </c>
      <c r="E2289" s="30">
        <v>49.21</v>
      </c>
    </row>
    <row r="2290" spans="1:5" x14ac:dyDescent="0.2">
      <c r="A2290" s="29">
        <v>11596</v>
      </c>
      <c r="B2290" s="29" t="s">
        <v>2529</v>
      </c>
      <c r="C2290" s="29" t="s">
        <v>229</v>
      </c>
      <c r="D2290" s="29" t="s">
        <v>237</v>
      </c>
      <c r="E2290" s="30">
        <v>471.02</v>
      </c>
    </row>
    <row r="2291" spans="1:5" x14ac:dyDescent="0.2">
      <c r="A2291" s="29">
        <v>34802</v>
      </c>
      <c r="B2291" s="29" t="s">
        <v>2530</v>
      </c>
      <c r="C2291" s="29" t="s">
        <v>229</v>
      </c>
      <c r="D2291" s="29" t="s">
        <v>237</v>
      </c>
      <c r="E2291" s="30">
        <v>1293.57</v>
      </c>
    </row>
    <row r="2292" spans="1:5" x14ac:dyDescent="0.2">
      <c r="A2292" s="29">
        <v>11588</v>
      </c>
      <c r="B2292" s="29" t="s">
        <v>2531</v>
      </c>
      <c r="C2292" s="29" t="s">
        <v>229</v>
      </c>
      <c r="D2292" s="29" t="s">
        <v>237</v>
      </c>
      <c r="E2292" s="30">
        <v>1395.55</v>
      </c>
    </row>
    <row r="2293" spans="1:5" x14ac:dyDescent="0.2">
      <c r="A2293" s="29">
        <v>34383</v>
      </c>
      <c r="B2293" s="29" t="s">
        <v>2532</v>
      </c>
      <c r="C2293" s="29" t="s">
        <v>229</v>
      </c>
      <c r="D2293" s="29" t="s">
        <v>237</v>
      </c>
      <c r="E2293" s="30">
        <v>1535.21</v>
      </c>
    </row>
    <row r="2294" spans="1:5" x14ac:dyDescent="0.2">
      <c r="A2294" s="29">
        <v>40451</v>
      </c>
      <c r="B2294" s="29" t="s">
        <v>2533</v>
      </c>
      <c r="C2294" s="29" t="s">
        <v>236</v>
      </c>
      <c r="D2294" s="29" t="s">
        <v>237</v>
      </c>
      <c r="E2294" s="30">
        <v>124.1</v>
      </c>
    </row>
    <row r="2295" spans="1:5" x14ac:dyDescent="0.2">
      <c r="A2295" s="29">
        <v>40453</v>
      </c>
      <c r="B2295" s="29" t="s">
        <v>2534</v>
      </c>
      <c r="C2295" s="29" t="s">
        <v>236</v>
      </c>
      <c r="D2295" s="29" t="s">
        <v>237</v>
      </c>
      <c r="E2295" s="30">
        <v>134.27000000000001</v>
      </c>
    </row>
    <row r="2296" spans="1:5" x14ac:dyDescent="0.2">
      <c r="A2296" s="29">
        <v>40452</v>
      </c>
      <c r="B2296" s="29" t="s">
        <v>2535</v>
      </c>
      <c r="C2296" s="29" t="s">
        <v>236</v>
      </c>
      <c r="D2296" s="29" t="s">
        <v>237</v>
      </c>
      <c r="E2296" s="30">
        <v>147.28</v>
      </c>
    </row>
    <row r="2297" spans="1:5" x14ac:dyDescent="0.2">
      <c r="A2297" s="29">
        <v>11594</v>
      </c>
      <c r="B2297" s="29" t="s">
        <v>2536</v>
      </c>
      <c r="C2297" s="29" t="s">
        <v>229</v>
      </c>
      <c r="D2297" s="29" t="s">
        <v>237</v>
      </c>
      <c r="E2297" s="30">
        <v>444.8</v>
      </c>
    </row>
    <row r="2298" spans="1:5" x14ac:dyDescent="0.2">
      <c r="A2298" s="29">
        <v>3311</v>
      </c>
      <c r="B2298" s="29" t="s">
        <v>2537</v>
      </c>
      <c r="C2298" s="29" t="s">
        <v>405</v>
      </c>
      <c r="D2298" s="29" t="s">
        <v>237</v>
      </c>
      <c r="E2298" s="30">
        <v>444.8</v>
      </c>
    </row>
    <row r="2299" spans="1:5" x14ac:dyDescent="0.2">
      <c r="A2299" s="29">
        <v>11599</v>
      </c>
      <c r="B2299" s="29" t="s">
        <v>2538</v>
      </c>
      <c r="C2299" s="29" t="s">
        <v>229</v>
      </c>
      <c r="D2299" s="29" t="s">
        <v>237</v>
      </c>
      <c r="E2299" s="30">
        <v>591.54</v>
      </c>
    </row>
    <row r="2300" spans="1:5" x14ac:dyDescent="0.2">
      <c r="A2300" s="29">
        <v>11593</v>
      </c>
      <c r="B2300" s="29" t="s">
        <v>2539</v>
      </c>
      <c r="C2300" s="29" t="s">
        <v>229</v>
      </c>
      <c r="D2300" s="29" t="s">
        <v>237</v>
      </c>
      <c r="E2300" s="30">
        <v>829.3</v>
      </c>
    </row>
    <row r="2301" spans="1:5" x14ac:dyDescent="0.2">
      <c r="A2301" s="29">
        <v>3314</v>
      </c>
      <c r="B2301" s="29" t="s">
        <v>2540</v>
      </c>
      <c r="C2301" s="29" t="s">
        <v>405</v>
      </c>
      <c r="D2301" s="29" t="s">
        <v>237</v>
      </c>
      <c r="E2301" s="30">
        <v>593.12</v>
      </c>
    </row>
    <row r="2302" spans="1:5" x14ac:dyDescent="0.2">
      <c r="A2302" s="29">
        <v>11597</v>
      </c>
      <c r="B2302" s="29" t="s">
        <v>2541</v>
      </c>
      <c r="C2302" s="29" t="s">
        <v>229</v>
      </c>
      <c r="D2302" s="29" t="s">
        <v>237</v>
      </c>
      <c r="E2302" s="30">
        <v>689.72</v>
      </c>
    </row>
    <row r="2303" spans="1:5" x14ac:dyDescent="0.2">
      <c r="A2303" s="29">
        <v>3309</v>
      </c>
      <c r="B2303" s="29" t="s">
        <v>2542</v>
      </c>
      <c r="C2303" s="29" t="s">
        <v>405</v>
      </c>
      <c r="D2303" s="29" t="s">
        <v>237</v>
      </c>
      <c r="E2303" s="30">
        <v>471.02</v>
      </c>
    </row>
    <row r="2304" spans="1:5" x14ac:dyDescent="0.2">
      <c r="A2304" s="29">
        <v>34612</v>
      </c>
      <c r="B2304" s="29" t="s">
        <v>2543</v>
      </c>
      <c r="C2304" s="29" t="s">
        <v>229</v>
      </c>
      <c r="D2304" s="29" t="s">
        <v>237</v>
      </c>
      <c r="E2304" s="30">
        <v>853.07</v>
      </c>
    </row>
    <row r="2305" spans="1:5" x14ac:dyDescent="0.2">
      <c r="A2305" s="29">
        <v>34635</v>
      </c>
      <c r="B2305" s="29" t="s">
        <v>2544</v>
      </c>
      <c r="C2305" s="29" t="s">
        <v>229</v>
      </c>
      <c r="D2305" s="29" t="s">
        <v>237</v>
      </c>
      <c r="E2305" s="30">
        <v>1097</v>
      </c>
    </row>
    <row r="2306" spans="1:5" x14ac:dyDescent="0.2">
      <c r="A2306" s="29">
        <v>34633</v>
      </c>
      <c r="B2306" s="29" t="s">
        <v>2545</v>
      </c>
      <c r="C2306" s="29" t="s">
        <v>229</v>
      </c>
      <c r="D2306" s="29" t="s">
        <v>237</v>
      </c>
      <c r="E2306" s="30">
        <v>1209.18</v>
      </c>
    </row>
    <row r="2307" spans="1:5" x14ac:dyDescent="0.2">
      <c r="A2307" s="29">
        <v>40440</v>
      </c>
      <c r="B2307" s="29" t="s">
        <v>2546</v>
      </c>
      <c r="C2307" s="29" t="s">
        <v>405</v>
      </c>
      <c r="D2307" s="29" t="s">
        <v>237</v>
      </c>
      <c r="E2307" s="30">
        <v>617.79</v>
      </c>
    </row>
    <row r="2308" spans="1:5" x14ac:dyDescent="0.2">
      <c r="A2308" s="29">
        <v>40441</v>
      </c>
      <c r="B2308" s="29" t="s">
        <v>2547</v>
      </c>
      <c r="C2308" s="29" t="s">
        <v>405</v>
      </c>
      <c r="D2308" s="29" t="s">
        <v>237</v>
      </c>
      <c r="E2308" s="30">
        <v>394.42</v>
      </c>
    </row>
    <row r="2309" spans="1:5" x14ac:dyDescent="0.2">
      <c r="A2309" s="29">
        <v>40449</v>
      </c>
      <c r="B2309" s="29" t="s">
        <v>2548</v>
      </c>
      <c r="C2309" s="29" t="s">
        <v>405</v>
      </c>
      <c r="D2309" s="29" t="s">
        <v>237</v>
      </c>
      <c r="E2309" s="30">
        <v>331.58</v>
      </c>
    </row>
    <row r="2310" spans="1:5" x14ac:dyDescent="0.2">
      <c r="A2310" s="29">
        <v>34800</v>
      </c>
      <c r="B2310" s="29" t="s">
        <v>2549</v>
      </c>
      <c r="C2310" s="29" t="s">
        <v>405</v>
      </c>
      <c r="D2310" s="29" t="s">
        <v>237</v>
      </c>
      <c r="E2310" s="30">
        <v>414.65</v>
      </c>
    </row>
    <row r="2311" spans="1:5" x14ac:dyDescent="0.2">
      <c r="A2311" s="29">
        <v>11592</v>
      </c>
      <c r="B2311" s="29" t="s">
        <v>2550</v>
      </c>
      <c r="C2311" s="29" t="s">
        <v>229</v>
      </c>
      <c r="D2311" s="29" t="s">
        <v>237</v>
      </c>
      <c r="E2311" s="30">
        <v>593.12</v>
      </c>
    </row>
    <row r="2312" spans="1:5" x14ac:dyDescent="0.2">
      <c r="A2312" s="29">
        <v>40438</v>
      </c>
      <c r="B2312" s="29" t="s">
        <v>2551</v>
      </c>
      <c r="C2312" s="29" t="s">
        <v>405</v>
      </c>
      <c r="D2312" s="29" t="s">
        <v>237</v>
      </c>
      <c r="E2312" s="30">
        <v>276.24</v>
      </c>
    </row>
    <row r="2313" spans="1:5" x14ac:dyDescent="0.2">
      <c r="A2313" s="29">
        <v>40436</v>
      </c>
      <c r="B2313" s="29" t="s">
        <v>2552</v>
      </c>
      <c r="C2313" s="29" t="s">
        <v>405</v>
      </c>
      <c r="D2313" s="29" t="s">
        <v>237</v>
      </c>
      <c r="E2313" s="30">
        <v>344.45</v>
      </c>
    </row>
    <row r="2314" spans="1:5" x14ac:dyDescent="0.2">
      <c r="A2314" s="29">
        <v>4315</v>
      </c>
      <c r="B2314" s="29" t="s">
        <v>2553</v>
      </c>
      <c r="C2314" s="29" t="s">
        <v>229</v>
      </c>
      <c r="D2314" s="29" t="s">
        <v>232</v>
      </c>
      <c r="E2314" s="30">
        <v>1.65</v>
      </c>
    </row>
    <row r="2315" spans="1:5" x14ac:dyDescent="0.2">
      <c r="A2315" s="29">
        <v>402</v>
      </c>
      <c r="B2315" s="29" t="s">
        <v>2554</v>
      </c>
      <c r="C2315" s="29" t="s">
        <v>229</v>
      </c>
      <c r="D2315" s="29" t="s">
        <v>232</v>
      </c>
      <c r="E2315" s="30">
        <v>14.55</v>
      </c>
    </row>
    <row r="2316" spans="1:5" x14ac:dyDescent="0.2">
      <c r="A2316" s="29">
        <v>4226</v>
      </c>
      <c r="B2316" s="29" t="s">
        <v>2555</v>
      </c>
      <c r="C2316" s="29" t="s">
        <v>293</v>
      </c>
      <c r="D2316" s="29" t="s">
        <v>230</v>
      </c>
      <c r="E2316" s="30">
        <v>8.51</v>
      </c>
    </row>
    <row r="2317" spans="1:5" x14ac:dyDescent="0.2">
      <c r="A2317" s="29">
        <v>4222</v>
      </c>
      <c r="B2317" s="29" t="s">
        <v>2556</v>
      </c>
      <c r="C2317" s="29" t="s">
        <v>295</v>
      </c>
      <c r="D2317" s="29" t="s">
        <v>230</v>
      </c>
      <c r="E2317" s="30">
        <v>6.93</v>
      </c>
    </row>
    <row r="2318" spans="1:5" x14ac:dyDescent="0.2">
      <c r="A2318" s="29">
        <v>34804</v>
      </c>
      <c r="B2318" s="29" t="s">
        <v>2557</v>
      </c>
      <c r="C2318" s="29" t="s">
        <v>236</v>
      </c>
      <c r="D2318" s="29" t="s">
        <v>237</v>
      </c>
      <c r="E2318" s="30">
        <v>50.07</v>
      </c>
    </row>
    <row r="2319" spans="1:5" x14ac:dyDescent="0.2">
      <c r="A2319" s="29">
        <v>4013</v>
      </c>
      <c r="B2319" s="29" t="s">
        <v>2558</v>
      </c>
      <c r="C2319" s="29" t="s">
        <v>236</v>
      </c>
      <c r="D2319" s="29" t="s">
        <v>232</v>
      </c>
      <c r="E2319" s="30">
        <v>6.29</v>
      </c>
    </row>
    <row r="2320" spans="1:5" x14ac:dyDescent="0.2">
      <c r="A2320" s="29">
        <v>4011</v>
      </c>
      <c r="B2320" s="29" t="s">
        <v>2559</v>
      </c>
      <c r="C2320" s="29" t="s">
        <v>236</v>
      </c>
      <c r="D2320" s="29" t="s">
        <v>232</v>
      </c>
      <c r="E2320" s="30">
        <v>7.02</v>
      </c>
    </row>
    <row r="2321" spans="1:5" x14ac:dyDescent="0.2">
      <c r="A2321" s="29">
        <v>4021</v>
      </c>
      <c r="B2321" s="29" t="s">
        <v>2560</v>
      </c>
      <c r="C2321" s="29" t="s">
        <v>236</v>
      </c>
      <c r="D2321" s="29" t="s">
        <v>232</v>
      </c>
      <c r="E2321" s="30">
        <v>8.76</v>
      </c>
    </row>
    <row r="2322" spans="1:5" x14ac:dyDescent="0.2">
      <c r="A2322" s="29">
        <v>4019</v>
      </c>
      <c r="B2322" s="29" t="s">
        <v>2561</v>
      </c>
      <c r="C2322" s="29" t="s">
        <v>236</v>
      </c>
      <c r="D2322" s="29" t="s">
        <v>232</v>
      </c>
      <c r="E2322" s="30">
        <v>10.52</v>
      </c>
    </row>
    <row r="2323" spans="1:5" x14ac:dyDescent="0.2">
      <c r="A2323" s="29">
        <v>4012</v>
      </c>
      <c r="B2323" s="29" t="s">
        <v>2562</v>
      </c>
      <c r="C2323" s="29" t="s">
        <v>236</v>
      </c>
      <c r="D2323" s="29" t="s">
        <v>232</v>
      </c>
      <c r="E2323" s="30">
        <v>14.09</v>
      </c>
    </row>
    <row r="2324" spans="1:5" x14ac:dyDescent="0.2">
      <c r="A2324" s="29">
        <v>4020</v>
      </c>
      <c r="B2324" s="29" t="s">
        <v>2563</v>
      </c>
      <c r="C2324" s="29" t="s">
        <v>236</v>
      </c>
      <c r="D2324" s="29" t="s">
        <v>232</v>
      </c>
      <c r="E2324" s="30">
        <v>17.64</v>
      </c>
    </row>
    <row r="2325" spans="1:5" x14ac:dyDescent="0.2">
      <c r="A2325" s="29">
        <v>4018</v>
      </c>
      <c r="B2325" s="29" t="s">
        <v>2564</v>
      </c>
      <c r="C2325" s="29" t="s">
        <v>236</v>
      </c>
      <c r="D2325" s="29" t="s">
        <v>232</v>
      </c>
      <c r="E2325" s="30">
        <v>21.14</v>
      </c>
    </row>
    <row r="2326" spans="1:5" x14ac:dyDescent="0.2">
      <c r="A2326" s="29">
        <v>36498</v>
      </c>
      <c r="B2326" s="29" t="s">
        <v>2565</v>
      </c>
      <c r="C2326" s="29" t="s">
        <v>229</v>
      </c>
      <c r="D2326" s="29" t="s">
        <v>237</v>
      </c>
      <c r="E2326" s="30">
        <v>6454.96</v>
      </c>
    </row>
    <row r="2327" spans="1:5" x14ac:dyDescent="0.2">
      <c r="A2327" s="29">
        <v>12872</v>
      </c>
      <c r="B2327" s="29" t="s">
        <v>2566</v>
      </c>
      <c r="C2327" s="29" t="s">
        <v>407</v>
      </c>
      <c r="D2327" s="29" t="s">
        <v>232</v>
      </c>
      <c r="E2327" s="30">
        <v>12.9</v>
      </c>
    </row>
    <row r="2328" spans="1:5" x14ac:dyDescent="0.2">
      <c r="A2328" s="29">
        <v>41075</v>
      </c>
      <c r="B2328" s="29" t="s">
        <v>2567</v>
      </c>
      <c r="C2328" s="29" t="s">
        <v>409</v>
      </c>
      <c r="D2328" s="29" t="s">
        <v>232</v>
      </c>
      <c r="E2328" s="30">
        <v>2276.8200000000002</v>
      </c>
    </row>
    <row r="2329" spans="1:5" x14ac:dyDescent="0.2">
      <c r="A2329" s="29">
        <v>44324</v>
      </c>
      <c r="B2329" s="29" t="s">
        <v>2568</v>
      </c>
      <c r="C2329" s="29" t="s">
        <v>293</v>
      </c>
      <c r="D2329" s="29" t="s">
        <v>232</v>
      </c>
      <c r="E2329" s="30">
        <v>2.31</v>
      </c>
    </row>
    <row r="2330" spans="1:5" x14ac:dyDescent="0.2">
      <c r="A2330" s="29">
        <v>3315</v>
      </c>
      <c r="B2330" s="29" t="s">
        <v>2569</v>
      </c>
      <c r="C2330" s="29" t="s">
        <v>293</v>
      </c>
      <c r="D2330" s="29" t="s">
        <v>232</v>
      </c>
      <c r="E2330" s="30">
        <v>0.67</v>
      </c>
    </row>
    <row r="2331" spans="1:5" x14ac:dyDescent="0.2">
      <c r="A2331" s="29">
        <v>36870</v>
      </c>
      <c r="B2331" s="29" t="s">
        <v>2570</v>
      </c>
      <c r="C2331" s="29" t="s">
        <v>293</v>
      </c>
      <c r="D2331" s="29" t="s">
        <v>232</v>
      </c>
      <c r="E2331" s="30">
        <v>0.52</v>
      </c>
    </row>
    <row r="2332" spans="1:5" x14ac:dyDescent="0.2">
      <c r="A2332" s="29">
        <v>5092</v>
      </c>
      <c r="B2332" s="29" t="s">
        <v>2571</v>
      </c>
      <c r="C2332" s="29" t="s">
        <v>685</v>
      </c>
      <c r="D2332" s="29" t="s">
        <v>232</v>
      </c>
      <c r="E2332" s="30">
        <v>13.9</v>
      </c>
    </row>
    <row r="2333" spans="1:5" x14ac:dyDescent="0.2">
      <c r="A2333" s="29">
        <v>11462</v>
      </c>
      <c r="B2333" s="29" t="s">
        <v>2572</v>
      </c>
      <c r="C2333" s="29" t="s">
        <v>685</v>
      </c>
      <c r="D2333" s="29" t="s">
        <v>232</v>
      </c>
      <c r="E2333" s="30">
        <v>14.22</v>
      </c>
    </row>
    <row r="2334" spans="1:5" x14ac:dyDescent="0.2">
      <c r="A2334" s="29">
        <v>36529</v>
      </c>
      <c r="B2334" s="29" t="s">
        <v>2573</v>
      </c>
      <c r="C2334" s="29" t="s">
        <v>229</v>
      </c>
      <c r="D2334" s="29" t="s">
        <v>237</v>
      </c>
      <c r="E2334" s="30">
        <v>79081.63</v>
      </c>
    </row>
    <row r="2335" spans="1:5" x14ac:dyDescent="0.2">
      <c r="A2335" s="29">
        <v>3318</v>
      </c>
      <c r="B2335" s="29" t="s">
        <v>2574</v>
      </c>
      <c r="C2335" s="29" t="s">
        <v>229</v>
      </c>
      <c r="D2335" s="29" t="s">
        <v>237</v>
      </c>
      <c r="E2335" s="30">
        <v>62000</v>
      </c>
    </row>
    <row r="2336" spans="1:5" x14ac:dyDescent="0.2">
      <c r="A2336" s="29">
        <v>3324</v>
      </c>
      <c r="B2336" s="29" t="s">
        <v>2575</v>
      </c>
      <c r="C2336" s="29" t="s">
        <v>236</v>
      </c>
      <c r="D2336" s="29" t="s">
        <v>232</v>
      </c>
      <c r="E2336" s="30">
        <v>7.14</v>
      </c>
    </row>
    <row r="2337" spans="1:5" x14ac:dyDescent="0.2">
      <c r="A2337" s="29">
        <v>3322</v>
      </c>
      <c r="B2337" s="29" t="s">
        <v>2576</v>
      </c>
      <c r="C2337" s="29" t="s">
        <v>236</v>
      </c>
      <c r="D2337" s="29" t="s">
        <v>230</v>
      </c>
      <c r="E2337" s="30">
        <v>10</v>
      </c>
    </row>
    <row r="2338" spans="1:5" x14ac:dyDescent="0.2">
      <c r="A2338" s="29">
        <v>5076</v>
      </c>
      <c r="B2338" s="29" t="s">
        <v>2577</v>
      </c>
      <c r="C2338" s="29" t="s">
        <v>293</v>
      </c>
      <c r="D2338" s="29" t="s">
        <v>232</v>
      </c>
      <c r="E2338" s="30">
        <v>20.45</v>
      </c>
    </row>
    <row r="2339" spans="1:5" x14ac:dyDescent="0.2">
      <c r="A2339" s="29">
        <v>5077</v>
      </c>
      <c r="B2339" s="29" t="s">
        <v>2578</v>
      </c>
      <c r="C2339" s="29" t="s">
        <v>293</v>
      </c>
      <c r="D2339" s="29" t="s">
        <v>232</v>
      </c>
      <c r="E2339" s="30">
        <v>22.6</v>
      </c>
    </row>
    <row r="2340" spans="1:5" x14ac:dyDescent="0.2">
      <c r="A2340" s="29">
        <v>11837</v>
      </c>
      <c r="B2340" s="29" t="s">
        <v>2579</v>
      </c>
      <c r="C2340" s="29" t="s">
        <v>229</v>
      </c>
      <c r="D2340" s="29" t="s">
        <v>232</v>
      </c>
      <c r="E2340" s="30">
        <v>56.03</v>
      </c>
    </row>
    <row r="2341" spans="1:5" x14ac:dyDescent="0.2">
      <c r="A2341" s="29">
        <v>38055</v>
      </c>
      <c r="B2341" s="29" t="s">
        <v>2580</v>
      </c>
      <c r="C2341" s="29" t="s">
        <v>229</v>
      </c>
      <c r="D2341" s="29" t="s">
        <v>232</v>
      </c>
      <c r="E2341" s="30">
        <v>5.08</v>
      </c>
    </row>
    <row r="2342" spans="1:5" x14ac:dyDescent="0.2">
      <c r="A2342" s="29">
        <v>415</v>
      </c>
      <c r="B2342" s="29" t="s">
        <v>2581</v>
      </c>
      <c r="C2342" s="29" t="s">
        <v>229</v>
      </c>
      <c r="D2342" s="29" t="s">
        <v>232</v>
      </c>
      <c r="E2342" s="30">
        <v>22.97</v>
      </c>
    </row>
    <row r="2343" spans="1:5" x14ac:dyDescent="0.2">
      <c r="A2343" s="29">
        <v>416</v>
      </c>
      <c r="B2343" s="29" t="s">
        <v>2582</v>
      </c>
      <c r="C2343" s="29" t="s">
        <v>229</v>
      </c>
      <c r="D2343" s="29" t="s">
        <v>232</v>
      </c>
      <c r="E2343" s="30">
        <v>8.41</v>
      </c>
    </row>
    <row r="2344" spans="1:5" x14ac:dyDescent="0.2">
      <c r="A2344" s="29">
        <v>425</v>
      </c>
      <c r="B2344" s="29" t="s">
        <v>2583</v>
      </c>
      <c r="C2344" s="29" t="s">
        <v>229</v>
      </c>
      <c r="D2344" s="29" t="s">
        <v>232</v>
      </c>
      <c r="E2344" s="30">
        <v>5.21</v>
      </c>
    </row>
    <row r="2345" spans="1:5" x14ac:dyDescent="0.2">
      <c r="A2345" s="29">
        <v>426</v>
      </c>
      <c r="B2345" s="29" t="s">
        <v>2584</v>
      </c>
      <c r="C2345" s="29" t="s">
        <v>229</v>
      </c>
      <c r="D2345" s="29" t="s">
        <v>232</v>
      </c>
      <c r="E2345" s="30">
        <v>28.71</v>
      </c>
    </row>
    <row r="2346" spans="1:5" x14ac:dyDescent="0.2">
      <c r="A2346" s="29">
        <v>38056</v>
      </c>
      <c r="B2346" s="29" t="s">
        <v>2585</v>
      </c>
      <c r="C2346" s="29" t="s">
        <v>229</v>
      </c>
      <c r="D2346" s="29" t="s">
        <v>232</v>
      </c>
      <c r="E2346" s="30">
        <v>28.04</v>
      </c>
    </row>
    <row r="2347" spans="1:5" x14ac:dyDescent="0.2">
      <c r="A2347" s="29">
        <v>1564</v>
      </c>
      <c r="B2347" s="29" t="s">
        <v>2586</v>
      </c>
      <c r="C2347" s="29" t="s">
        <v>229</v>
      </c>
      <c r="D2347" s="29" t="s">
        <v>232</v>
      </c>
      <c r="E2347" s="30">
        <v>10.7</v>
      </c>
    </row>
    <row r="2348" spans="1:5" x14ac:dyDescent="0.2">
      <c r="A2348" s="29">
        <v>11032</v>
      </c>
      <c r="B2348" s="29" t="s">
        <v>2587</v>
      </c>
      <c r="C2348" s="29" t="s">
        <v>229</v>
      </c>
      <c r="D2348" s="29" t="s">
        <v>232</v>
      </c>
      <c r="E2348" s="30">
        <v>9.2899999999999991</v>
      </c>
    </row>
    <row r="2349" spans="1:5" x14ac:dyDescent="0.2">
      <c r="A2349" s="29">
        <v>36786</v>
      </c>
      <c r="B2349" s="29" t="s">
        <v>2588</v>
      </c>
      <c r="C2349" s="29" t="s">
        <v>2589</v>
      </c>
      <c r="D2349" s="29" t="s">
        <v>237</v>
      </c>
      <c r="E2349" s="30">
        <v>146.59</v>
      </c>
    </row>
    <row r="2350" spans="1:5" x14ac:dyDescent="0.2">
      <c r="A2350" s="29">
        <v>36785</v>
      </c>
      <c r="B2350" s="29" t="s">
        <v>2590</v>
      </c>
      <c r="C2350" s="29" t="s">
        <v>2589</v>
      </c>
      <c r="D2350" s="29" t="s">
        <v>237</v>
      </c>
      <c r="E2350" s="30">
        <v>127.38</v>
      </c>
    </row>
    <row r="2351" spans="1:5" x14ac:dyDescent="0.2">
      <c r="A2351" s="29">
        <v>36782</v>
      </c>
      <c r="B2351" s="29" t="s">
        <v>2591</v>
      </c>
      <c r="C2351" s="29" t="s">
        <v>2589</v>
      </c>
      <c r="D2351" s="29" t="s">
        <v>237</v>
      </c>
      <c r="E2351" s="30">
        <v>152.05000000000001</v>
      </c>
    </row>
    <row r="2352" spans="1:5" x14ac:dyDescent="0.2">
      <c r="A2352" s="29">
        <v>44481</v>
      </c>
      <c r="B2352" s="29" t="s">
        <v>2592</v>
      </c>
      <c r="C2352" s="29" t="s">
        <v>2589</v>
      </c>
      <c r="D2352" s="29" t="s">
        <v>237</v>
      </c>
      <c r="E2352" s="30">
        <v>171.28</v>
      </c>
    </row>
    <row r="2353" spans="1:5" x14ac:dyDescent="0.2">
      <c r="A2353" s="29">
        <v>4824</v>
      </c>
      <c r="B2353" s="29" t="s">
        <v>2593</v>
      </c>
      <c r="C2353" s="29" t="s">
        <v>293</v>
      </c>
      <c r="D2353" s="29" t="s">
        <v>232</v>
      </c>
      <c r="E2353" s="30">
        <v>0.54</v>
      </c>
    </row>
    <row r="2354" spans="1:5" x14ac:dyDescent="0.2">
      <c r="A2354" s="29">
        <v>11795</v>
      </c>
      <c r="B2354" s="29" t="s">
        <v>2594</v>
      </c>
      <c r="C2354" s="29" t="s">
        <v>236</v>
      </c>
      <c r="D2354" s="29" t="s">
        <v>237</v>
      </c>
      <c r="E2354" s="30">
        <v>543.39</v>
      </c>
    </row>
    <row r="2355" spans="1:5" x14ac:dyDescent="0.2">
      <c r="A2355" s="29">
        <v>134</v>
      </c>
      <c r="B2355" s="29" t="s">
        <v>2595</v>
      </c>
      <c r="C2355" s="29" t="s">
        <v>293</v>
      </c>
      <c r="D2355" s="29" t="s">
        <v>232</v>
      </c>
      <c r="E2355" s="30">
        <v>1.72</v>
      </c>
    </row>
    <row r="2356" spans="1:5" x14ac:dyDescent="0.2">
      <c r="A2356" s="29">
        <v>4229</v>
      </c>
      <c r="B2356" s="29" t="s">
        <v>2596</v>
      </c>
      <c r="C2356" s="29" t="s">
        <v>293</v>
      </c>
      <c r="D2356" s="29" t="s">
        <v>232</v>
      </c>
      <c r="E2356" s="30">
        <v>34.130000000000003</v>
      </c>
    </row>
    <row r="2357" spans="1:5" x14ac:dyDescent="0.2">
      <c r="A2357" s="29">
        <v>11731</v>
      </c>
      <c r="B2357" s="29" t="s">
        <v>2597</v>
      </c>
      <c r="C2357" s="29" t="s">
        <v>229</v>
      </c>
      <c r="D2357" s="29" t="s">
        <v>232</v>
      </c>
      <c r="E2357" s="30">
        <v>9.02</v>
      </c>
    </row>
    <row r="2358" spans="1:5" x14ac:dyDescent="0.2">
      <c r="A2358" s="29">
        <v>11732</v>
      </c>
      <c r="B2358" s="29" t="s">
        <v>2598</v>
      </c>
      <c r="C2358" s="29" t="s">
        <v>229</v>
      </c>
      <c r="D2358" s="29" t="s">
        <v>232</v>
      </c>
      <c r="E2358" s="30">
        <v>23.64</v>
      </c>
    </row>
    <row r="2359" spans="1:5" x14ac:dyDescent="0.2">
      <c r="A2359" s="29">
        <v>11244</v>
      </c>
      <c r="B2359" s="29" t="s">
        <v>2599</v>
      </c>
      <c r="C2359" s="29" t="s">
        <v>229</v>
      </c>
      <c r="D2359" s="29" t="s">
        <v>237</v>
      </c>
      <c r="E2359" s="30">
        <v>292.55</v>
      </c>
    </row>
    <row r="2360" spans="1:5" x14ac:dyDescent="0.2">
      <c r="A2360" s="29">
        <v>11245</v>
      </c>
      <c r="B2360" s="29" t="s">
        <v>2600</v>
      </c>
      <c r="C2360" s="29" t="s">
        <v>229</v>
      </c>
      <c r="D2360" s="29" t="s">
        <v>237</v>
      </c>
      <c r="E2360" s="30">
        <v>404.65</v>
      </c>
    </row>
    <row r="2361" spans="1:5" x14ac:dyDescent="0.2">
      <c r="A2361" s="29">
        <v>11235</v>
      </c>
      <c r="B2361" s="29" t="s">
        <v>2601</v>
      </c>
      <c r="C2361" s="29" t="s">
        <v>229</v>
      </c>
      <c r="D2361" s="29" t="s">
        <v>237</v>
      </c>
      <c r="E2361" s="30">
        <v>223.25</v>
      </c>
    </row>
    <row r="2362" spans="1:5" x14ac:dyDescent="0.2">
      <c r="A2362" s="29">
        <v>11236</v>
      </c>
      <c r="B2362" s="29" t="s">
        <v>2602</v>
      </c>
      <c r="C2362" s="29" t="s">
        <v>229</v>
      </c>
      <c r="D2362" s="29" t="s">
        <v>237</v>
      </c>
      <c r="E2362" s="30">
        <v>283.72000000000003</v>
      </c>
    </row>
    <row r="2363" spans="1:5" x14ac:dyDescent="0.2">
      <c r="A2363" s="29">
        <v>36494</v>
      </c>
      <c r="B2363" s="29" t="s">
        <v>2603</v>
      </c>
      <c r="C2363" s="29" t="s">
        <v>229</v>
      </c>
      <c r="D2363" s="29" t="s">
        <v>237</v>
      </c>
      <c r="E2363" s="30">
        <v>630742.5</v>
      </c>
    </row>
    <row r="2364" spans="1:5" x14ac:dyDescent="0.2">
      <c r="A2364" s="29">
        <v>36493</v>
      </c>
      <c r="B2364" s="29" t="s">
        <v>2604</v>
      </c>
      <c r="C2364" s="29" t="s">
        <v>229</v>
      </c>
      <c r="D2364" s="29" t="s">
        <v>237</v>
      </c>
      <c r="E2364" s="30">
        <v>714605.63</v>
      </c>
    </row>
    <row r="2365" spans="1:5" x14ac:dyDescent="0.2">
      <c r="A2365" s="29">
        <v>36492</v>
      </c>
      <c r="B2365" s="29" t="s">
        <v>2605</v>
      </c>
      <c r="C2365" s="29" t="s">
        <v>229</v>
      </c>
      <c r="D2365" s="29" t="s">
        <v>237</v>
      </c>
      <c r="E2365" s="30">
        <v>1327466.25</v>
      </c>
    </row>
    <row r="2366" spans="1:5" x14ac:dyDescent="0.2">
      <c r="A2366" s="29">
        <v>13333</v>
      </c>
      <c r="B2366" s="29" t="s">
        <v>2606</v>
      </c>
      <c r="C2366" s="29" t="s">
        <v>229</v>
      </c>
      <c r="D2366" s="29" t="s">
        <v>237</v>
      </c>
      <c r="E2366" s="30">
        <v>178752.68</v>
      </c>
    </row>
    <row r="2367" spans="1:5" x14ac:dyDescent="0.2">
      <c r="A2367" s="29">
        <v>13533</v>
      </c>
      <c r="B2367" s="29" t="s">
        <v>2607</v>
      </c>
      <c r="C2367" s="29" t="s">
        <v>229</v>
      </c>
      <c r="D2367" s="29" t="s">
        <v>237</v>
      </c>
      <c r="E2367" s="30">
        <v>159785.04</v>
      </c>
    </row>
    <row r="2368" spans="1:5" x14ac:dyDescent="0.2">
      <c r="A2368" s="29">
        <v>36499</v>
      </c>
      <c r="B2368" s="29" t="s">
        <v>2608</v>
      </c>
      <c r="C2368" s="29" t="s">
        <v>229</v>
      </c>
      <c r="D2368" s="29" t="s">
        <v>237</v>
      </c>
      <c r="E2368" s="30">
        <v>3485.67</v>
      </c>
    </row>
    <row r="2369" spans="1:5" x14ac:dyDescent="0.2">
      <c r="A2369" s="29">
        <v>39585</v>
      </c>
      <c r="B2369" s="29" t="s">
        <v>2609</v>
      </c>
      <c r="C2369" s="29" t="s">
        <v>229</v>
      </c>
      <c r="D2369" s="29" t="s">
        <v>237</v>
      </c>
      <c r="E2369" s="30">
        <v>115420.6</v>
      </c>
    </row>
    <row r="2370" spans="1:5" x14ac:dyDescent="0.2">
      <c r="A2370" s="29">
        <v>39586</v>
      </c>
      <c r="B2370" s="29" t="s">
        <v>2610</v>
      </c>
      <c r="C2370" s="29" t="s">
        <v>229</v>
      </c>
      <c r="D2370" s="29" t="s">
        <v>237</v>
      </c>
      <c r="E2370" s="30">
        <v>135380.54999999999</v>
      </c>
    </row>
    <row r="2371" spans="1:5" x14ac:dyDescent="0.2">
      <c r="A2371" s="29">
        <v>39587</v>
      </c>
      <c r="B2371" s="29" t="s">
        <v>2611</v>
      </c>
      <c r="C2371" s="29" t="s">
        <v>229</v>
      </c>
      <c r="D2371" s="29" t="s">
        <v>237</v>
      </c>
      <c r="E2371" s="30">
        <v>164886.57</v>
      </c>
    </row>
    <row r="2372" spans="1:5" x14ac:dyDescent="0.2">
      <c r="A2372" s="29">
        <v>39588</v>
      </c>
      <c r="B2372" s="29" t="s">
        <v>2612</v>
      </c>
      <c r="C2372" s="29" t="s">
        <v>229</v>
      </c>
      <c r="D2372" s="29" t="s">
        <v>237</v>
      </c>
      <c r="E2372" s="30">
        <v>190921.29</v>
      </c>
    </row>
    <row r="2373" spans="1:5" x14ac:dyDescent="0.2">
      <c r="A2373" s="29">
        <v>39584</v>
      </c>
      <c r="B2373" s="29" t="s">
        <v>2613</v>
      </c>
      <c r="C2373" s="29" t="s">
        <v>229</v>
      </c>
      <c r="D2373" s="29" t="s">
        <v>237</v>
      </c>
      <c r="E2373" s="30">
        <v>102785.08</v>
      </c>
    </row>
    <row r="2374" spans="1:5" x14ac:dyDescent="0.2">
      <c r="A2374" s="29">
        <v>39590</v>
      </c>
      <c r="B2374" s="29" t="s">
        <v>2614</v>
      </c>
      <c r="C2374" s="29" t="s">
        <v>229</v>
      </c>
      <c r="D2374" s="29" t="s">
        <v>237</v>
      </c>
      <c r="E2374" s="30">
        <v>100320.46</v>
      </c>
    </row>
    <row r="2375" spans="1:5" x14ac:dyDescent="0.2">
      <c r="A2375" s="29">
        <v>39592</v>
      </c>
      <c r="B2375" s="29" t="s">
        <v>2615</v>
      </c>
      <c r="C2375" s="29" t="s">
        <v>229</v>
      </c>
      <c r="D2375" s="29" t="s">
        <v>237</v>
      </c>
      <c r="E2375" s="30">
        <v>144162.93</v>
      </c>
    </row>
    <row r="2376" spans="1:5" x14ac:dyDescent="0.2">
      <c r="A2376" s="29">
        <v>39593</v>
      </c>
      <c r="B2376" s="29" t="s">
        <v>2616</v>
      </c>
      <c r="C2376" s="29" t="s">
        <v>229</v>
      </c>
      <c r="D2376" s="29" t="s">
        <v>237</v>
      </c>
      <c r="E2376" s="30">
        <v>164886.57</v>
      </c>
    </row>
    <row r="2377" spans="1:5" x14ac:dyDescent="0.2">
      <c r="A2377" s="29">
        <v>14254</v>
      </c>
      <c r="B2377" s="29" t="s">
        <v>2617</v>
      </c>
      <c r="C2377" s="29" t="s">
        <v>229</v>
      </c>
      <c r="D2377" s="29" t="s">
        <v>237</v>
      </c>
      <c r="E2377" s="30">
        <v>93725</v>
      </c>
    </row>
    <row r="2378" spans="1:5" x14ac:dyDescent="0.2">
      <c r="A2378" s="29">
        <v>44494</v>
      </c>
      <c r="B2378" s="29" t="s">
        <v>2618</v>
      </c>
      <c r="C2378" s="29" t="s">
        <v>229</v>
      </c>
      <c r="D2378" s="29" t="s">
        <v>237</v>
      </c>
      <c r="E2378" s="30">
        <v>78267.850000000006</v>
      </c>
    </row>
    <row r="2379" spans="1:5" x14ac:dyDescent="0.2">
      <c r="A2379" s="29">
        <v>25019</v>
      </c>
      <c r="B2379" s="29" t="s">
        <v>2619</v>
      </c>
      <c r="C2379" s="29" t="s">
        <v>229</v>
      </c>
      <c r="D2379" s="29" t="s">
        <v>237</v>
      </c>
      <c r="E2379" s="30">
        <v>134159.84</v>
      </c>
    </row>
    <row r="2380" spans="1:5" x14ac:dyDescent="0.2">
      <c r="A2380" s="29">
        <v>36501</v>
      </c>
      <c r="B2380" s="29" t="s">
        <v>2620</v>
      </c>
      <c r="C2380" s="29" t="s">
        <v>229</v>
      </c>
      <c r="D2380" s="29" t="s">
        <v>237</v>
      </c>
      <c r="E2380" s="30">
        <v>119448.5</v>
      </c>
    </row>
    <row r="2381" spans="1:5" x14ac:dyDescent="0.2">
      <c r="A2381" s="29">
        <v>44493</v>
      </c>
      <c r="B2381" s="29" t="s">
        <v>2621</v>
      </c>
      <c r="C2381" s="29" t="s">
        <v>229</v>
      </c>
      <c r="D2381" s="29" t="s">
        <v>237</v>
      </c>
      <c r="E2381" s="30">
        <v>143599.98000000001</v>
      </c>
    </row>
    <row r="2382" spans="1:5" x14ac:dyDescent="0.2">
      <c r="A2382" s="29">
        <v>36500</v>
      </c>
      <c r="B2382" s="29" t="s">
        <v>2622</v>
      </c>
      <c r="C2382" s="29" t="s">
        <v>229</v>
      </c>
      <c r="D2382" s="29" t="s">
        <v>237</v>
      </c>
      <c r="E2382" s="30">
        <v>84410.99</v>
      </c>
    </row>
    <row r="2383" spans="1:5" x14ac:dyDescent="0.2">
      <c r="A2383" s="29">
        <v>20017</v>
      </c>
      <c r="B2383" s="29" t="s">
        <v>2623</v>
      </c>
      <c r="C2383" s="29" t="s">
        <v>242</v>
      </c>
      <c r="D2383" s="29" t="s">
        <v>232</v>
      </c>
      <c r="E2383" s="30">
        <v>4.72</v>
      </c>
    </row>
    <row r="2384" spans="1:5" x14ac:dyDescent="0.2">
      <c r="A2384" s="29">
        <v>20007</v>
      </c>
      <c r="B2384" s="29" t="s">
        <v>2624</v>
      </c>
      <c r="C2384" s="29" t="s">
        <v>242</v>
      </c>
      <c r="D2384" s="29" t="s">
        <v>232</v>
      </c>
      <c r="E2384" s="30">
        <v>2.82</v>
      </c>
    </row>
    <row r="2385" spans="1:5" x14ac:dyDescent="0.2">
      <c r="A2385" s="29">
        <v>39831</v>
      </c>
      <c r="B2385" s="29" t="s">
        <v>2625</v>
      </c>
      <c r="C2385" s="29" t="s">
        <v>720</v>
      </c>
      <c r="D2385" s="29" t="s">
        <v>237</v>
      </c>
      <c r="E2385" s="30">
        <v>270.79000000000002</v>
      </c>
    </row>
    <row r="2386" spans="1:5" x14ac:dyDescent="0.2">
      <c r="A2386" s="29">
        <v>36888</v>
      </c>
      <c r="B2386" s="29" t="s">
        <v>2626</v>
      </c>
      <c r="C2386" s="29" t="s">
        <v>242</v>
      </c>
      <c r="D2386" s="29" t="s">
        <v>237</v>
      </c>
      <c r="E2386" s="30">
        <v>25.59</v>
      </c>
    </row>
    <row r="2387" spans="1:5" x14ac:dyDescent="0.2">
      <c r="A2387" s="29">
        <v>39836</v>
      </c>
      <c r="B2387" s="29" t="s">
        <v>2627</v>
      </c>
      <c r="C2387" s="29" t="s">
        <v>720</v>
      </c>
      <c r="D2387" s="29" t="s">
        <v>237</v>
      </c>
      <c r="E2387" s="30">
        <v>237.94</v>
      </c>
    </row>
    <row r="2388" spans="1:5" x14ac:dyDescent="0.2">
      <c r="A2388" s="29">
        <v>39830</v>
      </c>
      <c r="B2388" s="29" t="s">
        <v>2628</v>
      </c>
      <c r="C2388" s="29" t="s">
        <v>720</v>
      </c>
      <c r="D2388" s="29" t="s">
        <v>237</v>
      </c>
      <c r="E2388" s="30">
        <v>271.36</v>
      </c>
    </row>
    <row r="2389" spans="1:5" x14ac:dyDescent="0.2">
      <c r="A2389" s="29">
        <v>40527</v>
      </c>
      <c r="B2389" s="29" t="s">
        <v>2629</v>
      </c>
      <c r="C2389" s="29" t="s">
        <v>229</v>
      </c>
      <c r="D2389" s="29" t="s">
        <v>232</v>
      </c>
      <c r="E2389" s="30">
        <v>2058.9299999999998</v>
      </c>
    </row>
    <row r="2390" spans="1:5" x14ac:dyDescent="0.2">
      <c r="A2390" s="29">
        <v>36497</v>
      </c>
      <c r="B2390" s="29" t="s">
        <v>2630</v>
      </c>
      <c r="C2390" s="29" t="s">
        <v>229</v>
      </c>
      <c r="D2390" s="29" t="s">
        <v>232</v>
      </c>
      <c r="E2390" s="30">
        <v>2350.4899999999998</v>
      </c>
    </row>
    <row r="2391" spans="1:5" x14ac:dyDescent="0.2">
      <c r="A2391" s="29">
        <v>36487</v>
      </c>
      <c r="B2391" s="29" t="s">
        <v>2631</v>
      </c>
      <c r="C2391" s="29" t="s">
        <v>229</v>
      </c>
      <c r="D2391" s="29" t="s">
        <v>232</v>
      </c>
      <c r="E2391" s="30">
        <v>4092.57</v>
      </c>
    </row>
    <row r="2392" spans="1:5" x14ac:dyDescent="0.2">
      <c r="A2392" s="29">
        <v>44475</v>
      </c>
      <c r="B2392" s="29" t="s">
        <v>2632</v>
      </c>
      <c r="C2392" s="29" t="s">
        <v>229</v>
      </c>
      <c r="D2392" s="29" t="s">
        <v>237</v>
      </c>
      <c r="E2392" s="30">
        <v>1102950.23</v>
      </c>
    </row>
    <row r="2393" spans="1:5" x14ac:dyDescent="0.2">
      <c r="A2393" s="29">
        <v>44474</v>
      </c>
      <c r="B2393" s="29" t="s">
        <v>2633</v>
      </c>
      <c r="C2393" s="29" t="s">
        <v>229</v>
      </c>
      <c r="D2393" s="29" t="s">
        <v>237</v>
      </c>
      <c r="E2393" s="30">
        <v>2121058.13</v>
      </c>
    </row>
    <row r="2394" spans="1:5" x14ac:dyDescent="0.2">
      <c r="A2394" s="29">
        <v>44490</v>
      </c>
      <c r="B2394" s="29" t="s">
        <v>2634</v>
      </c>
      <c r="C2394" s="29" t="s">
        <v>229</v>
      </c>
      <c r="D2394" s="29" t="s">
        <v>237</v>
      </c>
      <c r="E2394" s="30">
        <v>3605798.8</v>
      </c>
    </row>
    <row r="2395" spans="1:5" x14ac:dyDescent="0.2">
      <c r="A2395" s="29">
        <v>37776</v>
      </c>
      <c r="B2395" s="29" t="s">
        <v>2635</v>
      </c>
      <c r="C2395" s="29" t="s">
        <v>229</v>
      </c>
      <c r="D2395" s="29" t="s">
        <v>237</v>
      </c>
      <c r="E2395" s="30">
        <v>220989.38</v>
      </c>
    </row>
    <row r="2396" spans="1:5" x14ac:dyDescent="0.2">
      <c r="A2396" s="29">
        <v>37775</v>
      </c>
      <c r="B2396" s="29" t="s">
        <v>2636</v>
      </c>
      <c r="C2396" s="29" t="s">
        <v>229</v>
      </c>
      <c r="D2396" s="29" t="s">
        <v>237</v>
      </c>
      <c r="E2396" s="30">
        <v>348075</v>
      </c>
    </row>
    <row r="2397" spans="1:5" x14ac:dyDescent="0.2">
      <c r="A2397" s="29">
        <v>36491</v>
      </c>
      <c r="B2397" s="29" t="s">
        <v>2637</v>
      </c>
      <c r="C2397" s="29" t="s">
        <v>229</v>
      </c>
      <c r="D2397" s="29" t="s">
        <v>237</v>
      </c>
      <c r="E2397" s="30">
        <v>1289025</v>
      </c>
    </row>
    <row r="2398" spans="1:5" x14ac:dyDescent="0.2">
      <c r="A2398" s="29">
        <v>10712</v>
      </c>
      <c r="B2398" s="29" t="s">
        <v>2638</v>
      </c>
      <c r="C2398" s="29" t="s">
        <v>229</v>
      </c>
      <c r="D2398" s="29" t="s">
        <v>237</v>
      </c>
      <c r="E2398" s="30">
        <v>87018.75</v>
      </c>
    </row>
    <row r="2399" spans="1:5" x14ac:dyDescent="0.2">
      <c r="A2399" s="29">
        <v>3363</v>
      </c>
      <c r="B2399" s="29" t="s">
        <v>2639</v>
      </c>
      <c r="C2399" s="29" t="s">
        <v>229</v>
      </c>
      <c r="D2399" s="29" t="s">
        <v>237</v>
      </c>
      <c r="E2399" s="30">
        <v>122400</v>
      </c>
    </row>
    <row r="2400" spans="1:5" x14ac:dyDescent="0.2">
      <c r="A2400" s="29">
        <v>3365</v>
      </c>
      <c r="B2400" s="29" t="s">
        <v>2640</v>
      </c>
      <c r="C2400" s="29" t="s">
        <v>229</v>
      </c>
      <c r="D2400" s="29" t="s">
        <v>237</v>
      </c>
      <c r="E2400" s="30">
        <v>286110</v>
      </c>
    </row>
    <row r="2401" spans="1:5" x14ac:dyDescent="0.2">
      <c r="A2401" s="29">
        <v>7569</v>
      </c>
      <c r="B2401" s="29" t="s">
        <v>2641</v>
      </c>
      <c r="C2401" s="29" t="s">
        <v>229</v>
      </c>
      <c r="D2401" s="29" t="s">
        <v>232</v>
      </c>
      <c r="E2401" s="30">
        <v>67.959999999999994</v>
      </c>
    </row>
    <row r="2402" spans="1:5" x14ac:dyDescent="0.2">
      <c r="A2402" s="29">
        <v>34349</v>
      </c>
      <c r="B2402" s="29" t="s">
        <v>2642</v>
      </c>
      <c r="C2402" s="29" t="s">
        <v>229</v>
      </c>
      <c r="D2402" s="29" t="s">
        <v>232</v>
      </c>
      <c r="E2402" s="30">
        <v>33.21</v>
      </c>
    </row>
    <row r="2403" spans="1:5" x14ac:dyDescent="0.2">
      <c r="A2403" s="29">
        <v>11991</v>
      </c>
      <c r="B2403" s="29" t="s">
        <v>2643</v>
      </c>
      <c r="C2403" s="29" t="s">
        <v>229</v>
      </c>
      <c r="D2403" s="29" t="s">
        <v>232</v>
      </c>
      <c r="E2403" s="30">
        <v>63.81</v>
      </c>
    </row>
    <row r="2404" spans="1:5" x14ac:dyDescent="0.2">
      <c r="A2404" s="29">
        <v>20062</v>
      </c>
      <c r="B2404" s="29" t="s">
        <v>2644</v>
      </c>
      <c r="C2404" s="29" t="s">
        <v>229</v>
      </c>
      <c r="D2404" s="29" t="s">
        <v>237</v>
      </c>
      <c r="E2404" s="30">
        <v>16.989999999999998</v>
      </c>
    </row>
    <row r="2405" spans="1:5" x14ac:dyDescent="0.2">
      <c r="A2405" s="29">
        <v>11029</v>
      </c>
      <c r="B2405" s="29" t="s">
        <v>2645</v>
      </c>
      <c r="C2405" s="29" t="s">
        <v>1709</v>
      </c>
      <c r="D2405" s="29" t="s">
        <v>232</v>
      </c>
      <c r="E2405" s="30">
        <v>1.42</v>
      </c>
    </row>
    <row r="2406" spans="1:5" x14ac:dyDescent="0.2">
      <c r="A2406" s="29">
        <v>4316</v>
      </c>
      <c r="B2406" s="29" t="s">
        <v>2646</v>
      </c>
      <c r="C2406" s="29" t="s">
        <v>229</v>
      </c>
      <c r="D2406" s="29" t="s">
        <v>232</v>
      </c>
      <c r="E2406" s="30">
        <v>1.44</v>
      </c>
    </row>
    <row r="2407" spans="1:5" x14ac:dyDescent="0.2">
      <c r="A2407" s="29">
        <v>4313</v>
      </c>
      <c r="B2407" s="29" t="s">
        <v>2647</v>
      </c>
      <c r="C2407" s="29" t="s">
        <v>1709</v>
      </c>
      <c r="D2407" s="29" t="s">
        <v>232</v>
      </c>
      <c r="E2407" s="30">
        <v>2.06</v>
      </c>
    </row>
    <row r="2408" spans="1:5" x14ac:dyDescent="0.2">
      <c r="A2408" s="29">
        <v>4317</v>
      </c>
      <c r="B2408" s="29" t="s">
        <v>2648</v>
      </c>
      <c r="C2408" s="29" t="s">
        <v>229</v>
      </c>
      <c r="D2408" s="29" t="s">
        <v>232</v>
      </c>
      <c r="E2408" s="30">
        <v>2.35</v>
      </c>
    </row>
    <row r="2409" spans="1:5" x14ac:dyDescent="0.2">
      <c r="A2409" s="29">
        <v>4314</v>
      </c>
      <c r="B2409" s="29" t="s">
        <v>2649</v>
      </c>
      <c r="C2409" s="29" t="s">
        <v>1709</v>
      </c>
      <c r="D2409" s="29" t="s">
        <v>232</v>
      </c>
      <c r="E2409" s="30">
        <v>2.75</v>
      </c>
    </row>
    <row r="2410" spans="1:5" x14ac:dyDescent="0.2">
      <c r="A2410" s="29">
        <v>10921</v>
      </c>
      <c r="B2410" s="29" t="s">
        <v>2650</v>
      </c>
      <c r="C2410" s="29" t="s">
        <v>229</v>
      </c>
      <c r="D2410" s="29" t="s">
        <v>237</v>
      </c>
      <c r="E2410" s="30">
        <v>5240</v>
      </c>
    </row>
    <row r="2411" spans="1:5" x14ac:dyDescent="0.2">
      <c r="A2411" s="29">
        <v>10922</v>
      </c>
      <c r="B2411" s="29" t="s">
        <v>2651</v>
      </c>
      <c r="C2411" s="29" t="s">
        <v>229</v>
      </c>
      <c r="D2411" s="29" t="s">
        <v>237</v>
      </c>
      <c r="E2411" s="30">
        <v>4746.26</v>
      </c>
    </row>
    <row r="2412" spans="1:5" x14ac:dyDescent="0.2">
      <c r="A2412" s="29">
        <v>10923</v>
      </c>
      <c r="B2412" s="29" t="s">
        <v>2652</v>
      </c>
      <c r="C2412" s="29" t="s">
        <v>229</v>
      </c>
      <c r="D2412" s="29" t="s">
        <v>237</v>
      </c>
      <c r="E2412" s="30">
        <v>2805.24</v>
      </c>
    </row>
    <row r="2413" spans="1:5" x14ac:dyDescent="0.2">
      <c r="A2413" s="29">
        <v>10924</v>
      </c>
      <c r="B2413" s="29" t="s">
        <v>2653</v>
      </c>
      <c r="C2413" s="29" t="s">
        <v>229</v>
      </c>
      <c r="D2413" s="29" t="s">
        <v>237</v>
      </c>
      <c r="E2413" s="30">
        <v>2954.46</v>
      </c>
    </row>
    <row r="2414" spans="1:5" x14ac:dyDescent="0.2">
      <c r="A2414" s="29">
        <v>37772</v>
      </c>
      <c r="B2414" s="29" t="s">
        <v>2654</v>
      </c>
      <c r="C2414" s="29" t="s">
        <v>229</v>
      </c>
      <c r="D2414" s="29" t="s">
        <v>237</v>
      </c>
      <c r="E2414" s="30">
        <v>251726.23</v>
      </c>
    </row>
    <row r="2415" spans="1:5" x14ac:dyDescent="0.2">
      <c r="A2415" s="29">
        <v>37771</v>
      </c>
      <c r="B2415" s="29" t="s">
        <v>2655</v>
      </c>
      <c r="C2415" s="29" t="s">
        <v>229</v>
      </c>
      <c r="D2415" s="29" t="s">
        <v>237</v>
      </c>
      <c r="E2415" s="30">
        <v>267796.62</v>
      </c>
    </row>
    <row r="2416" spans="1:5" x14ac:dyDescent="0.2">
      <c r="A2416" s="29">
        <v>12772</v>
      </c>
      <c r="B2416" s="29" t="s">
        <v>2656</v>
      </c>
      <c r="C2416" s="29" t="s">
        <v>229</v>
      </c>
      <c r="D2416" s="29" t="s">
        <v>237</v>
      </c>
      <c r="E2416" s="30">
        <v>832.94</v>
      </c>
    </row>
    <row r="2417" spans="1:5" x14ac:dyDescent="0.2">
      <c r="A2417" s="29">
        <v>12770</v>
      </c>
      <c r="B2417" s="29" t="s">
        <v>2657</v>
      </c>
      <c r="C2417" s="29" t="s">
        <v>229</v>
      </c>
      <c r="D2417" s="29" t="s">
        <v>237</v>
      </c>
      <c r="E2417" s="30">
        <v>501.17</v>
      </c>
    </row>
    <row r="2418" spans="1:5" x14ac:dyDescent="0.2">
      <c r="A2418" s="29">
        <v>12775</v>
      </c>
      <c r="B2418" s="29" t="s">
        <v>2658</v>
      </c>
      <c r="C2418" s="29" t="s">
        <v>229</v>
      </c>
      <c r="D2418" s="29" t="s">
        <v>237</v>
      </c>
      <c r="E2418" s="30">
        <v>367.05</v>
      </c>
    </row>
    <row r="2419" spans="1:5" x14ac:dyDescent="0.2">
      <c r="A2419" s="29">
        <v>12768</v>
      </c>
      <c r="B2419" s="29" t="s">
        <v>2659</v>
      </c>
      <c r="C2419" s="29" t="s">
        <v>229</v>
      </c>
      <c r="D2419" s="29" t="s">
        <v>237</v>
      </c>
      <c r="E2419" s="30">
        <v>1171.76</v>
      </c>
    </row>
    <row r="2420" spans="1:5" x14ac:dyDescent="0.2">
      <c r="A2420" s="29">
        <v>12769</v>
      </c>
      <c r="B2420" s="29" t="s">
        <v>2660</v>
      </c>
      <c r="C2420" s="29" t="s">
        <v>229</v>
      </c>
      <c r="D2420" s="29" t="s">
        <v>237</v>
      </c>
      <c r="E2420" s="30">
        <v>96</v>
      </c>
    </row>
    <row r="2421" spans="1:5" x14ac:dyDescent="0.2">
      <c r="A2421" s="29">
        <v>12773</v>
      </c>
      <c r="B2421" s="29" t="s">
        <v>2661</v>
      </c>
      <c r="C2421" s="29" t="s">
        <v>229</v>
      </c>
      <c r="D2421" s="29" t="s">
        <v>237</v>
      </c>
      <c r="E2421" s="30">
        <v>103.05</v>
      </c>
    </row>
    <row r="2422" spans="1:5" x14ac:dyDescent="0.2">
      <c r="A2422" s="29">
        <v>12774</v>
      </c>
      <c r="B2422" s="29" t="s">
        <v>2662</v>
      </c>
      <c r="C2422" s="29" t="s">
        <v>229</v>
      </c>
      <c r="D2422" s="29" t="s">
        <v>237</v>
      </c>
      <c r="E2422" s="30">
        <v>127.05</v>
      </c>
    </row>
    <row r="2423" spans="1:5" x14ac:dyDescent="0.2">
      <c r="A2423" s="29">
        <v>12776</v>
      </c>
      <c r="B2423" s="29" t="s">
        <v>2663</v>
      </c>
      <c r="C2423" s="29" t="s">
        <v>229</v>
      </c>
      <c r="D2423" s="29" t="s">
        <v>237</v>
      </c>
      <c r="E2423" s="30">
        <v>1891.76</v>
      </c>
    </row>
    <row r="2424" spans="1:5" x14ac:dyDescent="0.2">
      <c r="A2424" s="29">
        <v>12777</v>
      </c>
      <c r="B2424" s="29" t="s">
        <v>2664</v>
      </c>
      <c r="C2424" s="29" t="s">
        <v>229</v>
      </c>
      <c r="D2424" s="29" t="s">
        <v>237</v>
      </c>
      <c r="E2424" s="30">
        <v>2470.58</v>
      </c>
    </row>
    <row r="2425" spans="1:5" x14ac:dyDescent="0.2">
      <c r="A2425" s="29">
        <v>3391</v>
      </c>
      <c r="B2425" s="29" t="s">
        <v>2665</v>
      </c>
      <c r="C2425" s="29" t="s">
        <v>229</v>
      </c>
      <c r="D2425" s="29" t="s">
        <v>237</v>
      </c>
      <c r="E2425" s="30">
        <v>26.98</v>
      </c>
    </row>
    <row r="2426" spans="1:5" x14ac:dyDescent="0.2">
      <c r="A2426" s="29">
        <v>3389</v>
      </c>
      <c r="B2426" s="29" t="s">
        <v>2666</v>
      </c>
      <c r="C2426" s="29" t="s">
        <v>229</v>
      </c>
      <c r="D2426" s="29" t="s">
        <v>237</v>
      </c>
      <c r="E2426" s="30">
        <v>14</v>
      </c>
    </row>
    <row r="2427" spans="1:5" x14ac:dyDescent="0.2">
      <c r="A2427" s="29">
        <v>3390</v>
      </c>
      <c r="B2427" s="29" t="s">
        <v>2667</v>
      </c>
      <c r="C2427" s="29" t="s">
        <v>229</v>
      </c>
      <c r="D2427" s="29" t="s">
        <v>237</v>
      </c>
      <c r="E2427" s="30">
        <v>15.75</v>
      </c>
    </row>
    <row r="2428" spans="1:5" x14ac:dyDescent="0.2">
      <c r="A2428" s="29">
        <v>12873</v>
      </c>
      <c r="B2428" s="29" t="s">
        <v>2668</v>
      </c>
      <c r="C2428" s="29" t="s">
        <v>407</v>
      </c>
      <c r="D2428" s="29" t="s">
        <v>232</v>
      </c>
      <c r="E2428" s="30">
        <v>16.95</v>
      </c>
    </row>
    <row r="2429" spans="1:5" x14ac:dyDescent="0.2">
      <c r="A2429" s="29">
        <v>41076</v>
      </c>
      <c r="B2429" s="29" t="s">
        <v>2669</v>
      </c>
      <c r="C2429" s="29" t="s">
        <v>409</v>
      </c>
      <c r="D2429" s="29" t="s">
        <v>232</v>
      </c>
      <c r="E2429" s="30">
        <v>2993.13</v>
      </c>
    </row>
    <row r="2430" spans="1:5" x14ac:dyDescent="0.2">
      <c r="A2430" s="29">
        <v>140</v>
      </c>
      <c r="B2430" s="29" t="s">
        <v>2670</v>
      </c>
      <c r="C2430" s="29" t="s">
        <v>293</v>
      </c>
      <c r="D2430" s="29" t="s">
        <v>232</v>
      </c>
      <c r="E2430" s="30">
        <v>19.22</v>
      </c>
    </row>
    <row r="2431" spans="1:5" x14ac:dyDescent="0.2">
      <c r="A2431" s="29">
        <v>151</v>
      </c>
      <c r="B2431" s="29" t="s">
        <v>2671</v>
      </c>
      <c r="C2431" s="29" t="s">
        <v>295</v>
      </c>
      <c r="D2431" s="29" t="s">
        <v>232</v>
      </c>
      <c r="E2431" s="30">
        <v>28.36</v>
      </c>
    </row>
    <row r="2432" spans="1:5" x14ac:dyDescent="0.2">
      <c r="A2432" s="29">
        <v>7340</v>
      </c>
      <c r="B2432" s="29" t="s">
        <v>2672</v>
      </c>
      <c r="C2432" s="29" t="s">
        <v>295</v>
      </c>
      <c r="D2432" s="29" t="s">
        <v>237</v>
      </c>
      <c r="E2432" s="30">
        <v>28.13</v>
      </c>
    </row>
    <row r="2433" spans="1:5" x14ac:dyDescent="0.2">
      <c r="A2433" s="29">
        <v>2701</v>
      </c>
      <c r="B2433" s="29" t="s">
        <v>2673</v>
      </c>
      <c r="C2433" s="29" t="s">
        <v>407</v>
      </c>
      <c r="D2433" s="29" t="s">
        <v>232</v>
      </c>
      <c r="E2433" s="30">
        <v>17.12</v>
      </c>
    </row>
    <row r="2434" spans="1:5" x14ac:dyDescent="0.2">
      <c r="A2434" s="29">
        <v>40929</v>
      </c>
      <c r="B2434" s="29" t="s">
        <v>2674</v>
      </c>
      <c r="C2434" s="29" t="s">
        <v>409</v>
      </c>
      <c r="D2434" s="29" t="s">
        <v>232</v>
      </c>
      <c r="E2434" s="30">
        <v>3023.02</v>
      </c>
    </row>
    <row r="2435" spans="1:5" x14ac:dyDescent="0.2">
      <c r="A2435" s="29">
        <v>38114</v>
      </c>
      <c r="B2435" s="29" t="s">
        <v>2675</v>
      </c>
      <c r="C2435" s="29" t="s">
        <v>229</v>
      </c>
      <c r="D2435" s="29" t="s">
        <v>232</v>
      </c>
      <c r="E2435" s="30">
        <v>11.91</v>
      </c>
    </row>
    <row r="2436" spans="1:5" x14ac:dyDescent="0.2">
      <c r="A2436" s="29">
        <v>38064</v>
      </c>
      <c r="B2436" s="29" t="s">
        <v>2676</v>
      </c>
      <c r="C2436" s="29" t="s">
        <v>229</v>
      </c>
      <c r="D2436" s="29" t="s">
        <v>232</v>
      </c>
      <c r="E2436" s="30">
        <v>13.32</v>
      </c>
    </row>
    <row r="2437" spans="1:5" x14ac:dyDescent="0.2">
      <c r="A2437" s="29">
        <v>38115</v>
      </c>
      <c r="B2437" s="29" t="s">
        <v>2677</v>
      </c>
      <c r="C2437" s="29" t="s">
        <v>229</v>
      </c>
      <c r="D2437" s="29" t="s">
        <v>232</v>
      </c>
      <c r="E2437" s="30">
        <v>12.72</v>
      </c>
    </row>
    <row r="2438" spans="1:5" x14ac:dyDescent="0.2">
      <c r="A2438" s="29">
        <v>38065</v>
      </c>
      <c r="B2438" s="29" t="s">
        <v>2678</v>
      </c>
      <c r="C2438" s="29" t="s">
        <v>229</v>
      </c>
      <c r="D2438" s="29" t="s">
        <v>232</v>
      </c>
      <c r="E2438" s="30">
        <v>18.899999999999999</v>
      </c>
    </row>
    <row r="2439" spans="1:5" x14ac:dyDescent="0.2">
      <c r="A2439" s="29">
        <v>38078</v>
      </c>
      <c r="B2439" s="29" t="s">
        <v>2679</v>
      </c>
      <c r="C2439" s="29" t="s">
        <v>229</v>
      </c>
      <c r="D2439" s="29" t="s">
        <v>232</v>
      </c>
      <c r="E2439" s="30">
        <v>11.03</v>
      </c>
    </row>
    <row r="2440" spans="1:5" x14ac:dyDescent="0.2">
      <c r="A2440" s="29">
        <v>38113</v>
      </c>
      <c r="B2440" s="29" t="s">
        <v>2680</v>
      </c>
      <c r="C2440" s="29" t="s">
        <v>229</v>
      </c>
      <c r="D2440" s="29" t="s">
        <v>232</v>
      </c>
      <c r="E2440" s="30">
        <v>5.99</v>
      </c>
    </row>
    <row r="2441" spans="1:5" x14ac:dyDescent="0.2">
      <c r="A2441" s="29">
        <v>38063</v>
      </c>
      <c r="B2441" s="29" t="s">
        <v>2681</v>
      </c>
      <c r="C2441" s="29" t="s">
        <v>229</v>
      </c>
      <c r="D2441" s="29" t="s">
        <v>232</v>
      </c>
      <c r="E2441" s="30">
        <v>6.42</v>
      </c>
    </row>
    <row r="2442" spans="1:5" x14ac:dyDescent="0.2">
      <c r="A2442" s="29">
        <v>38080</v>
      </c>
      <c r="B2442" s="29" t="s">
        <v>2682</v>
      </c>
      <c r="C2442" s="29" t="s">
        <v>229</v>
      </c>
      <c r="D2442" s="29" t="s">
        <v>232</v>
      </c>
      <c r="E2442" s="30">
        <v>19.149999999999999</v>
      </c>
    </row>
    <row r="2443" spans="1:5" x14ac:dyDescent="0.2">
      <c r="A2443" s="29">
        <v>38069</v>
      </c>
      <c r="B2443" s="29" t="s">
        <v>2683</v>
      </c>
      <c r="C2443" s="29" t="s">
        <v>229</v>
      </c>
      <c r="D2443" s="29" t="s">
        <v>232</v>
      </c>
      <c r="E2443" s="30">
        <v>10.47</v>
      </c>
    </row>
    <row r="2444" spans="1:5" x14ac:dyDescent="0.2">
      <c r="A2444" s="29">
        <v>38077</v>
      </c>
      <c r="B2444" s="29" t="s">
        <v>2684</v>
      </c>
      <c r="C2444" s="29" t="s">
        <v>229</v>
      </c>
      <c r="D2444" s="29" t="s">
        <v>232</v>
      </c>
      <c r="E2444" s="30">
        <v>10.23</v>
      </c>
    </row>
    <row r="2445" spans="1:5" x14ac:dyDescent="0.2">
      <c r="A2445" s="29">
        <v>38073</v>
      </c>
      <c r="B2445" s="29" t="s">
        <v>2685</v>
      </c>
      <c r="C2445" s="29" t="s">
        <v>229</v>
      </c>
      <c r="D2445" s="29" t="s">
        <v>232</v>
      </c>
      <c r="E2445" s="30">
        <v>15.59</v>
      </c>
    </row>
    <row r="2446" spans="1:5" x14ac:dyDescent="0.2">
      <c r="A2446" s="29">
        <v>38112</v>
      </c>
      <c r="B2446" s="29" t="s">
        <v>2686</v>
      </c>
      <c r="C2446" s="29" t="s">
        <v>229</v>
      </c>
      <c r="D2446" s="29" t="s">
        <v>232</v>
      </c>
      <c r="E2446" s="30">
        <v>4.5999999999999996</v>
      </c>
    </row>
    <row r="2447" spans="1:5" x14ac:dyDescent="0.2">
      <c r="A2447" s="29">
        <v>38062</v>
      </c>
      <c r="B2447" s="29" t="s">
        <v>2687</v>
      </c>
      <c r="C2447" s="29" t="s">
        <v>229</v>
      </c>
      <c r="D2447" s="29" t="s">
        <v>232</v>
      </c>
      <c r="E2447" s="30">
        <v>4.72</v>
      </c>
    </row>
    <row r="2448" spans="1:5" x14ac:dyDescent="0.2">
      <c r="A2448" s="29">
        <v>12128</v>
      </c>
      <c r="B2448" s="29" t="s">
        <v>2688</v>
      </c>
      <c r="C2448" s="29" t="s">
        <v>229</v>
      </c>
      <c r="D2448" s="29" t="s">
        <v>232</v>
      </c>
      <c r="E2448" s="30">
        <v>6.31</v>
      </c>
    </row>
    <row r="2449" spans="1:5" x14ac:dyDescent="0.2">
      <c r="A2449" s="29">
        <v>12129</v>
      </c>
      <c r="B2449" s="29" t="s">
        <v>2689</v>
      </c>
      <c r="C2449" s="29" t="s">
        <v>229</v>
      </c>
      <c r="D2449" s="29" t="s">
        <v>232</v>
      </c>
      <c r="E2449" s="30">
        <v>8.34</v>
      </c>
    </row>
    <row r="2450" spans="1:5" x14ac:dyDescent="0.2">
      <c r="A2450" s="29">
        <v>38081</v>
      </c>
      <c r="B2450" s="29" t="s">
        <v>2690</v>
      </c>
      <c r="C2450" s="29" t="s">
        <v>229</v>
      </c>
      <c r="D2450" s="29" t="s">
        <v>232</v>
      </c>
      <c r="E2450" s="30">
        <v>16.239999999999998</v>
      </c>
    </row>
    <row r="2451" spans="1:5" x14ac:dyDescent="0.2">
      <c r="A2451" s="29">
        <v>38070</v>
      </c>
      <c r="B2451" s="29" t="s">
        <v>2691</v>
      </c>
      <c r="C2451" s="29" t="s">
        <v>229</v>
      </c>
      <c r="D2451" s="29" t="s">
        <v>232</v>
      </c>
      <c r="E2451" s="30">
        <v>11.19</v>
      </c>
    </row>
    <row r="2452" spans="1:5" x14ac:dyDescent="0.2">
      <c r="A2452" s="29">
        <v>38074</v>
      </c>
      <c r="B2452" s="29" t="s">
        <v>2692</v>
      </c>
      <c r="C2452" s="29" t="s">
        <v>229</v>
      </c>
      <c r="D2452" s="29" t="s">
        <v>232</v>
      </c>
      <c r="E2452" s="30">
        <v>17.02</v>
      </c>
    </row>
    <row r="2453" spans="1:5" x14ac:dyDescent="0.2">
      <c r="A2453" s="29">
        <v>38079</v>
      </c>
      <c r="B2453" s="29" t="s">
        <v>2693</v>
      </c>
      <c r="C2453" s="29" t="s">
        <v>229</v>
      </c>
      <c r="D2453" s="29" t="s">
        <v>232</v>
      </c>
      <c r="E2453" s="30">
        <v>14.61</v>
      </c>
    </row>
    <row r="2454" spans="1:5" x14ac:dyDescent="0.2">
      <c r="A2454" s="29">
        <v>38072</v>
      </c>
      <c r="B2454" s="29" t="s">
        <v>2694</v>
      </c>
      <c r="C2454" s="29" t="s">
        <v>229</v>
      </c>
      <c r="D2454" s="29" t="s">
        <v>232</v>
      </c>
      <c r="E2454" s="30">
        <v>14.04</v>
      </c>
    </row>
    <row r="2455" spans="1:5" x14ac:dyDescent="0.2">
      <c r="A2455" s="29">
        <v>38068</v>
      </c>
      <c r="B2455" s="29" t="s">
        <v>2695</v>
      </c>
      <c r="C2455" s="29" t="s">
        <v>229</v>
      </c>
      <c r="D2455" s="29" t="s">
        <v>232</v>
      </c>
      <c r="E2455" s="30">
        <v>9.69</v>
      </c>
    </row>
    <row r="2456" spans="1:5" x14ac:dyDescent="0.2">
      <c r="A2456" s="29">
        <v>38071</v>
      </c>
      <c r="B2456" s="29" t="s">
        <v>2696</v>
      </c>
      <c r="C2456" s="29" t="s">
        <v>229</v>
      </c>
      <c r="D2456" s="29" t="s">
        <v>232</v>
      </c>
      <c r="E2456" s="30">
        <v>11.58</v>
      </c>
    </row>
    <row r="2457" spans="1:5" x14ac:dyDescent="0.2">
      <c r="A2457" s="29">
        <v>38412</v>
      </c>
      <c r="B2457" s="29" t="s">
        <v>2697</v>
      </c>
      <c r="C2457" s="29" t="s">
        <v>229</v>
      </c>
      <c r="D2457" s="29" t="s">
        <v>237</v>
      </c>
      <c r="E2457" s="30">
        <v>1149</v>
      </c>
    </row>
    <row r="2458" spans="1:5" x14ac:dyDescent="0.2">
      <c r="A2458" s="29">
        <v>3405</v>
      </c>
      <c r="B2458" s="29" t="s">
        <v>2698</v>
      </c>
      <c r="C2458" s="29" t="s">
        <v>229</v>
      </c>
      <c r="D2458" s="29" t="s">
        <v>232</v>
      </c>
      <c r="E2458" s="30">
        <v>80.040000000000006</v>
      </c>
    </row>
    <row r="2459" spans="1:5" x14ac:dyDescent="0.2">
      <c r="A2459" s="29">
        <v>3394</v>
      </c>
      <c r="B2459" s="29" t="s">
        <v>2699</v>
      </c>
      <c r="C2459" s="29" t="s">
        <v>229</v>
      </c>
      <c r="D2459" s="29" t="s">
        <v>232</v>
      </c>
      <c r="E2459" s="30">
        <v>422.51</v>
      </c>
    </row>
    <row r="2460" spans="1:5" x14ac:dyDescent="0.2">
      <c r="A2460" s="29">
        <v>3393</v>
      </c>
      <c r="B2460" s="29" t="s">
        <v>2700</v>
      </c>
      <c r="C2460" s="29" t="s">
        <v>229</v>
      </c>
      <c r="D2460" s="29" t="s">
        <v>232</v>
      </c>
      <c r="E2460" s="30">
        <v>719.37</v>
      </c>
    </row>
    <row r="2461" spans="1:5" x14ac:dyDescent="0.2">
      <c r="A2461" s="29">
        <v>3406</v>
      </c>
      <c r="B2461" s="29" t="s">
        <v>2701</v>
      </c>
      <c r="C2461" s="29" t="s">
        <v>229</v>
      </c>
      <c r="D2461" s="29" t="s">
        <v>230</v>
      </c>
      <c r="E2461" s="30">
        <v>24.5</v>
      </c>
    </row>
    <row r="2462" spans="1:5" x14ac:dyDescent="0.2">
      <c r="A2462" s="29">
        <v>3395</v>
      </c>
      <c r="B2462" s="29" t="s">
        <v>2702</v>
      </c>
      <c r="C2462" s="29" t="s">
        <v>229</v>
      </c>
      <c r="D2462" s="29" t="s">
        <v>232</v>
      </c>
      <c r="E2462" s="30">
        <v>103.35</v>
      </c>
    </row>
    <row r="2463" spans="1:5" x14ac:dyDescent="0.2">
      <c r="A2463" s="29">
        <v>3398</v>
      </c>
      <c r="B2463" s="29" t="s">
        <v>2703</v>
      </c>
      <c r="C2463" s="29" t="s">
        <v>229</v>
      </c>
      <c r="D2463" s="29" t="s">
        <v>232</v>
      </c>
      <c r="E2463" s="30">
        <v>4.91</v>
      </c>
    </row>
    <row r="2464" spans="1:5" x14ac:dyDescent="0.2">
      <c r="A2464" s="29">
        <v>40662</v>
      </c>
      <c r="B2464" s="29" t="s">
        <v>2704</v>
      </c>
      <c r="C2464" s="29" t="s">
        <v>229</v>
      </c>
      <c r="D2464" s="29" t="s">
        <v>237</v>
      </c>
      <c r="E2464" s="30">
        <v>232.08</v>
      </c>
    </row>
    <row r="2465" spans="1:5" x14ac:dyDescent="0.2">
      <c r="A2465" s="29">
        <v>3437</v>
      </c>
      <c r="B2465" s="29" t="s">
        <v>2705</v>
      </c>
      <c r="C2465" s="29" t="s">
        <v>236</v>
      </c>
      <c r="D2465" s="29" t="s">
        <v>237</v>
      </c>
      <c r="E2465" s="30">
        <v>644.66</v>
      </c>
    </row>
    <row r="2466" spans="1:5" x14ac:dyDescent="0.2">
      <c r="A2466" s="29">
        <v>11190</v>
      </c>
      <c r="B2466" s="29" t="s">
        <v>2706</v>
      </c>
      <c r="C2466" s="29" t="s">
        <v>229</v>
      </c>
      <c r="D2466" s="29" t="s">
        <v>237</v>
      </c>
      <c r="E2466" s="30">
        <v>179.9</v>
      </c>
    </row>
    <row r="2467" spans="1:5" x14ac:dyDescent="0.2">
      <c r="A2467" s="29">
        <v>34377</v>
      </c>
      <c r="B2467" s="29" t="s">
        <v>2707</v>
      </c>
      <c r="C2467" s="29" t="s">
        <v>229</v>
      </c>
      <c r="D2467" s="29" t="s">
        <v>237</v>
      </c>
      <c r="E2467" s="30">
        <v>180.19</v>
      </c>
    </row>
    <row r="2468" spans="1:5" x14ac:dyDescent="0.2">
      <c r="A2468" s="29">
        <v>3428</v>
      </c>
      <c r="B2468" s="29" t="s">
        <v>2708</v>
      </c>
      <c r="C2468" s="29" t="s">
        <v>236</v>
      </c>
      <c r="D2468" s="29" t="s">
        <v>237</v>
      </c>
      <c r="E2468" s="30">
        <v>956.25</v>
      </c>
    </row>
    <row r="2469" spans="1:5" x14ac:dyDescent="0.2">
      <c r="A2469" s="29">
        <v>3429</v>
      </c>
      <c r="B2469" s="29" t="s">
        <v>2709</v>
      </c>
      <c r="C2469" s="29" t="s">
        <v>236</v>
      </c>
      <c r="D2469" s="29" t="s">
        <v>237</v>
      </c>
      <c r="E2469" s="30">
        <v>546.35</v>
      </c>
    </row>
    <row r="2470" spans="1:5" x14ac:dyDescent="0.2">
      <c r="A2470" s="29">
        <v>34364</v>
      </c>
      <c r="B2470" s="29" t="s">
        <v>2710</v>
      </c>
      <c r="C2470" s="29" t="s">
        <v>229</v>
      </c>
      <c r="D2470" s="29" t="s">
        <v>237</v>
      </c>
      <c r="E2470" s="30">
        <v>591.26</v>
      </c>
    </row>
    <row r="2471" spans="1:5" x14ac:dyDescent="0.2">
      <c r="A2471" s="29">
        <v>34369</v>
      </c>
      <c r="B2471" s="29" t="s">
        <v>2711</v>
      </c>
      <c r="C2471" s="29" t="s">
        <v>229</v>
      </c>
      <c r="D2471" s="29" t="s">
        <v>237</v>
      </c>
      <c r="E2471" s="30">
        <v>626.74</v>
      </c>
    </row>
    <row r="2472" spans="1:5" x14ac:dyDescent="0.2">
      <c r="A2472" s="29">
        <v>36896</v>
      </c>
      <c r="B2472" s="29" t="s">
        <v>2712</v>
      </c>
      <c r="C2472" s="29" t="s">
        <v>229</v>
      </c>
      <c r="D2472" s="29" t="s">
        <v>237</v>
      </c>
      <c r="E2472" s="30">
        <v>349</v>
      </c>
    </row>
    <row r="2473" spans="1:5" x14ac:dyDescent="0.2">
      <c r="A2473" s="29">
        <v>34367</v>
      </c>
      <c r="B2473" s="29" t="s">
        <v>2713</v>
      </c>
      <c r="C2473" s="29" t="s">
        <v>229</v>
      </c>
      <c r="D2473" s="29" t="s">
        <v>237</v>
      </c>
      <c r="E2473" s="30">
        <v>449.8</v>
      </c>
    </row>
    <row r="2474" spans="1:5" x14ac:dyDescent="0.2">
      <c r="A2474" s="29">
        <v>36897</v>
      </c>
      <c r="B2474" s="29" t="s">
        <v>2714</v>
      </c>
      <c r="C2474" s="29" t="s">
        <v>229</v>
      </c>
      <c r="D2474" s="29" t="s">
        <v>237</v>
      </c>
      <c r="E2474" s="30">
        <v>544.6</v>
      </c>
    </row>
    <row r="2475" spans="1:5" x14ac:dyDescent="0.2">
      <c r="A2475" s="29">
        <v>40659</v>
      </c>
      <c r="B2475" s="29" t="s">
        <v>2715</v>
      </c>
      <c r="C2475" s="29" t="s">
        <v>236</v>
      </c>
      <c r="D2475" s="29" t="s">
        <v>237</v>
      </c>
      <c r="E2475" s="30">
        <v>912.11</v>
      </c>
    </row>
    <row r="2476" spans="1:5" x14ac:dyDescent="0.2">
      <c r="A2476" s="29">
        <v>40660</v>
      </c>
      <c r="B2476" s="29" t="s">
        <v>2716</v>
      </c>
      <c r="C2476" s="29" t="s">
        <v>236</v>
      </c>
      <c r="D2476" s="29" t="s">
        <v>237</v>
      </c>
      <c r="E2476" s="30">
        <v>1155.99</v>
      </c>
    </row>
    <row r="2477" spans="1:5" x14ac:dyDescent="0.2">
      <c r="A2477" s="29">
        <v>40661</v>
      </c>
      <c r="B2477" s="29" t="s">
        <v>2717</v>
      </c>
      <c r="C2477" s="29" t="s">
        <v>236</v>
      </c>
      <c r="D2477" s="29" t="s">
        <v>237</v>
      </c>
      <c r="E2477" s="30">
        <v>710.73</v>
      </c>
    </row>
    <row r="2478" spans="1:5" x14ac:dyDescent="0.2">
      <c r="A2478" s="29">
        <v>3421</v>
      </c>
      <c r="B2478" s="29" t="s">
        <v>2718</v>
      </c>
      <c r="C2478" s="29" t="s">
        <v>236</v>
      </c>
      <c r="D2478" s="29" t="s">
        <v>237</v>
      </c>
      <c r="E2478" s="30">
        <v>716.17</v>
      </c>
    </row>
    <row r="2479" spans="1:5" x14ac:dyDescent="0.2">
      <c r="A2479" s="29">
        <v>599</v>
      </c>
      <c r="B2479" s="29" t="s">
        <v>2719</v>
      </c>
      <c r="C2479" s="29" t="s">
        <v>236</v>
      </c>
      <c r="D2479" s="29" t="s">
        <v>237</v>
      </c>
      <c r="E2479" s="30">
        <v>636.5</v>
      </c>
    </row>
    <row r="2480" spans="1:5" x14ac:dyDescent="0.2">
      <c r="A2480" s="29">
        <v>44053</v>
      </c>
      <c r="B2480" s="29" t="s">
        <v>2720</v>
      </c>
      <c r="C2480" s="29" t="s">
        <v>229</v>
      </c>
      <c r="D2480" s="29" t="s">
        <v>237</v>
      </c>
      <c r="E2480" s="30">
        <v>1412.73</v>
      </c>
    </row>
    <row r="2481" spans="1:5" x14ac:dyDescent="0.2">
      <c r="A2481" s="29">
        <v>3423</v>
      </c>
      <c r="B2481" s="29" t="s">
        <v>2721</v>
      </c>
      <c r="C2481" s="29" t="s">
        <v>236</v>
      </c>
      <c r="D2481" s="29" t="s">
        <v>237</v>
      </c>
      <c r="E2481" s="30">
        <v>1009.97</v>
      </c>
    </row>
    <row r="2482" spans="1:5" x14ac:dyDescent="0.2">
      <c r="A2482" s="29">
        <v>34381</v>
      </c>
      <c r="B2482" s="29" t="s">
        <v>2722</v>
      </c>
      <c r="C2482" s="29" t="s">
        <v>229</v>
      </c>
      <c r="D2482" s="29" t="s">
        <v>237</v>
      </c>
      <c r="E2482" s="30">
        <v>257</v>
      </c>
    </row>
    <row r="2483" spans="1:5" x14ac:dyDescent="0.2">
      <c r="A2483" s="29">
        <v>34797</v>
      </c>
      <c r="B2483" s="29" t="s">
        <v>2723</v>
      </c>
      <c r="C2483" s="29" t="s">
        <v>229</v>
      </c>
      <c r="D2483" s="29" t="s">
        <v>237</v>
      </c>
      <c r="E2483" s="30">
        <v>391.85</v>
      </c>
    </row>
    <row r="2484" spans="1:5" x14ac:dyDescent="0.2">
      <c r="A2484" s="29">
        <v>44054</v>
      </c>
      <c r="B2484" s="29" t="s">
        <v>2724</v>
      </c>
      <c r="C2484" s="29" t="s">
        <v>229</v>
      </c>
      <c r="D2484" s="29" t="s">
        <v>237</v>
      </c>
      <c r="E2484" s="30">
        <v>506.8</v>
      </c>
    </row>
    <row r="2485" spans="1:5" x14ac:dyDescent="0.2">
      <c r="A2485" s="29">
        <v>44399</v>
      </c>
      <c r="B2485" s="29" t="s">
        <v>2725</v>
      </c>
      <c r="C2485" s="29" t="s">
        <v>229</v>
      </c>
      <c r="D2485" s="29" t="s">
        <v>237</v>
      </c>
      <c r="E2485" s="30">
        <v>692.46</v>
      </c>
    </row>
    <row r="2486" spans="1:5" x14ac:dyDescent="0.2">
      <c r="A2486" s="29">
        <v>41077</v>
      </c>
      <c r="B2486" s="29" t="s">
        <v>2726</v>
      </c>
      <c r="C2486" s="29" t="s">
        <v>409</v>
      </c>
      <c r="D2486" s="29" t="s">
        <v>232</v>
      </c>
      <c r="E2486" s="30">
        <v>2682.44</v>
      </c>
    </row>
    <row r="2487" spans="1:5" x14ac:dyDescent="0.2">
      <c r="A2487" s="29">
        <v>44503</v>
      </c>
      <c r="B2487" s="29" t="s">
        <v>2727</v>
      </c>
      <c r="C2487" s="29" t="s">
        <v>407</v>
      </c>
      <c r="D2487" s="29" t="s">
        <v>232</v>
      </c>
      <c r="E2487" s="30">
        <v>15.18</v>
      </c>
    </row>
    <row r="2488" spans="1:5" x14ac:dyDescent="0.2">
      <c r="A2488" s="29">
        <v>20159</v>
      </c>
      <c r="B2488" s="29" t="s">
        <v>2728</v>
      </c>
      <c r="C2488" s="29" t="s">
        <v>229</v>
      </c>
      <c r="D2488" s="29" t="s">
        <v>232</v>
      </c>
      <c r="E2488" s="30">
        <v>67.23</v>
      </c>
    </row>
    <row r="2489" spans="1:5" x14ac:dyDescent="0.2">
      <c r="A2489" s="29">
        <v>37963</v>
      </c>
      <c r="B2489" s="29" t="s">
        <v>2729</v>
      </c>
      <c r="C2489" s="29" t="s">
        <v>229</v>
      </c>
      <c r="D2489" s="29" t="s">
        <v>237</v>
      </c>
      <c r="E2489" s="30">
        <v>3.48</v>
      </c>
    </row>
    <row r="2490" spans="1:5" x14ac:dyDescent="0.2">
      <c r="A2490" s="29">
        <v>37964</v>
      </c>
      <c r="B2490" s="29" t="s">
        <v>2730</v>
      </c>
      <c r="C2490" s="29" t="s">
        <v>229</v>
      </c>
      <c r="D2490" s="29" t="s">
        <v>237</v>
      </c>
      <c r="E2490" s="30">
        <v>5.8</v>
      </c>
    </row>
    <row r="2491" spans="1:5" x14ac:dyDescent="0.2">
      <c r="A2491" s="29">
        <v>37965</v>
      </c>
      <c r="B2491" s="29" t="s">
        <v>2731</v>
      </c>
      <c r="C2491" s="29" t="s">
        <v>229</v>
      </c>
      <c r="D2491" s="29" t="s">
        <v>237</v>
      </c>
      <c r="E2491" s="30">
        <v>8.41</v>
      </c>
    </row>
    <row r="2492" spans="1:5" x14ac:dyDescent="0.2">
      <c r="A2492" s="29">
        <v>37966</v>
      </c>
      <c r="B2492" s="29" t="s">
        <v>2732</v>
      </c>
      <c r="C2492" s="29" t="s">
        <v>229</v>
      </c>
      <c r="D2492" s="29" t="s">
        <v>237</v>
      </c>
      <c r="E2492" s="30">
        <v>15.23</v>
      </c>
    </row>
    <row r="2493" spans="1:5" x14ac:dyDescent="0.2">
      <c r="A2493" s="29">
        <v>37967</v>
      </c>
      <c r="B2493" s="29" t="s">
        <v>2733</v>
      </c>
      <c r="C2493" s="29" t="s">
        <v>229</v>
      </c>
      <c r="D2493" s="29" t="s">
        <v>237</v>
      </c>
      <c r="E2493" s="30">
        <v>24.42</v>
      </c>
    </row>
    <row r="2494" spans="1:5" x14ac:dyDescent="0.2">
      <c r="A2494" s="29">
        <v>37968</v>
      </c>
      <c r="B2494" s="29" t="s">
        <v>2734</v>
      </c>
      <c r="C2494" s="29" t="s">
        <v>229</v>
      </c>
      <c r="D2494" s="29" t="s">
        <v>237</v>
      </c>
      <c r="E2494" s="30">
        <v>53.57</v>
      </c>
    </row>
    <row r="2495" spans="1:5" x14ac:dyDescent="0.2">
      <c r="A2495" s="29">
        <v>37969</v>
      </c>
      <c r="B2495" s="29" t="s">
        <v>2735</v>
      </c>
      <c r="C2495" s="29" t="s">
        <v>229</v>
      </c>
      <c r="D2495" s="29" t="s">
        <v>237</v>
      </c>
      <c r="E2495" s="30">
        <v>143.1</v>
      </c>
    </row>
    <row r="2496" spans="1:5" x14ac:dyDescent="0.2">
      <c r="A2496" s="29">
        <v>37970</v>
      </c>
      <c r="B2496" s="29" t="s">
        <v>2736</v>
      </c>
      <c r="C2496" s="29" t="s">
        <v>229</v>
      </c>
      <c r="D2496" s="29" t="s">
        <v>237</v>
      </c>
      <c r="E2496" s="30">
        <v>166.94</v>
      </c>
    </row>
    <row r="2497" spans="1:5" x14ac:dyDescent="0.2">
      <c r="A2497" s="29">
        <v>21118</v>
      </c>
      <c r="B2497" s="29" t="s">
        <v>2737</v>
      </c>
      <c r="C2497" s="29" t="s">
        <v>229</v>
      </c>
      <c r="D2497" s="29" t="s">
        <v>237</v>
      </c>
      <c r="E2497" s="30">
        <v>2.63</v>
      </c>
    </row>
    <row r="2498" spans="1:5" x14ac:dyDescent="0.2">
      <c r="A2498" s="29">
        <v>37956</v>
      </c>
      <c r="B2498" s="29" t="s">
        <v>2738</v>
      </c>
      <c r="C2498" s="29" t="s">
        <v>229</v>
      </c>
      <c r="D2498" s="29" t="s">
        <v>237</v>
      </c>
      <c r="E2498" s="30">
        <v>4.17</v>
      </c>
    </row>
    <row r="2499" spans="1:5" x14ac:dyDescent="0.2">
      <c r="A2499" s="29">
        <v>37957</v>
      </c>
      <c r="B2499" s="29" t="s">
        <v>2739</v>
      </c>
      <c r="C2499" s="29" t="s">
        <v>229</v>
      </c>
      <c r="D2499" s="29" t="s">
        <v>237</v>
      </c>
      <c r="E2499" s="30">
        <v>8.7899999999999991</v>
      </c>
    </row>
    <row r="2500" spans="1:5" x14ac:dyDescent="0.2">
      <c r="A2500" s="29">
        <v>37958</v>
      </c>
      <c r="B2500" s="29" t="s">
        <v>2740</v>
      </c>
      <c r="C2500" s="29" t="s">
        <v>229</v>
      </c>
      <c r="D2500" s="29" t="s">
        <v>237</v>
      </c>
      <c r="E2500" s="30">
        <v>15.23</v>
      </c>
    </row>
    <row r="2501" spans="1:5" x14ac:dyDescent="0.2">
      <c r="A2501" s="29">
        <v>37959</v>
      </c>
      <c r="B2501" s="29" t="s">
        <v>2741</v>
      </c>
      <c r="C2501" s="29" t="s">
        <v>229</v>
      </c>
      <c r="D2501" s="29" t="s">
        <v>237</v>
      </c>
      <c r="E2501" s="30">
        <v>24.42</v>
      </c>
    </row>
    <row r="2502" spans="1:5" x14ac:dyDescent="0.2">
      <c r="A2502" s="29">
        <v>37960</v>
      </c>
      <c r="B2502" s="29" t="s">
        <v>2742</v>
      </c>
      <c r="C2502" s="29" t="s">
        <v>229</v>
      </c>
      <c r="D2502" s="29" t="s">
        <v>237</v>
      </c>
      <c r="E2502" s="30">
        <v>52.6</v>
      </c>
    </row>
    <row r="2503" spans="1:5" x14ac:dyDescent="0.2">
      <c r="A2503" s="29">
        <v>37961</v>
      </c>
      <c r="B2503" s="29" t="s">
        <v>2743</v>
      </c>
      <c r="C2503" s="29" t="s">
        <v>229</v>
      </c>
      <c r="D2503" s="29" t="s">
        <v>237</v>
      </c>
      <c r="E2503" s="30">
        <v>139.55000000000001</v>
      </c>
    </row>
    <row r="2504" spans="1:5" x14ac:dyDescent="0.2">
      <c r="A2504" s="29">
        <v>37962</v>
      </c>
      <c r="B2504" s="29" t="s">
        <v>2744</v>
      </c>
      <c r="C2504" s="29" t="s">
        <v>229</v>
      </c>
      <c r="D2504" s="29" t="s">
        <v>237</v>
      </c>
      <c r="E2504" s="30">
        <v>162.15</v>
      </c>
    </row>
    <row r="2505" spans="1:5" x14ac:dyDescent="0.2">
      <c r="A2505" s="29">
        <v>3533</v>
      </c>
      <c r="B2505" s="29" t="s">
        <v>2745</v>
      </c>
      <c r="C2505" s="29" t="s">
        <v>229</v>
      </c>
      <c r="D2505" s="29" t="s">
        <v>232</v>
      </c>
      <c r="E2505" s="30">
        <v>2.71</v>
      </c>
    </row>
    <row r="2506" spans="1:5" x14ac:dyDescent="0.2">
      <c r="A2506" s="29">
        <v>3538</v>
      </c>
      <c r="B2506" s="29" t="s">
        <v>2746</v>
      </c>
      <c r="C2506" s="29" t="s">
        <v>229</v>
      </c>
      <c r="D2506" s="29" t="s">
        <v>232</v>
      </c>
      <c r="E2506" s="30">
        <v>4.68</v>
      </c>
    </row>
    <row r="2507" spans="1:5" x14ac:dyDescent="0.2">
      <c r="A2507" s="29">
        <v>3497</v>
      </c>
      <c r="B2507" s="29" t="s">
        <v>2747</v>
      </c>
      <c r="C2507" s="29" t="s">
        <v>229</v>
      </c>
      <c r="D2507" s="29" t="s">
        <v>232</v>
      </c>
      <c r="E2507" s="30">
        <v>17.47</v>
      </c>
    </row>
    <row r="2508" spans="1:5" x14ac:dyDescent="0.2">
      <c r="A2508" s="29">
        <v>3498</v>
      </c>
      <c r="B2508" s="29" t="s">
        <v>2748</v>
      </c>
      <c r="C2508" s="29" t="s">
        <v>229</v>
      </c>
      <c r="D2508" s="29" t="s">
        <v>232</v>
      </c>
      <c r="E2508" s="30">
        <v>5.55</v>
      </c>
    </row>
    <row r="2509" spans="1:5" x14ac:dyDescent="0.2">
      <c r="A2509" s="29">
        <v>3496</v>
      </c>
      <c r="B2509" s="29" t="s">
        <v>2749</v>
      </c>
      <c r="C2509" s="29" t="s">
        <v>229</v>
      </c>
      <c r="D2509" s="29" t="s">
        <v>232</v>
      </c>
      <c r="E2509" s="30">
        <v>4.4800000000000004</v>
      </c>
    </row>
    <row r="2510" spans="1:5" x14ac:dyDescent="0.2">
      <c r="A2510" s="29">
        <v>38429</v>
      </c>
      <c r="B2510" s="29" t="s">
        <v>2750</v>
      </c>
      <c r="C2510" s="29" t="s">
        <v>229</v>
      </c>
      <c r="D2510" s="29" t="s">
        <v>237</v>
      </c>
      <c r="E2510" s="30">
        <v>8.8800000000000008</v>
      </c>
    </row>
    <row r="2511" spans="1:5" x14ac:dyDescent="0.2">
      <c r="A2511" s="29">
        <v>38431</v>
      </c>
      <c r="B2511" s="29" t="s">
        <v>2751</v>
      </c>
      <c r="C2511" s="29" t="s">
        <v>229</v>
      </c>
      <c r="D2511" s="29" t="s">
        <v>237</v>
      </c>
      <c r="E2511" s="30">
        <v>14.07</v>
      </c>
    </row>
    <row r="2512" spans="1:5" x14ac:dyDescent="0.2">
      <c r="A2512" s="29">
        <v>38430</v>
      </c>
      <c r="B2512" s="29" t="s">
        <v>2752</v>
      </c>
      <c r="C2512" s="29" t="s">
        <v>229</v>
      </c>
      <c r="D2512" s="29" t="s">
        <v>237</v>
      </c>
      <c r="E2512" s="30">
        <v>17.98</v>
      </c>
    </row>
    <row r="2513" spans="1:5" x14ac:dyDescent="0.2">
      <c r="A2513" s="29">
        <v>36348</v>
      </c>
      <c r="B2513" s="29" t="s">
        <v>2753</v>
      </c>
      <c r="C2513" s="29" t="s">
        <v>229</v>
      </c>
      <c r="D2513" s="29" t="s">
        <v>237</v>
      </c>
      <c r="E2513" s="30">
        <v>2.04</v>
      </c>
    </row>
    <row r="2514" spans="1:5" x14ac:dyDescent="0.2">
      <c r="A2514" s="29">
        <v>36349</v>
      </c>
      <c r="B2514" s="29" t="s">
        <v>2754</v>
      </c>
      <c r="C2514" s="29" t="s">
        <v>229</v>
      </c>
      <c r="D2514" s="29" t="s">
        <v>237</v>
      </c>
      <c r="E2514" s="30">
        <v>3.06</v>
      </c>
    </row>
    <row r="2515" spans="1:5" x14ac:dyDescent="0.2">
      <c r="A2515" s="29">
        <v>38433</v>
      </c>
      <c r="B2515" s="29" t="s">
        <v>2755</v>
      </c>
      <c r="C2515" s="29" t="s">
        <v>229</v>
      </c>
      <c r="D2515" s="29" t="s">
        <v>237</v>
      </c>
      <c r="E2515" s="30">
        <v>5.68</v>
      </c>
    </row>
    <row r="2516" spans="1:5" x14ac:dyDescent="0.2">
      <c r="A2516" s="29">
        <v>38440</v>
      </c>
      <c r="B2516" s="29" t="s">
        <v>2756</v>
      </c>
      <c r="C2516" s="29" t="s">
        <v>229</v>
      </c>
      <c r="D2516" s="29" t="s">
        <v>237</v>
      </c>
      <c r="E2516" s="30">
        <v>195.77</v>
      </c>
    </row>
    <row r="2517" spans="1:5" x14ac:dyDescent="0.2">
      <c r="A2517" s="29">
        <v>36359</v>
      </c>
      <c r="B2517" s="29" t="s">
        <v>2757</v>
      </c>
      <c r="C2517" s="29" t="s">
        <v>229</v>
      </c>
      <c r="D2517" s="29" t="s">
        <v>237</v>
      </c>
      <c r="E2517" s="30">
        <v>2.4300000000000002</v>
      </c>
    </row>
    <row r="2518" spans="1:5" x14ac:dyDescent="0.2">
      <c r="A2518" s="29">
        <v>36360</v>
      </c>
      <c r="B2518" s="29" t="s">
        <v>2758</v>
      </c>
      <c r="C2518" s="29" t="s">
        <v>229</v>
      </c>
      <c r="D2518" s="29" t="s">
        <v>237</v>
      </c>
      <c r="E2518" s="30">
        <v>3.75</v>
      </c>
    </row>
    <row r="2519" spans="1:5" x14ac:dyDescent="0.2">
      <c r="A2519" s="29">
        <v>38434</v>
      </c>
      <c r="B2519" s="29" t="s">
        <v>2759</v>
      </c>
      <c r="C2519" s="29" t="s">
        <v>229</v>
      </c>
      <c r="D2519" s="29" t="s">
        <v>237</v>
      </c>
      <c r="E2519" s="30">
        <v>5.75</v>
      </c>
    </row>
    <row r="2520" spans="1:5" x14ac:dyDescent="0.2">
      <c r="A2520" s="29">
        <v>38435</v>
      </c>
      <c r="B2520" s="29" t="s">
        <v>2760</v>
      </c>
      <c r="C2520" s="29" t="s">
        <v>229</v>
      </c>
      <c r="D2520" s="29" t="s">
        <v>237</v>
      </c>
      <c r="E2520" s="30">
        <v>10.92</v>
      </c>
    </row>
    <row r="2521" spans="1:5" x14ac:dyDescent="0.2">
      <c r="A2521" s="29">
        <v>38436</v>
      </c>
      <c r="B2521" s="29" t="s">
        <v>2761</v>
      </c>
      <c r="C2521" s="29" t="s">
        <v>229</v>
      </c>
      <c r="D2521" s="29" t="s">
        <v>237</v>
      </c>
      <c r="E2521" s="30">
        <v>22.57</v>
      </c>
    </row>
    <row r="2522" spans="1:5" x14ac:dyDescent="0.2">
      <c r="A2522" s="29">
        <v>38437</v>
      </c>
      <c r="B2522" s="29" t="s">
        <v>2762</v>
      </c>
      <c r="C2522" s="29" t="s">
        <v>229</v>
      </c>
      <c r="D2522" s="29" t="s">
        <v>237</v>
      </c>
      <c r="E2522" s="30">
        <v>33.89</v>
      </c>
    </row>
    <row r="2523" spans="1:5" x14ac:dyDescent="0.2">
      <c r="A2523" s="29">
        <v>38438</v>
      </c>
      <c r="B2523" s="29" t="s">
        <v>2763</v>
      </c>
      <c r="C2523" s="29" t="s">
        <v>229</v>
      </c>
      <c r="D2523" s="29" t="s">
        <v>237</v>
      </c>
      <c r="E2523" s="30">
        <v>85.64</v>
      </c>
    </row>
    <row r="2524" spans="1:5" x14ac:dyDescent="0.2">
      <c r="A2524" s="29">
        <v>38439</v>
      </c>
      <c r="B2524" s="29" t="s">
        <v>2764</v>
      </c>
      <c r="C2524" s="29" t="s">
        <v>229</v>
      </c>
      <c r="D2524" s="29" t="s">
        <v>237</v>
      </c>
      <c r="E2524" s="30">
        <v>130.54</v>
      </c>
    </row>
    <row r="2525" spans="1:5" x14ac:dyDescent="0.2">
      <c r="A2525" s="29">
        <v>10836</v>
      </c>
      <c r="B2525" s="29" t="s">
        <v>2765</v>
      </c>
      <c r="C2525" s="29" t="s">
        <v>229</v>
      </c>
      <c r="D2525" s="29" t="s">
        <v>232</v>
      </c>
      <c r="E2525" s="30">
        <v>23.57</v>
      </c>
    </row>
    <row r="2526" spans="1:5" x14ac:dyDescent="0.2">
      <c r="A2526" s="29">
        <v>20128</v>
      </c>
      <c r="B2526" s="29" t="s">
        <v>2766</v>
      </c>
      <c r="C2526" s="29" t="s">
        <v>229</v>
      </c>
      <c r="D2526" s="29" t="s">
        <v>232</v>
      </c>
      <c r="E2526" s="30">
        <v>69.069999999999993</v>
      </c>
    </row>
    <row r="2527" spans="1:5" x14ac:dyDescent="0.2">
      <c r="A2527" s="29">
        <v>20131</v>
      </c>
      <c r="B2527" s="29" t="s">
        <v>2767</v>
      </c>
      <c r="C2527" s="29" t="s">
        <v>229</v>
      </c>
      <c r="D2527" s="29" t="s">
        <v>232</v>
      </c>
      <c r="E2527" s="30">
        <v>63.05</v>
      </c>
    </row>
    <row r="2528" spans="1:5" x14ac:dyDescent="0.2">
      <c r="A2528" s="29">
        <v>3521</v>
      </c>
      <c r="B2528" s="29" t="s">
        <v>2768</v>
      </c>
      <c r="C2528" s="29" t="s">
        <v>229</v>
      </c>
      <c r="D2528" s="29" t="s">
        <v>232</v>
      </c>
      <c r="E2528" s="30">
        <v>2.36</v>
      </c>
    </row>
    <row r="2529" spans="1:5" x14ac:dyDescent="0.2">
      <c r="A2529" s="29">
        <v>3531</v>
      </c>
      <c r="B2529" s="29" t="s">
        <v>2769</v>
      </c>
      <c r="C2529" s="29" t="s">
        <v>229</v>
      </c>
      <c r="D2529" s="29" t="s">
        <v>232</v>
      </c>
      <c r="E2529" s="30">
        <v>2.67</v>
      </c>
    </row>
    <row r="2530" spans="1:5" x14ac:dyDescent="0.2">
      <c r="A2530" s="29">
        <v>3522</v>
      </c>
      <c r="B2530" s="29" t="s">
        <v>2770</v>
      </c>
      <c r="C2530" s="29" t="s">
        <v>229</v>
      </c>
      <c r="D2530" s="29" t="s">
        <v>232</v>
      </c>
      <c r="E2530" s="30">
        <v>3.97</v>
      </c>
    </row>
    <row r="2531" spans="1:5" x14ac:dyDescent="0.2">
      <c r="A2531" s="29">
        <v>3527</v>
      </c>
      <c r="B2531" s="29" t="s">
        <v>2771</v>
      </c>
      <c r="C2531" s="29" t="s">
        <v>229</v>
      </c>
      <c r="D2531" s="29" t="s">
        <v>232</v>
      </c>
      <c r="E2531" s="30">
        <v>13.64</v>
      </c>
    </row>
    <row r="2532" spans="1:5" x14ac:dyDescent="0.2">
      <c r="A2532" s="29">
        <v>10835</v>
      </c>
      <c r="B2532" s="29" t="s">
        <v>2772</v>
      </c>
      <c r="C2532" s="29" t="s">
        <v>229</v>
      </c>
      <c r="D2532" s="29" t="s">
        <v>232</v>
      </c>
      <c r="E2532" s="30">
        <v>4.93</v>
      </c>
    </row>
    <row r="2533" spans="1:5" x14ac:dyDescent="0.2">
      <c r="A2533" s="29">
        <v>3475</v>
      </c>
      <c r="B2533" s="29" t="s">
        <v>2773</v>
      </c>
      <c r="C2533" s="29" t="s">
        <v>229</v>
      </c>
      <c r="D2533" s="29" t="s">
        <v>232</v>
      </c>
      <c r="E2533" s="30">
        <v>4.58</v>
      </c>
    </row>
    <row r="2534" spans="1:5" x14ac:dyDescent="0.2">
      <c r="A2534" s="29">
        <v>3485</v>
      </c>
      <c r="B2534" s="29" t="s">
        <v>2774</v>
      </c>
      <c r="C2534" s="29" t="s">
        <v>229</v>
      </c>
      <c r="D2534" s="29" t="s">
        <v>232</v>
      </c>
      <c r="E2534" s="30">
        <v>14.65</v>
      </c>
    </row>
    <row r="2535" spans="1:5" x14ac:dyDescent="0.2">
      <c r="A2535" s="29">
        <v>3534</v>
      </c>
      <c r="B2535" s="29" t="s">
        <v>2775</v>
      </c>
      <c r="C2535" s="29" t="s">
        <v>229</v>
      </c>
      <c r="D2535" s="29" t="s">
        <v>232</v>
      </c>
      <c r="E2535" s="30">
        <v>5.79</v>
      </c>
    </row>
    <row r="2536" spans="1:5" x14ac:dyDescent="0.2">
      <c r="A2536" s="29">
        <v>3543</v>
      </c>
      <c r="B2536" s="29" t="s">
        <v>2776</v>
      </c>
      <c r="C2536" s="29" t="s">
        <v>229</v>
      </c>
      <c r="D2536" s="29" t="s">
        <v>232</v>
      </c>
      <c r="E2536" s="30">
        <v>2.91</v>
      </c>
    </row>
    <row r="2537" spans="1:5" x14ac:dyDescent="0.2">
      <c r="A2537" s="29">
        <v>3482</v>
      </c>
      <c r="B2537" s="29" t="s">
        <v>2777</v>
      </c>
      <c r="C2537" s="29" t="s">
        <v>229</v>
      </c>
      <c r="D2537" s="29" t="s">
        <v>232</v>
      </c>
      <c r="E2537" s="30">
        <v>7.36</v>
      </c>
    </row>
    <row r="2538" spans="1:5" x14ac:dyDescent="0.2">
      <c r="A2538" s="29">
        <v>3505</v>
      </c>
      <c r="B2538" s="29" t="s">
        <v>2778</v>
      </c>
      <c r="C2538" s="29" t="s">
        <v>229</v>
      </c>
      <c r="D2538" s="29" t="s">
        <v>232</v>
      </c>
      <c r="E2538" s="30">
        <v>4.17</v>
      </c>
    </row>
    <row r="2539" spans="1:5" x14ac:dyDescent="0.2">
      <c r="A2539" s="29">
        <v>3516</v>
      </c>
      <c r="B2539" s="29" t="s">
        <v>2779</v>
      </c>
      <c r="C2539" s="29" t="s">
        <v>229</v>
      </c>
      <c r="D2539" s="29" t="s">
        <v>232</v>
      </c>
      <c r="E2539" s="30">
        <v>1.29</v>
      </c>
    </row>
    <row r="2540" spans="1:5" x14ac:dyDescent="0.2">
      <c r="A2540" s="29">
        <v>3517</v>
      </c>
      <c r="B2540" s="29" t="s">
        <v>2780</v>
      </c>
      <c r="C2540" s="29" t="s">
        <v>229</v>
      </c>
      <c r="D2540" s="29" t="s">
        <v>232</v>
      </c>
      <c r="E2540" s="30">
        <v>4.5</v>
      </c>
    </row>
    <row r="2541" spans="1:5" x14ac:dyDescent="0.2">
      <c r="A2541" s="29">
        <v>3515</v>
      </c>
      <c r="B2541" s="29" t="s">
        <v>2781</v>
      </c>
      <c r="C2541" s="29" t="s">
        <v>229</v>
      </c>
      <c r="D2541" s="29" t="s">
        <v>232</v>
      </c>
      <c r="E2541" s="30">
        <v>6.76</v>
      </c>
    </row>
    <row r="2542" spans="1:5" x14ac:dyDescent="0.2">
      <c r="A2542" s="29">
        <v>20147</v>
      </c>
      <c r="B2542" s="29" t="s">
        <v>2782</v>
      </c>
      <c r="C2542" s="29" t="s">
        <v>229</v>
      </c>
      <c r="D2542" s="29" t="s">
        <v>232</v>
      </c>
      <c r="E2542" s="30">
        <v>7.28</v>
      </c>
    </row>
    <row r="2543" spans="1:5" x14ac:dyDescent="0.2">
      <c r="A2543" s="29">
        <v>3524</v>
      </c>
      <c r="B2543" s="29" t="s">
        <v>2783</v>
      </c>
      <c r="C2543" s="29" t="s">
        <v>229</v>
      </c>
      <c r="D2543" s="29" t="s">
        <v>232</v>
      </c>
      <c r="E2543" s="30">
        <v>8.6300000000000008</v>
      </c>
    </row>
    <row r="2544" spans="1:5" x14ac:dyDescent="0.2">
      <c r="A2544" s="29">
        <v>3532</v>
      </c>
      <c r="B2544" s="29" t="s">
        <v>2784</v>
      </c>
      <c r="C2544" s="29" t="s">
        <v>229</v>
      </c>
      <c r="D2544" s="29" t="s">
        <v>232</v>
      </c>
      <c r="E2544" s="30">
        <v>15.79</v>
      </c>
    </row>
    <row r="2545" spans="1:5" x14ac:dyDescent="0.2">
      <c r="A2545" s="29">
        <v>3528</v>
      </c>
      <c r="B2545" s="29" t="s">
        <v>2785</v>
      </c>
      <c r="C2545" s="29" t="s">
        <v>229</v>
      </c>
      <c r="D2545" s="29" t="s">
        <v>232</v>
      </c>
      <c r="E2545" s="30">
        <v>10.16</v>
      </c>
    </row>
    <row r="2546" spans="1:5" x14ac:dyDescent="0.2">
      <c r="A2546" s="29">
        <v>37952</v>
      </c>
      <c r="B2546" s="29" t="s">
        <v>2786</v>
      </c>
      <c r="C2546" s="29" t="s">
        <v>229</v>
      </c>
      <c r="D2546" s="29" t="s">
        <v>232</v>
      </c>
      <c r="E2546" s="30">
        <v>72.42</v>
      </c>
    </row>
    <row r="2547" spans="1:5" x14ac:dyDescent="0.2">
      <c r="A2547" s="29">
        <v>37951</v>
      </c>
      <c r="B2547" s="29" t="s">
        <v>2787</v>
      </c>
      <c r="C2547" s="29" t="s">
        <v>229</v>
      </c>
      <c r="D2547" s="29" t="s">
        <v>232</v>
      </c>
      <c r="E2547" s="30">
        <v>2.63</v>
      </c>
    </row>
    <row r="2548" spans="1:5" x14ac:dyDescent="0.2">
      <c r="A2548" s="29">
        <v>3518</v>
      </c>
      <c r="B2548" s="29" t="s">
        <v>2788</v>
      </c>
      <c r="C2548" s="29" t="s">
        <v>229</v>
      </c>
      <c r="D2548" s="29" t="s">
        <v>232</v>
      </c>
      <c r="E2548" s="30">
        <v>3.86</v>
      </c>
    </row>
    <row r="2549" spans="1:5" x14ac:dyDescent="0.2">
      <c r="A2549" s="29">
        <v>3519</v>
      </c>
      <c r="B2549" s="29" t="s">
        <v>2789</v>
      </c>
      <c r="C2549" s="29" t="s">
        <v>229</v>
      </c>
      <c r="D2549" s="29" t="s">
        <v>232</v>
      </c>
      <c r="E2549" s="30">
        <v>9.1300000000000008</v>
      </c>
    </row>
    <row r="2550" spans="1:5" x14ac:dyDescent="0.2">
      <c r="A2550" s="29">
        <v>3520</v>
      </c>
      <c r="B2550" s="29" t="s">
        <v>2790</v>
      </c>
      <c r="C2550" s="29" t="s">
        <v>229</v>
      </c>
      <c r="D2550" s="29" t="s">
        <v>232</v>
      </c>
      <c r="E2550" s="30">
        <v>10.23</v>
      </c>
    </row>
    <row r="2551" spans="1:5" x14ac:dyDescent="0.2">
      <c r="A2551" s="29">
        <v>37950</v>
      </c>
      <c r="B2551" s="29" t="s">
        <v>2791</v>
      </c>
      <c r="C2551" s="29" t="s">
        <v>229</v>
      </c>
      <c r="D2551" s="29" t="s">
        <v>232</v>
      </c>
      <c r="E2551" s="30">
        <v>63.05</v>
      </c>
    </row>
    <row r="2552" spans="1:5" x14ac:dyDescent="0.2">
      <c r="A2552" s="29">
        <v>37949</v>
      </c>
      <c r="B2552" s="29" t="s">
        <v>2792</v>
      </c>
      <c r="C2552" s="29" t="s">
        <v>229</v>
      </c>
      <c r="D2552" s="29" t="s">
        <v>232</v>
      </c>
      <c r="E2552" s="30">
        <v>2.31</v>
      </c>
    </row>
    <row r="2553" spans="1:5" x14ac:dyDescent="0.2">
      <c r="A2553" s="29">
        <v>3526</v>
      </c>
      <c r="B2553" s="29" t="s">
        <v>2793</v>
      </c>
      <c r="C2553" s="29" t="s">
        <v>229</v>
      </c>
      <c r="D2553" s="29" t="s">
        <v>232</v>
      </c>
      <c r="E2553" s="30">
        <v>3.1</v>
      </c>
    </row>
    <row r="2554" spans="1:5" x14ac:dyDescent="0.2">
      <c r="A2554" s="29">
        <v>3509</v>
      </c>
      <c r="B2554" s="29" t="s">
        <v>2794</v>
      </c>
      <c r="C2554" s="29" t="s">
        <v>229</v>
      </c>
      <c r="D2554" s="29" t="s">
        <v>232</v>
      </c>
      <c r="E2554" s="30">
        <v>8.0500000000000007</v>
      </c>
    </row>
    <row r="2555" spans="1:5" x14ac:dyDescent="0.2">
      <c r="A2555" s="29">
        <v>3530</v>
      </c>
      <c r="B2555" s="29" t="s">
        <v>2795</v>
      </c>
      <c r="C2555" s="29" t="s">
        <v>229</v>
      </c>
      <c r="D2555" s="29" t="s">
        <v>232</v>
      </c>
      <c r="E2555" s="30">
        <v>271.77999999999997</v>
      </c>
    </row>
    <row r="2556" spans="1:5" x14ac:dyDescent="0.2">
      <c r="A2556" s="29">
        <v>3542</v>
      </c>
      <c r="B2556" s="29" t="s">
        <v>2796</v>
      </c>
      <c r="C2556" s="29" t="s">
        <v>229</v>
      </c>
      <c r="D2556" s="29" t="s">
        <v>232</v>
      </c>
      <c r="E2556" s="30">
        <v>0.63</v>
      </c>
    </row>
    <row r="2557" spans="1:5" x14ac:dyDescent="0.2">
      <c r="A2557" s="29">
        <v>3529</v>
      </c>
      <c r="B2557" s="29" t="s">
        <v>2797</v>
      </c>
      <c r="C2557" s="29" t="s">
        <v>229</v>
      </c>
      <c r="D2557" s="29" t="s">
        <v>232</v>
      </c>
      <c r="E2557" s="30">
        <v>0.87</v>
      </c>
    </row>
    <row r="2558" spans="1:5" x14ac:dyDescent="0.2">
      <c r="A2558" s="29">
        <v>3536</v>
      </c>
      <c r="B2558" s="29" t="s">
        <v>2798</v>
      </c>
      <c r="C2558" s="29" t="s">
        <v>229</v>
      </c>
      <c r="D2558" s="29" t="s">
        <v>232</v>
      </c>
      <c r="E2558" s="30">
        <v>2.6</v>
      </c>
    </row>
    <row r="2559" spans="1:5" x14ac:dyDescent="0.2">
      <c r="A2559" s="29">
        <v>3535</v>
      </c>
      <c r="B2559" s="29" t="s">
        <v>2799</v>
      </c>
      <c r="C2559" s="29" t="s">
        <v>229</v>
      </c>
      <c r="D2559" s="29" t="s">
        <v>232</v>
      </c>
      <c r="E2559" s="30">
        <v>6.17</v>
      </c>
    </row>
    <row r="2560" spans="1:5" x14ac:dyDescent="0.2">
      <c r="A2560" s="29">
        <v>3540</v>
      </c>
      <c r="B2560" s="29" t="s">
        <v>2800</v>
      </c>
      <c r="C2560" s="29" t="s">
        <v>229</v>
      </c>
      <c r="D2560" s="29" t="s">
        <v>232</v>
      </c>
      <c r="E2560" s="30">
        <v>6.68</v>
      </c>
    </row>
    <row r="2561" spans="1:5" x14ac:dyDescent="0.2">
      <c r="A2561" s="29">
        <v>3539</v>
      </c>
      <c r="B2561" s="29" t="s">
        <v>2801</v>
      </c>
      <c r="C2561" s="29" t="s">
        <v>229</v>
      </c>
      <c r="D2561" s="29" t="s">
        <v>232</v>
      </c>
      <c r="E2561" s="30">
        <v>28.99</v>
      </c>
    </row>
    <row r="2562" spans="1:5" x14ac:dyDescent="0.2">
      <c r="A2562" s="29">
        <v>3513</v>
      </c>
      <c r="B2562" s="29" t="s">
        <v>2802</v>
      </c>
      <c r="C2562" s="29" t="s">
        <v>229</v>
      </c>
      <c r="D2562" s="29" t="s">
        <v>232</v>
      </c>
      <c r="E2562" s="30">
        <v>128.83000000000001</v>
      </c>
    </row>
    <row r="2563" spans="1:5" x14ac:dyDescent="0.2">
      <c r="A2563" s="29">
        <v>3492</v>
      </c>
      <c r="B2563" s="29" t="s">
        <v>2803</v>
      </c>
      <c r="C2563" s="29" t="s">
        <v>229</v>
      </c>
      <c r="D2563" s="29" t="s">
        <v>232</v>
      </c>
      <c r="E2563" s="30">
        <v>24.8</v>
      </c>
    </row>
    <row r="2564" spans="1:5" x14ac:dyDescent="0.2">
      <c r="A2564" s="29">
        <v>3491</v>
      </c>
      <c r="B2564" s="29" t="s">
        <v>2804</v>
      </c>
      <c r="C2564" s="29" t="s">
        <v>229</v>
      </c>
      <c r="D2564" s="29" t="s">
        <v>232</v>
      </c>
      <c r="E2564" s="30">
        <v>14.14</v>
      </c>
    </row>
    <row r="2565" spans="1:5" x14ac:dyDescent="0.2">
      <c r="A2565" s="29">
        <v>3493</v>
      </c>
      <c r="B2565" s="29" t="s">
        <v>2805</v>
      </c>
      <c r="C2565" s="29" t="s">
        <v>229</v>
      </c>
      <c r="D2565" s="29" t="s">
        <v>232</v>
      </c>
      <c r="E2565" s="30">
        <v>33.9</v>
      </c>
    </row>
    <row r="2566" spans="1:5" x14ac:dyDescent="0.2">
      <c r="A2566" s="29">
        <v>12628</v>
      </c>
      <c r="B2566" s="29" t="s">
        <v>2806</v>
      </c>
      <c r="C2566" s="29" t="s">
        <v>229</v>
      </c>
      <c r="D2566" s="29" t="s">
        <v>237</v>
      </c>
      <c r="E2566" s="30">
        <v>8.61</v>
      </c>
    </row>
    <row r="2567" spans="1:5" x14ac:dyDescent="0.2">
      <c r="A2567" s="29">
        <v>12629</v>
      </c>
      <c r="B2567" s="29" t="s">
        <v>2807</v>
      </c>
      <c r="C2567" s="29" t="s">
        <v>229</v>
      </c>
      <c r="D2567" s="29" t="s">
        <v>237</v>
      </c>
      <c r="E2567" s="30">
        <v>9.34</v>
      </c>
    </row>
    <row r="2568" spans="1:5" x14ac:dyDescent="0.2">
      <c r="A2568" s="29">
        <v>3481</v>
      </c>
      <c r="B2568" s="29" t="s">
        <v>2808</v>
      </c>
      <c r="C2568" s="29" t="s">
        <v>229</v>
      </c>
      <c r="D2568" s="29" t="s">
        <v>232</v>
      </c>
      <c r="E2568" s="30">
        <v>17.170000000000002</v>
      </c>
    </row>
    <row r="2569" spans="1:5" x14ac:dyDescent="0.2">
      <c r="A2569" s="29">
        <v>3510</v>
      </c>
      <c r="B2569" s="29" t="s">
        <v>2809</v>
      </c>
      <c r="C2569" s="29" t="s">
        <v>229</v>
      </c>
      <c r="D2569" s="29" t="s">
        <v>232</v>
      </c>
      <c r="E2569" s="30">
        <v>16.05</v>
      </c>
    </row>
    <row r="2570" spans="1:5" x14ac:dyDescent="0.2">
      <c r="A2570" s="29">
        <v>3508</v>
      </c>
      <c r="B2570" s="29" t="s">
        <v>2810</v>
      </c>
      <c r="C2570" s="29" t="s">
        <v>229</v>
      </c>
      <c r="D2570" s="29" t="s">
        <v>232</v>
      </c>
      <c r="E2570" s="30">
        <v>41.96</v>
      </c>
    </row>
    <row r="2571" spans="1:5" x14ac:dyDescent="0.2">
      <c r="A2571" s="29">
        <v>38939</v>
      </c>
      <c r="B2571" s="29" t="s">
        <v>2811</v>
      </c>
      <c r="C2571" s="29" t="s">
        <v>229</v>
      </c>
      <c r="D2571" s="29" t="s">
        <v>237</v>
      </c>
      <c r="E2571" s="30">
        <v>18.489999999999998</v>
      </c>
    </row>
    <row r="2572" spans="1:5" x14ac:dyDescent="0.2">
      <c r="A2572" s="29">
        <v>38940</v>
      </c>
      <c r="B2572" s="29" t="s">
        <v>2812</v>
      </c>
      <c r="C2572" s="29" t="s">
        <v>229</v>
      </c>
      <c r="D2572" s="29" t="s">
        <v>237</v>
      </c>
      <c r="E2572" s="30">
        <v>28.23</v>
      </c>
    </row>
    <row r="2573" spans="1:5" x14ac:dyDescent="0.2">
      <c r="A2573" s="29">
        <v>38941</v>
      </c>
      <c r="B2573" s="29" t="s">
        <v>2813</v>
      </c>
      <c r="C2573" s="29" t="s">
        <v>229</v>
      </c>
      <c r="D2573" s="29" t="s">
        <v>237</v>
      </c>
      <c r="E2573" s="30">
        <v>33.35</v>
      </c>
    </row>
    <row r="2574" spans="1:5" x14ac:dyDescent="0.2">
      <c r="A2574" s="29">
        <v>38942</v>
      </c>
      <c r="B2574" s="29" t="s">
        <v>2814</v>
      </c>
      <c r="C2574" s="29" t="s">
        <v>229</v>
      </c>
      <c r="D2574" s="29" t="s">
        <v>237</v>
      </c>
      <c r="E2574" s="30">
        <v>37.36</v>
      </c>
    </row>
    <row r="2575" spans="1:5" x14ac:dyDescent="0.2">
      <c r="A2575" s="29">
        <v>38987</v>
      </c>
      <c r="B2575" s="29" t="s">
        <v>2815</v>
      </c>
      <c r="C2575" s="29" t="s">
        <v>229</v>
      </c>
      <c r="D2575" s="29" t="s">
        <v>237</v>
      </c>
      <c r="E2575" s="30">
        <v>10.16</v>
      </c>
    </row>
    <row r="2576" spans="1:5" x14ac:dyDescent="0.2">
      <c r="A2576" s="29">
        <v>38988</v>
      </c>
      <c r="B2576" s="29" t="s">
        <v>2816</v>
      </c>
      <c r="C2576" s="29" t="s">
        <v>229</v>
      </c>
      <c r="D2576" s="29" t="s">
        <v>237</v>
      </c>
      <c r="E2576" s="30">
        <v>23.6</v>
      </c>
    </row>
    <row r="2577" spans="1:5" x14ac:dyDescent="0.2">
      <c r="A2577" s="29">
        <v>38989</v>
      </c>
      <c r="B2577" s="29" t="s">
        <v>2817</v>
      </c>
      <c r="C2577" s="29" t="s">
        <v>229</v>
      </c>
      <c r="D2577" s="29" t="s">
        <v>237</v>
      </c>
      <c r="E2577" s="30">
        <v>31.36</v>
      </c>
    </row>
    <row r="2578" spans="1:5" x14ac:dyDescent="0.2">
      <c r="A2578" s="29">
        <v>38990</v>
      </c>
      <c r="B2578" s="29" t="s">
        <v>2818</v>
      </c>
      <c r="C2578" s="29" t="s">
        <v>229</v>
      </c>
      <c r="D2578" s="29" t="s">
        <v>237</v>
      </c>
      <c r="E2578" s="30">
        <v>82.67</v>
      </c>
    </row>
    <row r="2579" spans="1:5" x14ac:dyDescent="0.2">
      <c r="A2579" s="29">
        <v>38991</v>
      </c>
      <c r="B2579" s="29" t="s">
        <v>2819</v>
      </c>
      <c r="C2579" s="29" t="s">
        <v>229</v>
      </c>
      <c r="D2579" s="29" t="s">
        <v>237</v>
      </c>
      <c r="E2579" s="30">
        <v>167.03</v>
      </c>
    </row>
    <row r="2580" spans="1:5" x14ac:dyDescent="0.2">
      <c r="A2580" s="29">
        <v>38913</v>
      </c>
      <c r="B2580" s="29" t="s">
        <v>2820</v>
      </c>
      <c r="C2580" s="29" t="s">
        <v>229</v>
      </c>
      <c r="D2580" s="29" t="s">
        <v>237</v>
      </c>
      <c r="E2580" s="30">
        <v>17.16</v>
      </c>
    </row>
    <row r="2581" spans="1:5" x14ac:dyDescent="0.2">
      <c r="A2581" s="29">
        <v>38914</v>
      </c>
      <c r="B2581" s="29" t="s">
        <v>2821</v>
      </c>
      <c r="C2581" s="29" t="s">
        <v>229</v>
      </c>
      <c r="D2581" s="29" t="s">
        <v>237</v>
      </c>
      <c r="E2581" s="30">
        <v>19.899999999999999</v>
      </c>
    </row>
    <row r="2582" spans="1:5" x14ac:dyDescent="0.2">
      <c r="A2582" s="29">
        <v>38915</v>
      </c>
      <c r="B2582" s="29" t="s">
        <v>2822</v>
      </c>
      <c r="C2582" s="29" t="s">
        <v>229</v>
      </c>
      <c r="D2582" s="29" t="s">
        <v>237</v>
      </c>
      <c r="E2582" s="30">
        <v>34.56</v>
      </c>
    </row>
    <row r="2583" spans="1:5" x14ac:dyDescent="0.2">
      <c r="A2583" s="29">
        <v>38916</v>
      </c>
      <c r="B2583" s="29" t="s">
        <v>2823</v>
      </c>
      <c r="C2583" s="29" t="s">
        <v>229</v>
      </c>
      <c r="D2583" s="29" t="s">
        <v>237</v>
      </c>
      <c r="E2583" s="30">
        <v>45.59</v>
      </c>
    </row>
    <row r="2584" spans="1:5" x14ac:dyDescent="0.2">
      <c r="A2584" s="29">
        <v>39300</v>
      </c>
      <c r="B2584" s="29" t="s">
        <v>2824</v>
      </c>
      <c r="C2584" s="29" t="s">
        <v>229</v>
      </c>
      <c r="D2584" s="29" t="s">
        <v>237</v>
      </c>
      <c r="E2584" s="30">
        <v>15.5</v>
      </c>
    </row>
    <row r="2585" spans="1:5" x14ac:dyDescent="0.2">
      <c r="A2585" s="29">
        <v>39301</v>
      </c>
      <c r="B2585" s="29" t="s">
        <v>2825</v>
      </c>
      <c r="C2585" s="29" t="s">
        <v>229</v>
      </c>
      <c r="D2585" s="29" t="s">
        <v>237</v>
      </c>
      <c r="E2585" s="30">
        <v>21.51</v>
      </c>
    </row>
    <row r="2586" spans="1:5" x14ac:dyDescent="0.2">
      <c r="A2586" s="29">
        <v>39302</v>
      </c>
      <c r="B2586" s="29" t="s">
        <v>2826</v>
      </c>
      <c r="C2586" s="29" t="s">
        <v>229</v>
      </c>
      <c r="D2586" s="29" t="s">
        <v>237</v>
      </c>
      <c r="E2586" s="30">
        <v>27.02</v>
      </c>
    </row>
    <row r="2587" spans="1:5" x14ac:dyDescent="0.2">
      <c r="A2587" s="29">
        <v>39303</v>
      </c>
      <c r="B2587" s="29" t="s">
        <v>2827</v>
      </c>
      <c r="C2587" s="29" t="s">
        <v>229</v>
      </c>
      <c r="D2587" s="29" t="s">
        <v>237</v>
      </c>
      <c r="E2587" s="30">
        <v>47.51</v>
      </c>
    </row>
    <row r="2588" spans="1:5" x14ac:dyDescent="0.2">
      <c r="A2588" s="29">
        <v>38923</v>
      </c>
      <c r="B2588" s="29" t="s">
        <v>2828</v>
      </c>
      <c r="C2588" s="29" t="s">
        <v>229</v>
      </c>
      <c r="D2588" s="29" t="s">
        <v>237</v>
      </c>
      <c r="E2588" s="30">
        <v>15.13</v>
      </c>
    </row>
    <row r="2589" spans="1:5" x14ac:dyDescent="0.2">
      <c r="A2589" s="29">
        <v>38925</v>
      </c>
      <c r="B2589" s="29" t="s">
        <v>2829</v>
      </c>
      <c r="C2589" s="29" t="s">
        <v>229</v>
      </c>
      <c r="D2589" s="29" t="s">
        <v>237</v>
      </c>
      <c r="E2589" s="30">
        <v>16.260000000000002</v>
      </c>
    </row>
    <row r="2590" spans="1:5" x14ac:dyDescent="0.2">
      <c r="A2590" s="29">
        <v>38926</v>
      </c>
      <c r="B2590" s="29" t="s">
        <v>2830</v>
      </c>
      <c r="C2590" s="29" t="s">
        <v>229</v>
      </c>
      <c r="D2590" s="29" t="s">
        <v>237</v>
      </c>
      <c r="E2590" s="30">
        <v>23.23</v>
      </c>
    </row>
    <row r="2591" spans="1:5" x14ac:dyDescent="0.2">
      <c r="A2591" s="29">
        <v>38927</v>
      </c>
      <c r="B2591" s="29" t="s">
        <v>2831</v>
      </c>
      <c r="C2591" s="29" t="s">
        <v>229</v>
      </c>
      <c r="D2591" s="29" t="s">
        <v>237</v>
      </c>
      <c r="E2591" s="30">
        <v>24.84</v>
      </c>
    </row>
    <row r="2592" spans="1:5" x14ac:dyDescent="0.2">
      <c r="A2592" s="29">
        <v>39304</v>
      </c>
      <c r="B2592" s="29" t="s">
        <v>2832</v>
      </c>
      <c r="C2592" s="29" t="s">
        <v>229</v>
      </c>
      <c r="D2592" s="29" t="s">
        <v>237</v>
      </c>
      <c r="E2592" s="30">
        <v>19.14</v>
      </c>
    </row>
    <row r="2593" spans="1:5" x14ac:dyDescent="0.2">
      <c r="A2593" s="29">
        <v>38924</v>
      </c>
      <c r="B2593" s="29" t="s">
        <v>2833</v>
      </c>
      <c r="C2593" s="29" t="s">
        <v>229</v>
      </c>
      <c r="D2593" s="29" t="s">
        <v>237</v>
      </c>
      <c r="E2593" s="30">
        <v>27.28</v>
      </c>
    </row>
    <row r="2594" spans="1:5" x14ac:dyDescent="0.2">
      <c r="A2594" s="29">
        <v>39305</v>
      </c>
      <c r="B2594" s="29" t="s">
        <v>2834</v>
      </c>
      <c r="C2594" s="29" t="s">
        <v>229</v>
      </c>
      <c r="D2594" s="29" t="s">
        <v>237</v>
      </c>
      <c r="E2594" s="30">
        <v>25.06</v>
      </c>
    </row>
    <row r="2595" spans="1:5" x14ac:dyDescent="0.2">
      <c r="A2595" s="29">
        <v>39306</v>
      </c>
      <c r="B2595" s="29" t="s">
        <v>2835</v>
      </c>
      <c r="C2595" s="29" t="s">
        <v>229</v>
      </c>
      <c r="D2595" s="29" t="s">
        <v>237</v>
      </c>
      <c r="E2595" s="30">
        <v>31.35</v>
      </c>
    </row>
    <row r="2596" spans="1:5" x14ac:dyDescent="0.2">
      <c r="A2596" s="29">
        <v>38928</v>
      </c>
      <c r="B2596" s="29" t="s">
        <v>2836</v>
      </c>
      <c r="C2596" s="29" t="s">
        <v>229</v>
      </c>
      <c r="D2596" s="29" t="s">
        <v>237</v>
      </c>
      <c r="E2596" s="30">
        <v>27.54</v>
      </c>
    </row>
    <row r="2597" spans="1:5" x14ac:dyDescent="0.2">
      <c r="A2597" s="29">
        <v>38929</v>
      </c>
      <c r="B2597" s="29" t="s">
        <v>2837</v>
      </c>
      <c r="C2597" s="29" t="s">
        <v>229</v>
      </c>
      <c r="D2597" s="29" t="s">
        <v>237</v>
      </c>
      <c r="E2597" s="30">
        <v>48.83</v>
      </c>
    </row>
    <row r="2598" spans="1:5" x14ac:dyDescent="0.2">
      <c r="A2598" s="29">
        <v>39307</v>
      </c>
      <c r="B2598" s="29" t="s">
        <v>2838</v>
      </c>
      <c r="C2598" s="29" t="s">
        <v>229</v>
      </c>
      <c r="D2598" s="29" t="s">
        <v>237</v>
      </c>
      <c r="E2598" s="30">
        <v>36.08</v>
      </c>
    </row>
    <row r="2599" spans="1:5" x14ac:dyDescent="0.2">
      <c r="A2599" s="29">
        <v>38930</v>
      </c>
      <c r="B2599" s="29" t="s">
        <v>2839</v>
      </c>
      <c r="C2599" s="29" t="s">
        <v>229</v>
      </c>
      <c r="D2599" s="29" t="s">
        <v>237</v>
      </c>
      <c r="E2599" s="30">
        <v>61.34</v>
      </c>
    </row>
    <row r="2600" spans="1:5" x14ac:dyDescent="0.2">
      <c r="A2600" s="29">
        <v>38931</v>
      </c>
      <c r="B2600" s="29" t="s">
        <v>2840</v>
      </c>
      <c r="C2600" s="29" t="s">
        <v>229</v>
      </c>
      <c r="D2600" s="29" t="s">
        <v>237</v>
      </c>
      <c r="E2600" s="30">
        <v>15.45</v>
      </c>
    </row>
    <row r="2601" spans="1:5" x14ac:dyDescent="0.2">
      <c r="A2601" s="29">
        <v>38932</v>
      </c>
      <c r="B2601" s="29" t="s">
        <v>2841</v>
      </c>
      <c r="C2601" s="29" t="s">
        <v>229</v>
      </c>
      <c r="D2601" s="29" t="s">
        <v>237</v>
      </c>
      <c r="E2601" s="30">
        <v>15.6</v>
      </c>
    </row>
    <row r="2602" spans="1:5" x14ac:dyDescent="0.2">
      <c r="A2602" s="29">
        <v>38934</v>
      </c>
      <c r="B2602" s="29" t="s">
        <v>2842</v>
      </c>
      <c r="C2602" s="29" t="s">
        <v>229</v>
      </c>
      <c r="D2602" s="29" t="s">
        <v>237</v>
      </c>
      <c r="E2602" s="30">
        <v>23.05</v>
      </c>
    </row>
    <row r="2603" spans="1:5" x14ac:dyDescent="0.2">
      <c r="A2603" s="29">
        <v>38935</v>
      </c>
      <c r="B2603" s="29" t="s">
        <v>2843</v>
      </c>
      <c r="C2603" s="29" t="s">
        <v>229</v>
      </c>
      <c r="D2603" s="29" t="s">
        <v>237</v>
      </c>
      <c r="E2603" s="30">
        <v>24.67</v>
      </c>
    </row>
    <row r="2604" spans="1:5" x14ac:dyDescent="0.2">
      <c r="A2604" s="29">
        <v>38936</v>
      </c>
      <c r="B2604" s="29" t="s">
        <v>2844</v>
      </c>
      <c r="C2604" s="29" t="s">
        <v>229</v>
      </c>
      <c r="D2604" s="29" t="s">
        <v>237</v>
      </c>
      <c r="E2604" s="30">
        <v>26.42</v>
      </c>
    </row>
    <row r="2605" spans="1:5" x14ac:dyDescent="0.2">
      <c r="A2605" s="29">
        <v>38937</v>
      </c>
      <c r="B2605" s="29" t="s">
        <v>2845</v>
      </c>
      <c r="C2605" s="29" t="s">
        <v>229</v>
      </c>
      <c r="D2605" s="29" t="s">
        <v>237</v>
      </c>
      <c r="E2605" s="30">
        <v>32.200000000000003</v>
      </c>
    </row>
    <row r="2606" spans="1:5" x14ac:dyDescent="0.2">
      <c r="A2606" s="29">
        <v>38938</v>
      </c>
      <c r="B2606" s="29" t="s">
        <v>2846</v>
      </c>
      <c r="C2606" s="29" t="s">
        <v>229</v>
      </c>
      <c r="D2606" s="29" t="s">
        <v>237</v>
      </c>
      <c r="E2606" s="30">
        <v>47.88</v>
      </c>
    </row>
    <row r="2607" spans="1:5" x14ac:dyDescent="0.2">
      <c r="A2607" s="29">
        <v>3489</v>
      </c>
      <c r="B2607" s="29" t="s">
        <v>2847</v>
      </c>
      <c r="C2607" s="29" t="s">
        <v>229</v>
      </c>
      <c r="D2607" s="29" t="s">
        <v>232</v>
      </c>
      <c r="E2607" s="30">
        <v>15.86</v>
      </c>
    </row>
    <row r="2608" spans="1:5" x14ac:dyDescent="0.2">
      <c r="A2608" s="29">
        <v>20151</v>
      </c>
      <c r="B2608" s="29" t="s">
        <v>2848</v>
      </c>
      <c r="C2608" s="29" t="s">
        <v>229</v>
      </c>
      <c r="D2608" s="29" t="s">
        <v>232</v>
      </c>
      <c r="E2608" s="30">
        <v>28.39</v>
      </c>
    </row>
    <row r="2609" spans="1:5" x14ac:dyDescent="0.2">
      <c r="A2609" s="29">
        <v>20152</v>
      </c>
      <c r="B2609" s="29" t="s">
        <v>2849</v>
      </c>
      <c r="C2609" s="29" t="s">
        <v>229</v>
      </c>
      <c r="D2609" s="29" t="s">
        <v>232</v>
      </c>
      <c r="E2609" s="30">
        <v>98.8</v>
      </c>
    </row>
    <row r="2610" spans="1:5" x14ac:dyDescent="0.2">
      <c r="A2610" s="29">
        <v>20148</v>
      </c>
      <c r="B2610" s="29" t="s">
        <v>2850</v>
      </c>
      <c r="C2610" s="29" t="s">
        <v>229</v>
      </c>
      <c r="D2610" s="29" t="s">
        <v>232</v>
      </c>
      <c r="E2610" s="30">
        <v>5.65</v>
      </c>
    </row>
    <row r="2611" spans="1:5" x14ac:dyDescent="0.2">
      <c r="A2611" s="29">
        <v>20149</v>
      </c>
      <c r="B2611" s="29" t="s">
        <v>2851</v>
      </c>
      <c r="C2611" s="29" t="s">
        <v>229</v>
      </c>
      <c r="D2611" s="29" t="s">
        <v>232</v>
      </c>
      <c r="E2611" s="30">
        <v>8.74</v>
      </c>
    </row>
    <row r="2612" spans="1:5" x14ac:dyDescent="0.2">
      <c r="A2612" s="29">
        <v>20150</v>
      </c>
      <c r="B2612" s="29" t="s">
        <v>2852</v>
      </c>
      <c r="C2612" s="29" t="s">
        <v>229</v>
      </c>
      <c r="D2612" s="29" t="s">
        <v>232</v>
      </c>
      <c r="E2612" s="30">
        <v>20.38</v>
      </c>
    </row>
    <row r="2613" spans="1:5" x14ac:dyDescent="0.2">
      <c r="A2613" s="29">
        <v>20157</v>
      </c>
      <c r="B2613" s="29" t="s">
        <v>2853</v>
      </c>
      <c r="C2613" s="29" t="s">
        <v>229</v>
      </c>
      <c r="D2613" s="29" t="s">
        <v>232</v>
      </c>
      <c r="E2613" s="30">
        <v>38.31</v>
      </c>
    </row>
    <row r="2614" spans="1:5" x14ac:dyDescent="0.2">
      <c r="A2614" s="29">
        <v>20158</v>
      </c>
      <c r="B2614" s="29" t="s">
        <v>2854</v>
      </c>
      <c r="C2614" s="29" t="s">
        <v>229</v>
      </c>
      <c r="D2614" s="29" t="s">
        <v>232</v>
      </c>
      <c r="E2614" s="30">
        <v>127.27</v>
      </c>
    </row>
    <row r="2615" spans="1:5" x14ac:dyDescent="0.2">
      <c r="A2615" s="29">
        <v>20154</v>
      </c>
      <c r="B2615" s="29" t="s">
        <v>2855</v>
      </c>
      <c r="C2615" s="29" t="s">
        <v>229</v>
      </c>
      <c r="D2615" s="29" t="s">
        <v>232</v>
      </c>
      <c r="E2615" s="30">
        <v>7.26</v>
      </c>
    </row>
    <row r="2616" spans="1:5" x14ac:dyDescent="0.2">
      <c r="A2616" s="29">
        <v>20155</v>
      </c>
      <c r="B2616" s="29" t="s">
        <v>2856</v>
      </c>
      <c r="C2616" s="29" t="s">
        <v>229</v>
      </c>
      <c r="D2616" s="29" t="s">
        <v>232</v>
      </c>
      <c r="E2616" s="30">
        <v>10.87</v>
      </c>
    </row>
    <row r="2617" spans="1:5" x14ac:dyDescent="0.2">
      <c r="A2617" s="29">
        <v>20156</v>
      </c>
      <c r="B2617" s="29" t="s">
        <v>2857</v>
      </c>
      <c r="C2617" s="29" t="s">
        <v>229</v>
      </c>
      <c r="D2617" s="29" t="s">
        <v>232</v>
      </c>
      <c r="E2617" s="30">
        <v>24.46</v>
      </c>
    </row>
    <row r="2618" spans="1:5" x14ac:dyDescent="0.2">
      <c r="A2618" s="29">
        <v>3512</v>
      </c>
      <c r="B2618" s="29" t="s">
        <v>2858</v>
      </c>
      <c r="C2618" s="29" t="s">
        <v>229</v>
      </c>
      <c r="D2618" s="29" t="s">
        <v>232</v>
      </c>
      <c r="E2618" s="30">
        <v>248.54</v>
      </c>
    </row>
    <row r="2619" spans="1:5" x14ac:dyDescent="0.2">
      <c r="A2619" s="29">
        <v>3499</v>
      </c>
      <c r="B2619" s="29" t="s">
        <v>2859</v>
      </c>
      <c r="C2619" s="29" t="s">
        <v>229</v>
      </c>
      <c r="D2619" s="29" t="s">
        <v>232</v>
      </c>
      <c r="E2619" s="30">
        <v>1.06</v>
      </c>
    </row>
    <row r="2620" spans="1:5" x14ac:dyDescent="0.2">
      <c r="A2620" s="29">
        <v>3500</v>
      </c>
      <c r="B2620" s="29" t="s">
        <v>2860</v>
      </c>
      <c r="C2620" s="29" t="s">
        <v>229</v>
      </c>
      <c r="D2620" s="29" t="s">
        <v>232</v>
      </c>
      <c r="E2620" s="30">
        <v>1.78</v>
      </c>
    </row>
    <row r="2621" spans="1:5" x14ac:dyDescent="0.2">
      <c r="A2621" s="29">
        <v>3501</v>
      </c>
      <c r="B2621" s="29" t="s">
        <v>2861</v>
      </c>
      <c r="C2621" s="29" t="s">
        <v>229</v>
      </c>
      <c r="D2621" s="29" t="s">
        <v>232</v>
      </c>
      <c r="E2621" s="30">
        <v>5.15</v>
      </c>
    </row>
    <row r="2622" spans="1:5" x14ac:dyDescent="0.2">
      <c r="A2622" s="29">
        <v>3502</v>
      </c>
      <c r="B2622" s="29" t="s">
        <v>2862</v>
      </c>
      <c r="C2622" s="29" t="s">
        <v>229</v>
      </c>
      <c r="D2622" s="29" t="s">
        <v>232</v>
      </c>
      <c r="E2622" s="30">
        <v>7.34</v>
      </c>
    </row>
    <row r="2623" spans="1:5" x14ac:dyDescent="0.2">
      <c r="A2623" s="29">
        <v>3503</v>
      </c>
      <c r="B2623" s="29" t="s">
        <v>2863</v>
      </c>
      <c r="C2623" s="29" t="s">
        <v>229</v>
      </c>
      <c r="D2623" s="29" t="s">
        <v>232</v>
      </c>
      <c r="E2623" s="30">
        <v>8.7799999999999994</v>
      </c>
    </row>
    <row r="2624" spans="1:5" x14ac:dyDescent="0.2">
      <c r="A2624" s="29">
        <v>3477</v>
      </c>
      <c r="B2624" s="29" t="s">
        <v>2864</v>
      </c>
      <c r="C2624" s="29" t="s">
        <v>229</v>
      </c>
      <c r="D2624" s="29" t="s">
        <v>232</v>
      </c>
      <c r="E2624" s="30">
        <v>34.020000000000003</v>
      </c>
    </row>
    <row r="2625" spans="1:5" x14ac:dyDescent="0.2">
      <c r="A2625" s="29">
        <v>3478</v>
      </c>
      <c r="B2625" s="29" t="s">
        <v>2865</v>
      </c>
      <c r="C2625" s="29" t="s">
        <v>229</v>
      </c>
      <c r="D2625" s="29" t="s">
        <v>232</v>
      </c>
      <c r="E2625" s="30">
        <v>78.17</v>
      </c>
    </row>
    <row r="2626" spans="1:5" x14ac:dyDescent="0.2">
      <c r="A2626" s="29">
        <v>3525</v>
      </c>
      <c r="B2626" s="29" t="s">
        <v>2866</v>
      </c>
      <c r="C2626" s="29" t="s">
        <v>229</v>
      </c>
      <c r="D2626" s="29" t="s">
        <v>232</v>
      </c>
      <c r="E2626" s="30">
        <v>92.74</v>
      </c>
    </row>
    <row r="2627" spans="1:5" x14ac:dyDescent="0.2">
      <c r="A2627" s="29">
        <v>3511</v>
      </c>
      <c r="B2627" s="29" t="s">
        <v>2867</v>
      </c>
      <c r="C2627" s="29" t="s">
        <v>229</v>
      </c>
      <c r="D2627" s="29" t="s">
        <v>232</v>
      </c>
      <c r="E2627" s="30">
        <v>108.82</v>
      </c>
    </row>
    <row r="2628" spans="1:5" x14ac:dyDescent="0.2">
      <c r="A2628" s="29">
        <v>38917</v>
      </c>
      <c r="B2628" s="29" t="s">
        <v>2868</v>
      </c>
      <c r="C2628" s="29" t="s">
        <v>229</v>
      </c>
      <c r="D2628" s="29" t="s">
        <v>237</v>
      </c>
      <c r="E2628" s="30">
        <v>14.77</v>
      </c>
    </row>
    <row r="2629" spans="1:5" x14ac:dyDescent="0.2">
      <c r="A2629" s="29">
        <v>38919</v>
      </c>
      <c r="B2629" s="29" t="s">
        <v>2869</v>
      </c>
      <c r="C2629" s="29" t="s">
        <v>229</v>
      </c>
      <c r="D2629" s="29" t="s">
        <v>237</v>
      </c>
      <c r="E2629" s="30">
        <v>21.98</v>
      </c>
    </row>
    <row r="2630" spans="1:5" x14ac:dyDescent="0.2">
      <c r="A2630" s="29">
        <v>38922</v>
      </c>
      <c r="B2630" s="29" t="s">
        <v>2870</v>
      </c>
      <c r="C2630" s="29" t="s">
        <v>229</v>
      </c>
      <c r="D2630" s="29" t="s">
        <v>237</v>
      </c>
      <c r="E2630" s="30">
        <v>28.41</v>
      </c>
    </row>
    <row r="2631" spans="1:5" x14ac:dyDescent="0.2">
      <c r="A2631" s="29">
        <v>38921</v>
      </c>
      <c r="B2631" s="29" t="s">
        <v>2871</v>
      </c>
      <c r="C2631" s="29" t="s">
        <v>229</v>
      </c>
      <c r="D2631" s="29" t="s">
        <v>237</v>
      </c>
      <c r="E2631" s="30">
        <v>35.119999999999997</v>
      </c>
    </row>
    <row r="2632" spans="1:5" x14ac:dyDescent="0.2">
      <c r="A2632" s="29">
        <v>38918</v>
      </c>
      <c r="B2632" s="29" t="s">
        <v>2872</v>
      </c>
      <c r="C2632" s="29" t="s">
        <v>229</v>
      </c>
      <c r="D2632" s="29" t="s">
        <v>237</v>
      </c>
      <c r="E2632" s="30">
        <v>33.380000000000003</v>
      </c>
    </row>
    <row r="2633" spans="1:5" x14ac:dyDescent="0.2">
      <c r="A2633" s="29">
        <v>38920</v>
      </c>
      <c r="B2633" s="29" t="s">
        <v>2873</v>
      </c>
      <c r="C2633" s="29" t="s">
        <v>229</v>
      </c>
      <c r="D2633" s="29" t="s">
        <v>237</v>
      </c>
      <c r="E2633" s="30">
        <v>41.73</v>
      </c>
    </row>
    <row r="2634" spans="1:5" x14ac:dyDescent="0.2">
      <c r="A2634" s="29">
        <v>12032</v>
      </c>
      <c r="B2634" s="29" t="s">
        <v>2874</v>
      </c>
      <c r="C2634" s="29" t="s">
        <v>720</v>
      </c>
      <c r="D2634" s="29" t="s">
        <v>232</v>
      </c>
      <c r="E2634" s="30">
        <v>43.28</v>
      </c>
    </row>
    <row r="2635" spans="1:5" x14ac:dyDescent="0.2">
      <c r="A2635" s="29">
        <v>12030</v>
      </c>
      <c r="B2635" s="29" t="s">
        <v>2875</v>
      </c>
      <c r="C2635" s="29" t="s">
        <v>720</v>
      </c>
      <c r="D2635" s="29" t="s">
        <v>232</v>
      </c>
      <c r="E2635" s="30">
        <v>40.67</v>
      </c>
    </row>
    <row r="2636" spans="1:5" x14ac:dyDescent="0.2">
      <c r="A2636" s="29">
        <v>10908</v>
      </c>
      <c r="B2636" s="29" t="s">
        <v>2876</v>
      </c>
      <c r="C2636" s="29" t="s">
        <v>229</v>
      </c>
      <c r="D2636" s="29" t="s">
        <v>232</v>
      </c>
      <c r="E2636" s="30">
        <v>21.45</v>
      </c>
    </row>
    <row r="2637" spans="1:5" x14ac:dyDescent="0.2">
      <c r="A2637" s="29">
        <v>10909</v>
      </c>
      <c r="B2637" s="29" t="s">
        <v>2877</v>
      </c>
      <c r="C2637" s="29" t="s">
        <v>229</v>
      </c>
      <c r="D2637" s="29" t="s">
        <v>232</v>
      </c>
      <c r="E2637" s="30">
        <v>34.200000000000003</v>
      </c>
    </row>
    <row r="2638" spans="1:5" x14ac:dyDescent="0.2">
      <c r="A2638" s="29">
        <v>3669</v>
      </c>
      <c r="B2638" s="29" t="s">
        <v>2878</v>
      </c>
      <c r="C2638" s="29" t="s">
        <v>229</v>
      </c>
      <c r="D2638" s="29" t="s">
        <v>232</v>
      </c>
      <c r="E2638" s="30">
        <v>14.66</v>
      </c>
    </row>
    <row r="2639" spans="1:5" x14ac:dyDescent="0.2">
      <c r="A2639" s="29">
        <v>20138</v>
      </c>
      <c r="B2639" s="29" t="s">
        <v>2879</v>
      </c>
      <c r="C2639" s="29" t="s">
        <v>229</v>
      </c>
      <c r="D2639" s="29" t="s">
        <v>232</v>
      </c>
      <c r="E2639" s="30">
        <v>72.819999999999993</v>
      </c>
    </row>
    <row r="2640" spans="1:5" x14ac:dyDescent="0.2">
      <c r="A2640" s="29">
        <v>20139</v>
      </c>
      <c r="B2640" s="29" t="s">
        <v>2880</v>
      </c>
      <c r="C2640" s="29" t="s">
        <v>229</v>
      </c>
      <c r="D2640" s="29" t="s">
        <v>232</v>
      </c>
      <c r="E2640" s="30">
        <v>122.34</v>
      </c>
    </row>
    <row r="2641" spans="1:5" x14ac:dyDescent="0.2">
      <c r="A2641" s="29">
        <v>3668</v>
      </c>
      <c r="B2641" s="29" t="s">
        <v>2881</v>
      </c>
      <c r="C2641" s="29" t="s">
        <v>229</v>
      </c>
      <c r="D2641" s="29" t="s">
        <v>232</v>
      </c>
      <c r="E2641" s="30">
        <v>48.51</v>
      </c>
    </row>
    <row r="2642" spans="1:5" x14ac:dyDescent="0.2">
      <c r="A2642" s="29">
        <v>3656</v>
      </c>
      <c r="B2642" s="29" t="s">
        <v>2882</v>
      </c>
      <c r="C2642" s="29" t="s">
        <v>229</v>
      </c>
      <c r="D2642" s="29" t="s">
        <v>232</v>
      </c>
      <c r="E2642" s="30">
        <v>24.04</v>
      </c>
    </row>
    <row r="2643" spans="1:5" x14ac:dyDescent="0.2">
      <c r="A2643" s="29">
        <v>10911</v>
      </c>
      <c r="B2643" s="29" t="s">
        <v>2883</v>
      </c>
      <c r="C2643" s="29" t="s">
        <v>229</v>
      </c>
      <c r="D2643" s="29" t="s">
        <v>232</v>
      </c>
      <c r="E2643" s="30">
        <v>26.68</v>
      </c>
    </row>
    <row r="2644" spans="1:5" x14ac:dyDescent="0.2">
      <c r="A2644" s="29">
        <v>3654</v>
      </c>
      <c r="B2644" s="29" t="s">
        <v>2884</v>
      </c>
      <c r="C2644" s="29" t="s">
        <v>229</v>
      </c>
      <c r="D2644" s="29" t="s">
        <v>232</v>
      </c>
      <c r="E2644" s="30">
        <v>5.52</v>
      </c>
    </row>
    <row r="2645" spans="1:5" x14ac:dyDescent="0.2">
      <c r="A2645" s="29">
        <v>3664</v>
      </c>
      <c r="B2645" s="29" t="s">
        <v>2885</v>
      </c>
      <c r="C2645" s="29" t="s">
        <v>229</v>
      </c>
      <c r="D2645" s="29" t="s">
        <v>232</v>
      </c>
      <c r="E2645" s="30">
        <v>6.85</v>
      </c>
    </row>
    <row r="2646" spans="1:5" x14ac:dyDescent="0.2">
      <c r="A2646" s="29">
        <v>3657</v>
      </c>
      <c r="B2646" s="29" t="s">
        <v>2886</v>
      </c>
      <c r="C2646" s="29" t="s">
        <v>229</v>
      </c>
      <c r="D2646" s="29" t="s">
        <v>232</v>
      </c>
      <c r="E2646" s="30">
        <v>7.38</v>
      </c>
    </row>
    <row r="2647" spans="1:5" x14ac:dyDescent="0.2">
      <c r="A2647" s="29">
        <v>12625</v>
      </c>
      <c r="B2647" s="29" t="s">
        <v>2887</v>
      </c>
      <c r="C2647" s="29" t="s">
        <v>229</v>
      </c>
      <c r="D2647" s="29" t="s">
        <v>237</v>
      </c>
      <c r="E2647" s="30">
        <v>11.81</v>
      </c>
    </row>
    <row r="2648" spans="1:5" x14ac:dyDescent="0.2">
      <c r="A2648" s="29">
        <v>20136</v>
      </c>
      <c r="B2648" s="29" t="s">
        <v>2888</v>
      </c>
      <c r="C2648" s="29" t="s">
        <v>229</v>
      </c>
      <c r="D2648" s="29" t="s">
        <v>232</v>
      </c>
      <c r="E2648" s="30">
        <v>164.33</v>
      </c>
    </row>
    <row r="2649" spans="1:5" x14ac:dyDescent="0.2">
      <c r="A2649" s="29">
        <v>20144</v>
      </c>
      <c r="B2649" s="29" t="s">
        <v>2889</v>
      </c>
      <c r="C2649" s="29" t="s">
        <v>229</v>
      </c>
      <c r="D2649" s="29" t="s">
        <v>232</v>
      </c>
      <c r="E2649" s="30">
        <v>72.180000000000007</v>
      </c>
    </row>
    <row r="2650" spans="1:5" x14ac:dyDescent="0.2">
      <c r="A2650" s="29">
        <v>20143</v>
      </c>
      <c r="B2650" s="29" t="s">
        <v>2890</v>
      </c>
      <c r="C2650" s="29" t="s">
        <v>229</v>
      </c>
      <c r="D2650" s="29" t="s">
        <v>232</v>
      </c>
      <c r="E2650" s="30">
        <v>67.41</v>
      </c>
    </row>
    <row r="2651" spans="1:5" x14ac:dyDescent="0.2">
      <c r="A2651" s="29">
        <v>20145</v>
      </c>
      <c r="B2651" s="29" t="s">
        <v>2891</v>
      </c>
      <c r="C2651" s="29" t="s">
        <v>229</v>
      </c>
      <c r="D2651" s="29" t="s">
        <v>232</v>
      </c>
      <c r="E2651" s="30">
        <v>191.3</v>
      </c>
    </row>
    <row r="2652" spans="1:5" x14ac:dyDescent="0.2">
      <c r="A2652" s="29">
        <v>20146</v>
      </c>
      <c r="B2652" s="29" t="s">
        <v>2892</v>
      </c>
      <c r="C2652" s="29" t="s">
        <v>229</v>
      </c>
      <c r="D2652" s="29" t="s">
        <v>232</v>
      </c>
      <c r="E2652" s="30">
        <v>215.72</v>
      </c>
    </row>
    <row r="2653" spans="1:5" x14ac:dyDescent="0.2">
      <c r="A2653" s="29">
        <v>20140</v>
      </c>
      <c r="B2653" s="29" t="s">
        <v>2893</v>
      </c>
      <c r="C2653" s="29" t="s">
        <v>229</v>
      </c>
      <c r="D2653" s="29" t="s">
        <v>232</v>
      </c>
      <c r="E2653" s="30">
        <v>8.59</v>
      </c>
    </row>
    <row r="2654" spans="1:5" x14ac:dyDescent="0.2">
      <c r="A2654" s="29">
        <v>20141</v>
      </c>
      <c r="B2654" s="29" t="s">
        <v>2894</v>
      </c>
      <c r="C2654" s="29" t="s">
        <v>229</v>
      </c>
      <c r="D2654" s="29" t="s">
        <v>232</v>
      </c>
      <c r="E2654" s="30">
        <v>15.08</v>
      </c>
    </row>
    <row r="2655" spans="1:5" x14ac:dyDescent="0.2">
      <c r="A2655" s="29">
        <v>20142</v>
      </c>
      <c r="B2655" s="29" t="s">
        <v>2895</v>
      </c>
      <c r="C2655" s="29" t="s">
        <v>229</v>
      </c>
      <c r="D2655" s="29" t="s">
        <v>232</v>
      </c>
      <c r="E2655" s="30">
        <v>46.13</v>
      </c>
    </row>
    <row r="2656" spans="1:5" x14ac:dyDescent="0.2">
      <c r="A2656" s="29">
        <v>3659</v>
      </c>
      <c r="B2656" s="29" t="s">
        <v>2896</v>
      </c>
      <c r="C2656" s="29" t="s">
        <v>229</v>
      </c>
      <c r="D2656" s="29" t="s">
        <v>232</v>
      </c>
      <c r="E2656" s="30">
        <v>20.010000000000002</v>
      </c>
    </row>
    <row r="2657" spans="1:5" x14ac:dyDescent="0.2">
      <c r="A2657" s="29">
        <v>3660</v>
      </c>
      <c r="B2657" s="29" t="s">
        <v>2897</v>
      </c>
      <c r="C2657" s="29" t="s">
        <v>229</v>
      </c>
      <c r="D2657" s="29" t="s">
        <v>232</v>
      </c>
      <c r="E2657" s="30">
        <v>28.84</v>
      </c>
    </row>
    <row r="2658" spans="1:5" x14ac:dyDescent="0.2">
      <c r="A2658" s="29">
        <v>3662</v>
      </c>
      <c r="B2658" s="29" t="s">
        <v>2898</v>
      </c>
      <c r="C2658" s="29" t="s">
        <v>229</v>
      </c>
      <c r="D2658" s="29" t="s">
        <v>232</v>
      </c>
      <c r="E2658" s="30">
        <v>10.89</v>
      </c>
    </row>
    <row r="2659" spans="1:5" x14ac:dyDescent="0.2">
      <c r="A2659" s="29">
        <v>3661</v>
      </c>
      <c r="B2659" s="29" t="s">
        <v>2899</v>
      </c>
      <c r="C2659" s="29" t="s">
        <v>229</v>
      </c>
      <c r="D2659" s="29" t="s">
        <v>232</v>
      </c>
      <c r="E2659" s="30">
        <v>16.03</v>
      </c>
    </row>
    <row r="2660" spans="1:5" x14ac:dyDescent="0.2">
      <c r="A2660" s="29">
        <v>3658</v>
      </c>
      <c r="B2660" s="29" t="s">
        <v>2900</v>
      </c>
      <c r="C2660" s="29" t="s">
        <v>229</v>
      </c>
      <c r="D2660" s="29" t="s">
        <v>232</v>
      </c>
      <c r="E2660" s="30">
        <v>20.399999999999999</v>
      </c>
    </row>
    <row r="2661" spans="1:5" x14ac:dyDescent="0.2">
      <c r="A2661" s="29">
        <v>3670</v>
      </c>
      <c r="B2661" s="29" t="s">
        <v>2901</v>
      </c>
      <c r="C2661" s="29" t="s">
        <v>229</v>
      </c>
      <c r="D2661" s="29" t="s">
        <v>232</v>
      </c>
      <c r="E2661" s="30">
        <v>26.62</v>
      </c>
    </row>
    <row r="2662" spans="1:5" x14ac:dyDescent="0.2">
      <c r="A2662" s="29">
        <v>3666</v>
      </c>
      <c r="B2662" s="29" t="s">
        <v>2902</v>
      </c>
      <c r="C2662" s="29" t="s">
        <v>229</v>
      </c>
      <c r="D2662" s="29" t="s">
        <v>232</v>
      </c>
      <c r="E2662" s="30">
        <v>4.51</v>
      </c>
    </row>
    <row r="2663" spans="1:5" x14ac:dyDescent="0.2">
      <c r="A2663" s="29">
        <v>14157</v>
      </c>
      <c r="B2663" s="29" t="s">
        <v>2903</v>
      </c>
      <c r="C2663" s="29" t="s">
        <v>229</v>
      </c>
      <c r="D2663" s="29" t="s">
        <v>237</v>
      </c>
      <c r="E2663" s="30">
        <v>1.26</v>
      </c>
    </row>
    <row r="2664" spans="1:5" x14ac:dyDescent="0.2">
      <c r="A2664" s="29">
        <v>3653</v>
      </c>
      <c r="B2664" s="29" t="s">
        <v>2904</v>
      </c>
      <c r="C2664" s="29" t="s">
        <v>229</v>
      </c>
      <c r="D2664" s="29" t="s">
        <v>237</v>
      </c>
      <c r="E2664" s="30">
        <v>136.68</v>
      </c>
    </row>
    <row r="2665" spans="1:5" x14ac:dyDescent="0.2">
      <c r="A2665" s="29">
        <v>3649</v>
      </c>
      <c r="B2665" s="29" t="s">
        <v>2905</v>
      </c>
      <c r="C2665" s="29" t="s">
        <v>229</v>
      </c>
      <c r="D2665" s="29" t="s">
        <v>237</v>
      </c>
      <c r="E2665" s="30">
        <v>283.10000000000002</v>
      </c>
    </row>
    <row r="2666" spans="1:5" x14ac:dyDescent="0.2">
      <c r="A2666" s="29">
        <v>42696</v>
      </c>
      <c r="B2666" s="29" t="s">
        <v>2906</v>
      </c>
      <c r="C2666" s="29" t="s">
        <v>229</v>
      </c>
      <c r="D2666" s="29" t="s">
        <v>237</v>
      </c>
      <c r="E2666" s="30">
        <v>792.09</v>
      </c>
    </row>
    <row r="2667" spans="1:5" x14ac:dyDescent="0.2">
      <c r="A2667" s="29">
        <v>42697</v>
      </c>
      <c r="B2667" s="29" t="s">
        <v>2907</v>
      </c>
      <c r="C2667" s="29" t="s">
        <v>229</v>
      </c>
      <c r="D2667" s="29" t="s">
        <v>237</v>
      </c>
      <c r="E2667" s="30">
        <v>1192.9100000000001</v>
      </c>
    </row>
    <row r="2668" spans="1:5" x14ac:dyDescent="0.2">
      <c r="A2668" s="29">
        <v>42698</v>
      </c>
      <c r="B2668" s="29" t="s">
        <v>2908</v>
      </c>
      <c r="C2668" s="29" t="s">
        <v>229</v>
      </c>
      <c r="D2668" s="29" t="s">
        <v>237</v>
      </c>
      <c r="E2668" s="30">
        <v>1661.68</v>
      </c>
    </row>
    <row r="2669" spans="1:5" x14ac:dyDescent="0.2">
      <c r="A2669" s="29">
        <v>39875</v>
      </c>
      <c r="B2669" s="29" t="s">
        <v>2909</v>
      </c>
      <c r="C2669" s="29" t="s">
        <v>229</v>
      </c>
      <c r="D2669" s="29" t="s">
        <v>237</v>
      </c>
      <c r="E2669" s="30">
        <v>753.53</v>
      </c>
    </row>
    <row r="2670" spans="1:5" x14ac:dyDescent="0.2">
      <c r="A2670" s="29">
        <v>39876</v>
      </c>
      <c r="B2670" s="29" t="s">
        <v>2910</v>
      </c>
      <c r="C2670" s="29" t="s">
        <v>229</v>
      </c>
      <c r="D2670" s="29" t="s">
        <v>237</v>
      </c>
      <c r="E2670" s="30">
        <v>943.42</v>
      </c>
    </row>
    <row r="2671" spans="1:5" x14ac:dyDescent="0.2">
      <c r="A2671" s="29">
        <v>39877</v>
      </c>
      <c r="B2671" s="29" t="s">
        <v>2911</v>
      </c>
      <c r="C2671" s="29" t="s">
        <v>229</v>
      </c>
      <c r="D2671" s="29" t="s">
        <v>237</v>
      </c>
      <c r="E2671" s="30">
        <v>1308.49</v>
      </c>
    </row>
    <row r="2672" spans="1:5" x14ac:dyDescent="0.2">
      <c r="A2672" s="29">
        <v>39878</v>
      </c>
      <c r="B2672" s="29" t="s">
        <v>2912</v>
      </c>
      <c r="C2672" s="29" t="s">
        <v>229</v>
      </c>
      <c r="D2672" s="29" t="s">
        <v>237</v>
      </c>
      <c r="E2672" s="30">
        <v>1728.3</v>
      </c>
    </row>
    <row r="2673" spans="1:5" x14ac:dyDescent="0.2">
      <c r="A2673" s="29">
        <v>39872</v>
      </c>
      <c r="B2673" s="29" t="s">
        <v>2913</v>
      </c>
      <c r="C2673" s="29" t="s">
        <v>229</v>
      </c>
      <c r="D2673" s="29" t="s">
        <v>237</v>
      </c>
      <c r="E2673" s="30">
        <v>516.75</v>
      </c>
    </row>
    <row r="2674" spans="1:5" x14ac:dyDescent="0.2">
      <c r="A2674" s="29">
        <v>39873</v>
      </c>
      <c r="B2674" s="29" t="s">
        <v>2914</v>
      </c>
      <c r="C2674" s="29" t="s">
        <v>229</v>
      </c>
      <c r="D2674" s="29" t="s">
        <v>237</v>
      </c>
      <c r="E2674" s="30">
        <v>599.4</v>
      </c>
    </row>
    <row r="2675" spans="1:5" x14ac:dyDescent="0.2">
      <c r="A2675" s="29">
        <v>39874</v>
      </c>
      <c r="B2675" s="29" t="s">
        <v>2915</v>
      </c>
      <c r="C2675" s="29" t="s">
        <v>229</v>
      </c>
      <c r="D2675" s="29" t="s">
        <v>237</v>
      </c>
      <c r="E2675" s="30">
        <v>658.36</v>
      </c>
    </row>
    <row r="2676" spans="1:5" x14ac:dyDescent="0.2">
      <c r="A2676" s="29">
        <v>3674</v>
      </c>
      <c r="B2676" s="29" t="s">
        <v>2916</v>
      </c>
      <c r="C2676" s="29" t="s">
        <v>242</v>
      </c>
      <c r="D2676" s="29" t="s">
        <v>237</v>
      </c>
      <c r="E2676" s="30">
        <v>71.790000000000006</v>
      </c>
    </row>
    <row r="2677" spans="1:5" x14ac:dyDescent="0.2">
      <c r="A2677" s="29">
        <v>3681</v>
      </c>
      <c r="B2677" s="29" t="s">
        <v>2917</v>
      </c>
      <c r="C2677" s="29" t="s">
        <v>242</v>
      </c>
      <c r="D2677" s="29" t="s">
        <v>237</v>
      </c>
      <c r="E2677" s="30">
        <v>106.82</v>
      </c>
    </row>
    <row r="2678" spans="1:5" x14ac:dyDescent="0.2">
      <c r="A2678" s="29">
        <v>3676</v>
      </c>
      <c r="B2678" s="29" t="s">
        <v>2918</v>
      </c>
      <c r="C2678" s="29" t="s">
        <v>242</v>
      </c>
      <c r="D2678" s="29" t="s">
        <v>237</v>
      </c>
      <c r="E2678" s="30">
        <v>402.01</v>
      </c>
    </row>
    <row r="2679" spans="1:5" x14ac:dyDescent="0.2">
      <c r="A2679" s="29">
        <v>3679</v>
      </c>
      <c r="B2679" s="29" t="s">
        <v>2919</v>
      </c>
      <c r="C2679" s="29" t="s">
        <v>242</v>
      </c>
      <c r="D2679" s="29" t="s">
        <v>237</v>
      </c>
      <c r="E2679" s="30">
        <v>332.59</v>
      </c>
    </row>
    <row r="2680" spans="1:5" x14ac:dyDescent="0.2">
      <c r="A2680" s="29">
        <v>3672</v>
      </c>
      <c r="B2680" s="29" t="s">
        <v>2920</v>
      </c>
      <c r="C2680" s="29" t="s">
        <v>242</v>
      </c>
      <c r="D2680" s="29" t="s">
        <v>237</v>
      </c>
      <c r="E2680" s="30">
        <v>1.1299999999999999</v>
      </c>
    </row>
    <row r="2681" spans="1:5" x14ac:dyDescent="0.2">
      <c r="A2681" s="29">
        <v>3671</v>
      </c>
      <c r="B2681" s="29" t="s">
        <v>2921</v>
      </c>
      <c r="C2681" s="29" t="s">
        <v>242</v>
      </c>
      <c r="D2681" s="29" t="s">
        <v>237</v>
      </c>
      <c r="E2681" s="30">
        <v>1.07</v>
      </c>
    </row>
    <row r="2682" spans="1:5" x14ac:dyDescent="0.2">
      <c r="A2682" s="29">
        <v>3673</v>
      </c>
      <c r="B2682" s="29" t="s">
        <v>2922</v>
      </c>
      <c r="C2682" s="29" t="s">
        <v>242</v>
      </c>
      <c r="D2682" s="29" t="s">
        <v>237</v>
      </c>
      <c r="E2682" s="30">
        <v>1.68</v>
      </c>
    </row>
    <row r="2683" spans="1:5" x14ac:dyDescent="0.2">
      <c r="A2683" s="29">
        <v>38394</v>
      </c>
      <c r="B2683" s="29" t="s">
        <v>2923</v>
      </c>
      <c r="C2683" s="29" t="s">
        <v>229</v>
      </c>
      <c r="D2683" s="29" t="s">
        <v>232</v>
      </c>
      <c r="E2683" s="30">
        <v>303.37</v>
      </c>
    </row>
    <row r="2684" spans="1:5" x14ac:dyDescent="0.2">
      <c r="A2684" s="29">
        <v>3729</v>
      </c>
      <c r="B2684" s="29" t="s">
        <v>2924</v>
      </c>
      <c r="C2684" s="29" t="s">
        <v>229</v>
      </c>
      <c r="D2684" s="29" t="s">
        <v>232</v>
      </c>
      <c r="E2684" s="30">
        <v>92.28</v>
      </c>
    </row>
    <row r="2685" spans="1:5" x14ac:dyDescent="0.2">
      <c r="A2685" s="29">
        <v>39357</v>
      </c>
      <c r="B2685" s="29" t="s">
        <v>2925</v>
      </c>
      <c r="C2685" s="29" t="s">
        <v>229</v>
      </c>
      <c r="D2685" s="29" t="s">
        <v>237</v>
      </c>
      <c r="E2685" s="30">
        <v>134.25</v>
      </c>
    </row>
    <row r="2686" spans="1:5" x14ac:dyDescent="0.2">
      <c r="A2686" s="29">
        <v>39358</v>
      </c>
      <c r="B2686" s="29" t="s">
        <v>2926</v>
      </c>
      <c r="C2686" s="29" t="s">
        <v>229</v>
      </c>
      <c r="D2686" s="29" t="s">
        <v>237</v>
      </c>
      <c r="E2686" s="30">
        <v>147.21</v>
      </c>
    </row>
    <row r="2687" spans="1:5" x14ac:dyDescent="0.2">
      <c r="A2687" s="29">
        <v>39356</v>
      </c>
      <c r="B2687" s="29" t="s">
        <v>2927</v>
      </c>
      <c r="C2687" s="29" t="s">
        <v>229</v>
      </c>
      <c r="D2687" s="29" t="s">
        <v>237</v>
      </c>
      <c r="E2687" s="30">
        <v>251.14</v>
      </c>
    </row>
    <row r="2688" spans="1:5" x14ac:dyDescent="0.2">
      <c r="A2688" s="29">
        <v>39355</v>
      </c>
      <c r="B2688" s="29" t="s">
        <v>2928</v>
      </c>
      <c r="C2688" s="29" t="s">
        <v>229</v>
      </c>
      <c r="D2688" s="29" t="s">
        <v>237</v>
      </c>
      <c r="E2688" s="30">
        <v>216.11</v>
      </c>
    </row>
    <row r="2689" spans="1:5" x14ac:dyDescent="0.2">
      <c r="A2689" s="29">
        <v>39353</v>
      </c>
      <c r="B2689" s="29" t="s">
        <v>2929</v>
      </c>
      <c r="C2689" s="29" t="s">
        <v>229</v>
      </c>
      <c r="D2689" s="29" t="s">
        <v>237</v>
      </c>
      <c r="E2689" s="30">
        <v>296.36</v>
      </c>
    </row>
    <row r="2690" spans="1:5" x14ac:dyDescent="0.2">
      <c r="A2690" s="29">
        <v>39354</v>
      </c>
      <c r="B2690" s="29" t="s">
        <v>2930</v>
      </c>
      <c r="C2690" s="29" t="s">
        <v>229</v>
      </c>
      <c r="D2690" s="29" t="s">
        <v>237</v>
      </c>
      <c r="E2690" s="30">
        <v>295.37</v>
      </c>
    </row>
    <row r="2691" spans="1:5" x14ac:dyDescent="0.2">
      <c r="A2691" s="29">
        <v>39398</v>
      </c>
      <c r="B2691" s="29" t="s">
        <v>2931</v>
      </c>
      <c r="C2691" s="29" t="s">
        <v>229</v>
      </c>
      <c r="D2691" s="29" t="s">
        <v>232</v>
      </c>
      <c r="E2691" s="30">
        <v>60.63</v>
      </c>
    </row>
    <row r="2692" spans="1:5" x14ac:dyDescent="0.2">
      <c r="A2692" s="29">
        <v>13343</v>
      </c>
      <c r="B2692" s="29" t="s">
        <v>2932</v>
      </c>
      <c r="C2692" s="29" t="s">
        <v>229</v>
      </c>
      <c r="D2692" s="29" t="s">
        <v>237</v>
      </c>
      <c r="E2692" s="30">
        <v>42.24</v>
      </c>
    </row>
    <row r="2693" spans="1:5" x14ac:dyDescent="0.2">
      <c r="A2693" s="29">
        <v>12118</v>
      </c>
      <c r="B2693" s="29" t="s">
        <v>2933</v>
      </c>
      <c r="C2693" s="29" t="s">
        <v>229</v>
      </c>
      <c r="D2693" s="29" t="s">
        <v>232</v>
      </c>
      <c r="E2693" s="30">
        <v>15.14</v>
      </c>
    </row>
    <row r="2694" spans="1:5" x14ac:dyDescent="0.2">
      <c r="A2694" s="29">
        <v>39482</v>
      </c>
      <c r="B2694" s="29" t="s">
        <v>2934</v>
      </c>
      <c r="C2694" s="29" t="s">
        <v>229</v>
      </c>
      <c r="D2694" s="29" t="s">
        <v>232</v>
      </c>
      <c r="E2694" s="30">
        <v>560.29999999999995</v>
      </c>
    </row>
    <row r="2695" spans="1:5" x14ac:dyDescent="0.2">
      <c r="A2695" s="29">
        <v>39486</v>
      </c>
      <c r="B2695" s="29" t="s">
        <v>2935</v>
      </c>
      <c r="C2695" s="29" t="s">
        <v>229</v>
      </c>
      <c r="D2695" s="29" t="s">
        <v>232</v>
      </c>
      <c r="E2695" s="30">
        <v>457.28</v>
      </c>
    </row>
    <row r="2696" spans="1:5" x14ac:dyDescent="0.2">
      <c r="A2696" s="29">
        <v>39484</v>
      </c>
      <c r="B2696" s="29" t="s">
        <v>2936</v>
      </c>
      <c r="C2696" s="29" t="s">
        <v>229</v>
      </c>
      <c r="D2696" s="29" t="s">
        <v>232</v>
      </c>
      <c r="E2696" s="30">
        <v>560.29999999999995</v>
      </c>
    </row>
    <row r="2697" spans="1:5" x14ac:dyDescent="0.2">
      <c r="A2697" s="29">
        <v>39488</v>
      </c>
      <c r="B2697" s="29" t="s">
        <v>2937</v>
      </c>
      <c r="C2697" s="29" t="s">
        <v>229</v>
      </c>
      <c r="D2697" s="29" t="s">
        <v>232</v>
      </c>
      <c r="E2697" s="30">
        <v>464.77</v>
      </c>
    </row>
    <row r="2698" spans="1:5" x14ac:dyDescent="0.2">
      <c r="A2698" s="29">
        <v>39485</v>
      </c>
      <c r="B2698" s="29" t="s">
        <v>2938</v>
      </c>
      <c r="C2698" s="29" t="s">
        <v>229</v>
      </c>
      <c r="D2698" s="29" t="s">
        <v>232</v>
      </c>
      <c r="E2698" s="30">
        <v>560.29999999999995</v>
      </c>
    </row>
    <row r="2699" spans="1:5" x14ac:dyDescent="0.2">
      <c r="A2699" s="29">
        <v>39489</v>
      </c>
      <c r="B2699" s="29" t="s">
        <v>2939</v>
      </c>
      <c r="C2699" s="29" t="s">
        <v>229</v>
      </c>
      <c r="D2699" s="29" t="s">
        <v>232</v>
      </c>
      <c r="E2699" s="30">
        <v>472.65</v>
      </c>
    </row>
    <row r="2700" spans="1:5" x14ac:dyDescent="0.2">
      <c r="A2700" s="29">
        <v>39490</v>
      </c>
      <c r="B2700" s="29" t="s">
        <v>2940</v>
      </c>
      <c r="C2700" s="29" t="s">
        <v>229</v>
      </c>
      <c r="D2700" s="29" t="s">
        <v>232</v>
      </c>
      <c r="E2700" s="30">
        <v>704.31</v>
      </c>
    </row>
    <row r="2701" spans="1:5" x14ac:dyDescent="0.2">
      <c r="A2701" s="29">
        <v>39494</v>
      </c>
      <c r="B2701" s="29" t="s">
        <v>2941</v>
      </c>
      <c r="C2701" s="29" t="s">
        <v>229</v>
      </c>
      <c r="D2701" s="29" t="s">
        <v>232</v>
      </c>
      <c r="E2701" s="30">
        <v>505.75</v>
      </c>
    </row>
    <row r="2702" spans="1:5" x14ac:dyDescent="0.2">
      <c r="A2702" s="29">
        <v>39495</v>
      </c>
      <c r="B2702" s="29" t="s">
        <v>2942</v>
      </c>
      <c r="C2702" s="29" t="s">
        <v>229</v>
      </c>
      <c r="D2702" s="29" t="s">
        <v>232</v>
      </c>
      <c r="E2702" s="30">
        <v>569.91</v>
      </c>
    </row>
    <row r="2703" spans="1:5" x14ac:dyDescent="0.2">
      <c r="A2703" s="29">
        <v>39496</v>
      </c>
      <c r="B2703" s="29" t="s">
        <v>2943</v>
      </c>
      <c r="C2703" s="29" t="s">
        <v>229</v>
      </c>
      <c r="D2703" s="29" t="s">
        <v>232</v>
      </c>
      <c r="E2703" s="30">
        <v>626.9</v>
      </c>
    </row>
    <row r="2704" spans="1:5" x14ac:dyDescent="0.2">
      <c r="A2704" s="29">
        <v>39492</v>
      </c>
      <c r="B2704" s="29" t="s">
        <v>2944</v>
      </c>
      <c r="C2704" s="29" t="s">
        <v>229</v>
      </c>
      <c r="D2704" s="29" t="s">
        <v>232</v>
      </c>
      <c r="E2704" s="30">
        <v>725.78</v>
      </c>
    </row>
    <row r="2705" spans="1:5" x14ac:dyDescent="0.2">
      <c r="A2705" s="29">
        <v>39497</v>
      </c>
      <c r="B2705" s="29" t="s">
        <v>2945</v>
      </c>
      <c r="C2705" s="29" t="s">
        <v>229</v>
      </c>
      <c r="D2705" s="29" t="s">
        <v>232</v>
      </c>
      <c r="E2705" s="30">
        <v>655.57</v>
      </c>
    </row>
    <row r="2706" spans="1:5" x14ac:dyDescent="0.2">
      <c r="A2706" s="29">
        <v>39493</v>
      </c>
      <c r="B2706" s="29" t="s">
        <v>2946</v>
      </c>
      <c r="C2706" s="29" t="s">
        <v>229</v>
      </c>
      <c r="D2706" s="29" t="s">
        <v>232</v>
      </c>
      <c r="E2706" s="30">
        <v>778.47</v>
      </c>
    </row>
    <row r="2707" spans="1:5" x14ac:dyDescent="0.2">
      <c r="A2707" s="29">
        <v>39500</v>
      </c>
      <c r="B2707" s="29" t="s">
        <v>2947</v>
      </c>
      <c r="C2707" s="29" t="s">
        <v>229</v>
      </c>
      <c r="D2707" s="29" t="s">
        <v>232</v>
      </c>
      <c r="E2707" s="30">
        <v>849.38</v>
      </c>
    </row>
    <row r="2708" spans="1:5" x14ac:dyDescent="0.2">
      <c r="A2708" s="29">
        <v>39498</v>
      </c>
      <c r="B2708" s="29" t="s">
        <v>2948</v>
      </c>
      <c r="C2708" s="29" t="s">
        <v>229</v>
      </c>
      <c r="D2708" s="29" t="s">
        <v>232</v>
      </c>
      <c r="E2708" s="30">
        <v>1047.56</v>
      </c>
    </row>
    <row r="2709" spans="1:5" x14ac:dyDescent="0.2">
      <c r="A2709" s="29">
        <v>43628</v>
      </c>
      <c r="B2709" s="29" t="s">
        <v>2949</v>
      </c>
      <c r="C2709" s="29" t="s">
        <v>229</v>
      </c>
      <c r="D2709" s="29" t="s">
        <v>232</v>
      </c>
      <c r="E2709" s="30">
        <v>825.7</v>
      </c>
    </row>
    <row r="2710" spans="1:5" x14ac:dyDescent="0.2">
      <c r="A2710" s="29">
        <v>39501</v>
      </c>
      <c r="B2710" s="29" t="s">
        <v>2950</v>
      </c>
      <c r="C2710" s="29" t="s">
        <v>229</v>
      </c>
      <c r="D2710" s="29" t="s">
        <v>232</v>
      </c>
      <c r="E2710" s="30">
        <v>872.38</v>
      </c>
    </row>
    <row r="2711" spans="1:5" x14ac:dyDescent="0.2">
      <c r="A2711" s="29">
        <v>39499</v>
      </c>
      <c r="B2711" s="29" t="s">
        <v>2951</v>
      </c>
      <c r="C2711" s="29" t="s">
        <v>229</v>
      </c>
      <c r="D2711" s="29" t="s">
        <v>232</v>
      </c>
      <c r="E2711" s="30">
        <v>1062.44</v>
      </c>
    </row>
    <row r="2712" spans="1:5" x14ac:dyDescent="0.2">
      <c r="A2712" s="29">
        <v>43621</v>
      </c>
      <c r="B2712" s="29" t="s">
        <v>2952</v>
      </c>
      <c r="C2712" s="29" t="s">
        <v>229</v>
      </c>
      <c r="D2712" s="29" t="s">
        <v>232</v>
      </c>
      <c r="E2712" s="30">
        <v>877.31</v>
      </c>
    </row>
    <row r="2713" spans="1:5" x14ac:dyDescent="0.2">
      <c r="A2713" s="29">
        <v>3733</v>
      </c>
      <c r="B2713" s="29" t="s">
        <v>2953</v>
      </c>
      <c r="C2713" s="29" t="s">
        <v>236</v>
      </c>
      <c r="D2713" s="29" t="s">
        <v>237</v>
      </c>
      <c r="E2713" s="30">
        <v>60.52</v>
      </c>
    </row>
    <row r="2714" spans="1:5" x14ac:dyDescent="0.2">
      <c r="A2714" s="29">
        <v>3731</v>
      </c>
      <c r="B2714" s="29" t="s">
        <v>2954</v>
      </c>
      <c r="C2714" s="29" t="s">
        <v>236</v>
      </c>
      <c r="D2714" s="29" t="s">
        <v>237</v>
      </c>
      <c r="E2714" s="30">
        <v>56.18</v>
      </c>
    </row>
    <row r="2715" spans="1:5" x14ac:dyDescent="0.2">
      <c r="A2715" s="29">
        <v>38137</v>
      </c>
      <c r="B2715" s="29" t="s">
        <v>2955</v>
      </c>
      <c r="C2715" s="29" t="s">
        <v>236</v>
      </c>
      <c r="D2715" s="29" t="s">
        <v>237</v>
      </c>
      <c r="E2715" s="30">
        <v>56.51</v>
      </c>
    </row>
    <row r="2716" spans="1:5" x14ac:dyDescent="0.2">
      <c r="A2716" s="29">
        <v>38135</v>
      </c>
      <c r="B2716" s="29" t="s">
        <v>2956</v>
      </c>
      <c r="C2716" s="29" t="s">
        <v>236</v>
      </c>
      <c r="D2716" s="29" t="s">
        <v>237</v>
      </c>
      <c r="E2716" s="30">
        <v>71.63</v>
      </c>
    </row>
    <row r="2717" spans="1:5" x14ac:dyDescent="0.2">
      <c r="A2717" s="29">
        <v>38138</v>
      </c>
      <c r="B2717" s="29" t="s">
        <v>2957</v>
      </c>
      <c r="C2717" s="29" t="s">
        <v>236</v>
      </c>
      <c r="D2717" s="29" t="s">
        <v>237</v>
      </c>
      <c r="E2717" s="30">
        <v>55.49</v>
      </c>
    </row>
    <row r="2718" spans="1:5" x14ac:dyDescent="0.2">
      <c r="A2718" s="29">
        <v>3736</v>
      </c>
      <c r="B2718" s="29" t="s">
        <v>2958</v>
      </c>
      <c r="C2718" s="29" t="s">
        <v>236</v>
      </c>
      <c r="D2718" s="29" t="s">
        <v>230</v>
      </c>
      <c r="E2718" s="30">
        <v>50</v>
      </c>
    </row>
    <row r="2719" spans="1:5" x14ac:dyDescent="0.2">
      <c r="A2719" s="29">
        <v>3741</v>
      </c>
      <c r="B2719" s="29" t="s">
        <v>2959</v>
      </c>
      <c r="C2719" s="29" t="s">
        <v>236</v>
      </c>
      <c r="D2719" s="29" t="s">
        <v>232</v>
      </c>
      <c r="E2719" s="30">
        <v>52.12</v>
      </c>
    </row>
    <row r="2720" spans="1:5" x14ac:dyDescent="0.2">
      <c r="A2720" s="29">
        <v>3745</v>
      </c>
      <c r="B2720" s="29" t="s">
        <v>2960</v>
      </c>
      <c r="C2720" s="29" t="s">
        <v>236</v>
      </c>
      <c r="D2720" s="29" t="s">
        <v>232</v>
      </c>
      <c r="E2720" s="30">
        <v>56.2</v>
      </c>
    </row>
    <row r="2721" spans="1:5" x14ac:dyDescent="0.2">
      <c r="A2721" s="29">
        <v>3743</v>
      </c>
      <c r="B2721" s="29" t="s">
        <v>2961</v>
      </c>
      <c r="C2721" s="29" t="s">
        <v>236</v>
      </c>
      <c r="D2721" s="29" t="s">
        <v>232</v>
      </c>
      <c r="E2721" s="30">
        <v>51.93</v>
      </c>
    </row>
    <row r="2722" spans="1:5" x14ac:dyDescent="0.2">
      <c r="A2722" s="29">
        <v>3744</v>
      </c>
      <c r="B2722" s="29" t="s">
        <v>2962</v>
      </c>
      <c r="C2722" s="29" t="s">
        <v>236</v>
      </c>
      <c r="D2722" s="29" t="s">
        <v>232</v>
      </c>
      <c r="E2722" s="30">
        <v>57.17</v>
      </c>
    </row>
    <row r="2723" spans="1:5" x14ac:dyDescent="0.2">
      <c r="A2723" s="29">
        <v>3739</v>
      </c>
      <c r="B2723" s="29" t="s">
        <v>2963</v>
      </c>
      <c r="C2723" s="29" t="s">
        <v>236</v>
      </c>
      <c r="D2723" s="29" t="s">
        <v>232</v>
      </c>
      <c r="E2723" s="30">
        <v>60.07</v>
      </c>
    </row>
    <row r="2724" spans="1:5" x14ac:dyDescent="0.2">
      <c r="A2724" s="29">
        <v>3737</v>
      </c>
      <c r="B2724" s="29" t="s">
        <v>2964</v>
      </c>
      <c r="C2724" s="29" t="s">
        <v>236</v>
      </c>
      <c r="D2724" s="29" t="s">
        <v>232</v>
      </c>
      <c r="E2724" s="30">
        <v>62.98</v>
      </c>
    </row>
    <row r="2725" spans="1:5" x14ac:dyDescent="0.2">
      <c r="A2725" s="29">
        <v>3738</v>
      </c>
      <c r="B2725" s="29" t="s">
        <v>2965</v>
      </c>
      <c r="C2725" s="29" t="s">
        <v>236</v>
      </c>
      <c r="D2725" s="29" t="s">
        <v>232</v>
      </c>
      <c r="E2725" s="30">
        <v>72.67</v>
      </c>
    </row>
    <row r="2726" spans="1:5" x14ac:dyDescent="0.2">
      <c r="A2726" s="29">
        <v>3747</v>
      </c>
      <c r="B2726" s="29" t="s">
        <v>2966</v>
      </c>
      <c r="C2726" s="29" t="s">
        <v>236</v>
      </c>
      <c r="D2726" s="29" t="s">
        <v>232</v>
      </c>
      <c r="E2726" s="30">
        <v>57.17</v>
      </c>
    </row>
    <row r="2727" spans="1:5" x14ac:dyDescent="0.2">
      <c r="A2727" s="29">
        <v>11649</v>
      </c>
      <c r="B2727" s="29" t="s">
        <v>2967</v>
      </c>
      <c r="C2727" s="29" t="s">
        <v>229</v>
      </c>
      <c r="D2727" s="29" t="s">
        <v>232</v>
      </c>
      <c r="E2727" s="30">
        <v>414.72</v>
      </c>
    </row>
    <row r="2728" spans="1:5" x14ac:dyDescent="0.2">
      <c r="A2728" s="29">
        <v>11650</v>
      </c>
      <c r="B2728" s="29" t="s">
        <v>2968</v>
      </c>
      <c r="C2728" s="29" t="s">
        <v>229</v>
      </c>
      <c r="D2728" s="29" t="s">
        <v>232</v>
      </c>
      <c r="E2728" s="30">
        <v>706.87</v>
      </c>
    </row>
    <row r="2729" spans="1:5" x14ac:dyDescent="0.2">
      <c r="A2729" s="29">
        <v>3742</v>
      </c>
      <c r="B2729" s="29" t="s">
        <v>2969</v>
      </c>
      <c r="C2729" s="29" t="s">
        <v>236</v>
      </c>
      <c r="D2729" s="29" t="s">
        <v>232</v>
      </c>
      <c r="E2729" s="30">
        <v>75.38</v>
      </c>
    </row>
    <row r="2730" spans="1:5" x14ac:dyDescent="0.2">
      <c r="A2730" s="29">
        <v>3746</v>
      </c>
      <c r="B2730" s="29" t="s">
        <v>2970</v>
      </c>
      <c r="C2730" s="29" t="s">
        <v>236</v>
      </c>
      <c r="D2730" s="29" t="s">
        <v>232</v>
      </c>
      <c r="E2730" s="30">
        <v>88.02</v>
      </c>
    </row>
    <row r="2731" spans="1:5" x14ac:dyDescent="0.2">
      <c r="A2731" s="29">
        <v>21106</v>
      </c>
      <c r="B2731" s="29" t="s">
        <v>2971</v>
      </c>
      <c r="C2731" s="29" t="s">
        <v>293</v>
      </c>
      <c r="D2731" s="29" t="s">
        <v>237</v>
      </c>
      <c r="E2731" s="30">
        <v>45.61</v>
      </c>
    </row>
    <row r="2732" spans="1:5" x14ac:dyDescent="0.2">
      <c r="A2732" s="29">
        <v>3755</v>
      </c>
      <c r="B2732" s="29" t="s">
        <v>2972</v>
      </c>
      <c r="C2732" s="29" t="s">
        <v>229</v>
      </c>
      <c r="D2732" s="29" t="s">
        <v>232</v>
      </c>
      <c r="E2732" s="30">
        <v>26.41</v>
      </c>
    </row>
    <row r="2733" spans="1:5" x14ac:dyDescent="0.2">
      <c r="A2733" s="29">
        <v>3750</v>
      </c>
      <c r="B2733" s="29" t="s">
        <v>2973</v>
      </c>
      <c r="C2733" s="29" t="s">
        <v>229</v>
      </c>
      <c r="D2733" s="29" t="s">
        <v>232</v>
      </c>
      <c r="E2733" s="30">
        <v>35.51</v>
      </c>
    </row>
    <row r="2734" spans="1:5" x14ac:dyDescent="0.2">
      <c r="A2734" s="29">
        <v>3756</v>
      </c>
      <c r="B2734" s="29" t="s">
        <v>2974</v>
      </c>
      <c r="C2734" s="29" t="s">
        <v>229</v>
      </c>
      <c r="D2734" s="29" t="s">
        <v>232</v>
      </c>
      <c r="E2734" s="30">
        <v>66.36</v>
      </c>
    </row>
    <row r="2735" spans="1:5" x14ac:dyDescent="0.2">
      <c r="A2735" s="29">
        <v>39377</v>
      </c>
      <c r="B2735" s="29" t="s">
        <v>2975</v>
      </c>
      <c r="C2735" s="29" t="s">
        <v>229</v>
      </c>
      <c r="D2735" s="29" t="s">
        <v>232</v>
      </c>
      <c r="E2735" s="30">
        <v>196.57</v>
      </c>
    </row>
    <row r="2736" spans="1:5" x14ac:dyDescent="0.2">
      <c r="A2736" s="29">
        <v>38191</v>
      </c>
      <c r="B2736" s="29" t="s">
        <v>2976</v>
      </c>
      <c r="C2736" s="29" t="s">
        <v>229</v>
      </c>
      <c r="D2736" s="29" t="s">
        <v>232</v>
      </c>
      <c r="E2736" s="30">
        <v>14.63</v>
      </c>
    </row>
    <row r="2737" spans="1:5" x14ac:dyDescent="0.2">
      <c r="A2737" s="29">
        <v>39381</v>
      </c>
      <c r="B2737" s="29" t="s">
        <v>2977</v>
      </c>
      <c r="C2737" s="29" t="s">
        <v>229</v>
      </c>
      <c r="D2737" s="29" t="s">
        <v>232</v>
      </c>
      <c r="E2737" s="30">
        <v>13.65</v>
      </c>
    </row>
    <row r="2738" spans="1:5" x14ac:dyDescent="0.2">
      <c r="A2738" s="29">
        <v>38780</v>
      </c>
      <c r="B2738" s="29" t="s">
        <v>2978</v>
      </c>
      <c r="C2738" s="29" t="s">
        <v>229</v>
      </c>
      <c r="D2738" s="29" t="s">
        <v>232</v>
      </c>
      <c r="E2738" s="30">
        <v>16.7</v>
      </c>
    </row>
    <row r="2739" spans="1:5" x14ac:dyDescent="0.2">
      <c r="A2739" s="29">
        <v>38781</v>
      </c>
      <c r="B2739" s="29" t="s">
        <v>2979</v>
      </c>
      <c r="C2739" s="29" t="s">
        <v>229</v>
      </c>
      <c r="D2739" s="29" t="s">
        <v>232</v>
      </c>
      <c r="E2739" s="30">
        <v>56.38</v>
      </c>
    </row>
    <row r="2740" spans="1:5" x14ac:dyDescent="0.2">
      <c r="A2740" s="29">
        <v>38192</v>
      </c>
      <c r="B2740" s="29" t="s">
        <v>2980</v>
      </c>
      <c r="C2740" s="29" t="s">
        <v>229</v>
      </c>
      <c r="D2740" s="29" t="s">
        <v>232</v>
      </c>
      <c r="E2740" s="30">
        <v>102.02</v>
      </c>
    </row>
    <row r="2741" spans="1:5" x14ac:dyDescent="0.2">
      <c r="A2741" s="29">
        <v>3753</v>
      </c>
      <c r="B2741" s="29" t="s">
        <v>2981</v>
      </c>
      <c r="C2741" s="29" t="s">
        <v>229</v>
      </c>
      <c r="D2741" s="29" t="s">
        <v>232</v>
      </c>
      <c r="E2741" s="30">
        <v>8.93</v>
      </c>
    </row>
    <row r="2742" spans="1:5" x14ac:dyDescent="0.2">
      <c r="A2742" s="29">
        <v>38782</v>
      </c>
      <c r="B2742" s="29" t="s">
        <v>2982</v>
      </c>
      <c r="C2742" s="29" t="s">
        <v>229</v>
      </c>
      <c r="D2742" s="29" t="s">
        <v>232</v>
      </c>
      <c r="E2742" s="30">
        <v>11.63</v>
      </c>
    </row>
    <row r="2743" spans="1:5" x14ac:dyDescent="0.2">
      <c r="A2743" s="29">
        <v>38778</v>
      </c>
      <c r="B2743" s="29" t="s">
        <v>2983</v>
      </c>
      <c r="C2743" s="29" t="s">
        <v>229</v>
      </c>
      <c r="D2743" s="29" t="s">
        <v>232</v>
      </c>
      <c r="E2743" s="30">
        <v>8.73</v>
      </c>
    </row>
    <row r="2744" spans="1:5" x14ac:dyDescent="0.2">
      <c r="A2744" s="29">
        <v>38779</v>
      </c>
      <c r="B2744" s="29" t="s">
        <v>2984</v>
      </c>
      <c r="C2744" s="29" t="s">
        <v>229</v>
      </c>
      <c r="D2744" s="29" t="s">
        <v>232</v>
      </c>
      <c r="E2744" s="30">
        <v>9.25</v>
      </c>
    </row>
    <row r="2745" spans="1:5" x14ac:dyDescent="0.2">
      <c r="A2745" s="29">
        <v>39388</v>
      </c>
      <c r="B2745" s="29" t="s">
        <v>2985</v>
      </c>
      <c r="C2745" s="29" t="s">
        <v>229</v>
      </c>
      <c r="D2745" s="29" t="s">
        <v>232</v>
      </c>
      <c r="E2745" s="30">
        <v>9.82</v>
      </c>
    </row>
    <row r="2746" spans="1:5" x14ac:dyDescent="0.2">
      <c r="A2746" s="29">
        <v>39387</v>
      </c>
      <c r="B2746" s="29" t="s">
        <v>2986</v>
      </c>
      <c r="C2746" s="29" t="s">
        <v>229</v>
      </c>
      <c r="D2746" s="29" t="s">
        <v>232</v>
      </c>
      <c r="E2746" s="30">
        <v>15.32</v>
      </c>
    </row>
    <row r="2747" spans="1:5" x14ac:dyDescent="0.2">
      <c r="A2747" s="29">
        <v>39386</v>
      </c>
      <c r="B2747" s="29" t="s">
        <v>2987</v>
      </c>
      <c r="C2747" s="29" t="s">
        <v>229</v>
      </c>
      <c r="D2747" s="29" t="s">
        <v>232</v>
      </c>
      <c r="E2747" s="30">
        <v>10.68</v>
      </c>
    </row>
    <row r="2748" spans="1:5" x14ac:dyDescent="0.2">
      <c r="A2748" s="29">
        <v>38194</v>
      </c>
      <c r="B2748" s="29" t="s">
        <v>2988</v>
      </c>
      <c r="C2748" s="29" t="s">
        <v>229</v>
      </c>
      <c r="D2748" s="29" t="s">
        <v>230</v>
      </c>
      <c r="E2748" s="30">
        <v>7.99</v>
      </c>
    </row>
    <row r="2749" spans="1:5" x14ac:dyDescent="0.2">
      <c r="A2749" s="29">
        <v>38193</v>
      </c>
      <c r="B2749" s="29" t="s">
        <v>2989</v>
      </c>
      <c r="C2749" s="29" t="s">
        <v>229</v>
      </c>
      <c r="D2749" s="29" t="s">
        <v>232</v>
      </c>
      <c r="E2749" s="30">
        <v>6.94</v>
      </c>
    </row>
    <row r="2750" spans="1:5" x14ac:dyDescent="0.2">
      <c r="A2750" s="29">
        <v>12216</v>
      </c>
      <c r="B2750" s="29" t="s">
        <v>2990</v>
      </c>
      <c r="C2750" s="29" t="s">
        <v>229</v>
      </c>
      <c r="D2750" s="29" t="s">
        <v>232</v>
      </c>
      <c r="E2750" s="30">
        <v>51.02</v>
      </c>
    </row>
    <row r="2751" spans="1:5" x14ac:dyDescent="0.2">
      <c r="A2751" s="29">
        <v>3757</v>
      </c>
      <c r="B2751" s="29" t="s">
        <v>2991</v>
      </c>
      <c r="C2751" s="29" t="s">
        <v>229</v>
      </c>
      <c r="D2751" s="29" t="s">
        <v>232</v>
      </c>
      <c r="E2751" s="30">
        <v>58.99</v>
      </c>
    </row>
    <row r="2752" spans="1:5" x14ac:dyDescent="0.2">
      <c r="A2752" s="29">
        <v>3758</v>
      </c>
      <c r="B2752" s="29" t="s">
        <v>2992</v>
      </c>
      <c r="C2752" s="29" t="s">
        <v>229</v>
      </c>
      <c r="D2752" s="29" t="s">
        <v>232</v>
      </c>
      <c r="E2752" s="30">
        <v>68.78</v>
      </c>
    </row>
    <row r="2753" spans="1:5" x14ac:dyDescent="0.2">
      <c r="A2753" s="29">
        <v>12214</v>
      </c>
      <c r="B2753" s="29" t="s">
        <v>2993</v>
      </c>
      <c r="C2753" s="29" t="s">
        <v>229</v>
      </c>
      <c r="D2753" s="29" t="s">
        <v>232</v>
      </c>
      <c r="E2753" s="30">
        <v>23.55</v>
      </c>
    </row>
    <row r="2754" spans="1:5" x14ac:dyDescent="0.2">
      <c r="A2754" s="29">
        <v>3749</v>
      </c>
      <c r="B2754" s="29" t="s">
        <v>2994</v>
      </c>
      <c r="C2754" s="29" t="s">
        <v>229</v>
      </c>
      <c r="D2754" s="29" t="s">
        <v>230</v>
      </c>
      <c r="E2754" s="30">
        <v>41.98</v>
      </c>
    </row>
    <row r="2755" spans="1:5" x14ac:dyDescent="0.2">
      <c r="A2755" s="29">
        <v>3751</v>
      </c>
      <c r="B2755" s="29" t="s">
        <v>2995</v>
      </c>
      <c r="C2755" s="29" t="s">
        <v>229</v>
      </c>
      <c r="D2755" s="29" t="s">
        <v>232</v>
      </c>
      <c r="E2755" s="30">
        <v>57.29</v>
      </c>
    </row>
    <row r="2756" spans="1:5" x14ac:dyDescent="0.2">
      <c r="A2756" s="29">
        <v>39376</v>
      </c>
      <c r="B2756" s="29" t="s">
        <v>2996</v>
      </c>
      <c r="C2756" s="29" t="s">
        <v>229</v>
      </c>
      <c r="D2756" s="29" t="s">
        <v>232</v>
      </c>
      <c r="E2756" s="30">
        <v>48.3</v>
      </c>
    </row>
    <row r="2757" spans="1:5" x14ac:dyDescent="0.2">
      <c r="A2757" s="29">
        <v>3752</v>
      </c>
      <c r="B2757" s="29" t="s">
        <v>2997</v>
      </c>
      <c r="C2757" s="29" t="s">
        <v>229</v>
      </c>
      <c r="D2757" s="29" t="s">
        <v>232</v>
      </c>
      <c r="E2757" s="30">
        <v>94.51</v>
      </c>
    </row>
    <row r="2758" spans="1:5" x14ac:dyDescent="0.2">
      <c r="A2758" s="29">
        <v>746</v>
      </c>
      <c r="B2758" s="29" t="s">
        <v>2998</v>
      </c>
      <c r="C2758" s="29" t="s">
        <v>229</v>
      </c>
      <c r="D2758" s="29" t="s">
        <v>230</v>
      </c>
      <c r="E2758" s="30">
        <v>2450</v>
      </c>
    </row>
    <row r="2759" spans="1:5" x14ac:dyDescent="0.2">
      <c r="A2759" s="29">
        <v>20269</v>
      </c>
      <c r="B2759" s="29" t="s">
        <v>2999</v>
      </c>
      <c r="C2759" s="29" t="s">
        <v>229</v>
      </c>
      <c r="D2759" s="29" t="s">
        <v>232</v>
      </c>
      <c r="E2759" s="30">
        <v>75.2</v>
      </c>
    </row>
    <row r="2760" spans="1:5" x14ac:dyDescent="0.2">
      <c r="A2760" s="29">
        <v>20270</v>
      </c>
      <c r="B2760" s="29" t="s">
        <v>3000</v>
      </c>
      <c r="C2760" s="29" t="s">
        <v>229</v>
      </c>
      <c r="D2760" s="29" t="s">
        <v>232</v>
      </c>
      <c r="E2760" s="30">
        <v>83.09</v>
      </c>
    </row>
    <row r="2761" spans="1:5" x14ac:dyDescent="0.2">
      <c r="A2761" s="29">
        <v>11696</v>
      </c>
      <c r="B2761" s="29" t="s">
        <v>3001</v>
      </c>
      <c r="C2761" s="29" t="s">
        <v>229</v>
      </c>
      <c r="D2761" s="29" t="s">
        <v>232</v>
      </c>
      <c r="E2761" s="30">
        <v>133.01</v>
      </c>
    </row>
    <row r="2762" spans="1:5" x14ac:dyDescent="0.2">
      <c r="A2762" s="29">
        <v>10427</v>
      </c>
      <c r="B2762" s="29" t="s">
        <v>3002</v>
      </c>
      <c r="C2762" s="29" t="s">
        <v>229</v>
      </c>
      <c r="D2762" s="29" t="s">
        <v>232</v>
      </c>
      <c r="E2762" s="30">
        <v>372.21</v>
      </c>
    </row>
    <row r="2763" spans="1:5" x14ac:dyDescent="0.2">
      <c r="A2763" s="29">
        <v>10428</v>
      </c>
      <c r="B2763" s="29" t="s">
        <v>3003</v>
      </c>
      <c r="C2763" s="29" t="s">
        <v>229</v>
      </c>
      <c r="D2763" s="29" t="s">
        <v>232</v>
      </c>
      <c r="E2763" s="30">
        <v>383.5</v>
      </c>
    </row>
    <row r="2764" spans="1:5" x14ac:dyDescent="0.2">
      <c r="A2764" s="29">
        <v>36521</v>
      </c>
      <c r="B2764" s="29" t="s">
        <v>3004</v>
      </c>
      <c r="C2764" s="29" t="s">
        <v>229</v>
      </c>
      <c r="D2764" s="29" t="s">
        <v>232</v>
      </c>
      <c r="E2764" s="30">
        <v>119.66</v>
      </c>
    </row>
    <row r="2765" spans="1:5" x14ac:dyDescent="0.2">
      <c r="A2765" s="29">
        <v>36794</v>
      </c>
      <c r="B2765" s="29" t="s">
        <v>3005</v>
      </c>
      <c r="C2765" s="29" t="s">
        <v>229</v>
      </c>
      <c r="D2765" s="29" t="s">
        <v>232</v>
      </c>
      <c r="E2765" s="30">
        <v>127.38</v>
      </c>
    </row>
    <row r="2766" spans="1:5" x14ac:dyDescent="0.2">
      <c r="A2766" s="29">
        <v>10426</v>
      </c>
      <c r="B2766" s="29" t="s">
        <v>3006</v>
      </c>
      <c r="C2766" s="29" t="s">
        <v>229</v>
      </c>
      <c r="D2766" s="29" t="s">
        <v>232</v>
      </c>
      <c r="E2766" s="30">
        <v>142.63999999999999</v>
      </c>
    </row>
    <row r="2767" spans="1:5" x14ac:dyDescent="0.2">
      <c r="A2767" s="29">
        <v>10425</v>
      </c>
      <c r="B2767" s="29" t="s">
        <v>3007</v>
      </c>
      <c r="C2767" s="29" t="s">
        <v>229</v>
      </c>
      <c r="D2767" s="29" t="s">
        <v>232</v>
      </c>
      <c r="E2767" s="30">
        <v>72.36</v>
      </c>
    </row>
    <row r="2768" spans="1:5" x14ac:dyDescent="0.2">
      <c r="A2768" s="29">
        <v>10431</v>
      </c>
      <c r="B2768" s="29" t="s">
        <v>3008</v>
      </c>
      <c r="C2768" s="29" t="s">
        <v>229</v>
      </c>
      <c r="D2768" s="29" t="s">
        <v>232</v>
      </c>
      <c r="E2768" s="30">
        <v>247.75</v>
      </c>
    </row>
    <row r="2769" spans="1:5" x14ac:dyDescent="0.2">
      <c r="A2769" s="29">
        <v>10429</v>
      </c>
      <c r="B2769" s="29" t="s">
        <v>3009</v>
      </c>
      <c r="C2769" s="29" t="s">
        <v>229</v>
      </c>
      <c r="D2769" s="29" t="s">
        <v>232</v>
      </c>
      <c r="E2769" s="30">
        <v>122.22</v>
      </c>
    </row>
    <row r="2770" spans="1:5" x14ac:dyDescent="0.2">
      <c r="A2770" s="29">
        <v>2354</v>
      </c>
      <c r="B2770" s="29" t="s">
        <v>3010</v>
      </c>
      <c r="C2770" s="29" t="s">
        <v>407</v>
      </c>
      <c r="D2770" s="29" t="s">
        <v>232</v>
      </c>
      <c r="E2770" s="30">
        <v>11.86</v>
      </c>
    </row>
    <row r="2771" spans="1:5" x14ac:dyDescent="0.2">
      <c r="A2771" s="29">
        <v>40932</v>
      </c>
      <c r="B2771" s="29" t="s">
        <v>3011</v>
      </c>
      <c r="C2771" s="29" t="s">
        <v>409</v>
      </c>
      <c r="D2771" s="29" t="s">
        <v>232</v>
      </c>
      <c r="E2771" s="30">
        <v>2094.15</v>
      </c>
    </row>
    <row r="2772" spans="1:5" x14ac:dyDescent="0.2">
      <c r="A2772" s="29">
        <v>10853</v>
      </c>
      <c r="B2772" s="29" t="s">
        <v>3012</v>
      </c>
      <c r="C2772" s="29" t="s">
        <v>229</v>
      </c>
      <c r="D2772" s="29" t="s">
        <v>232</v>
      </c>
      <c r="E2772" s="30">
        <v>88.72</v>
      </c>
    </row>
    <row r="2773" spans="1:5" x14ac:dyDescent="0.2">
      <c r="A2773" s="29">
        <v>5093</v>
      </c>
      <c r="B2773" s="29" t="s">
        <v>3013</v>
      </c>
      <c r="C2773" s="29" t="s">
        <v>685</v>
      </c>
      <c r="D2773" s="29" t="s">
        <v>232</v>
      </c>
      <c r="E2773" s="30">
        <v>13.75</v>
      </c>
    </row>
    <row r="2774" spans="1:5" x14ac:dyDescent="0.2">
      <c r="A2774" s="29">
        <v>44331</v>
      </c>
      <c r="B2774" s="29" t="s">
        <v>3014</v>
      </c>
      <c r="C2774" s="29" t="s">
        <v>295</v>
      </c>
      <c r="D2774" s="29" t="s">
        <v>232</v>
      </c>
      <c r="E2774" s="30">
        <v>40.4</v>
      </c>
    </row>
    <row r="2775" spans="1:5" x14ac:dyDescent="0.2">
      <c r="A2775" s="29">
        <v>37768</v>
      </c>
      <c r="B2775" s="29" t="s">
        <v>3015</v>
      </c>
      <c r="C2775" s="29" t="s">
        <v>229</v>
      </c>
      <c r="D2775" s="29" t="s">
        <v>237</v>
      </c>
      <c r="E2775" s="30">
        <v>216500</v>
      </c>
    </row>
    <row r="2776" spans="1:5" x14ac:dyDescent="0.2">
      <c r="A2776" s="29">
        <v>37773</v>
      </c>
      <c r="B2776" s="29" t="s">
        <v>3016</v>
      </c>
      <c r="C2776" s="29" t="s">
        <v>229</v>
      </c>
      <c r="D2776" s="29" t="s">
        <v>237</v>
      </c>
      <c r="E2776" s="30">
        <v>183845</v>
      </c>
    </row>
    <row r="2777" spans="1:5" x14ac:dyDescent="0.2">
      <c r="A2777" s="29">
        <v>37769</v>
      </c>
      <c r="B2777" s="29" t="s">
        <v>3017</v>
      </c>
      <c r="C2777" s="29" t="s">
        <v>229</v>
      </c>
      <c r="D2777" s="29" t="s">
        <v>237</v>
      </c>
      <c r="E2777" s="30">
        <v>307779.69</v>
      </c>
    </row>
    <row r="2778" spans="1:5" x14ac:dyDescent="0.2">
      <c r="A2778" s="29">
        <v>37770</v>
      </c>
      <c r="B2778" s="29" t="s">
        <v>3018</v>
      </c>
      <c r="C2778" s="29" t="s">
        <v>229</v>
      </c>
      <c r="D2778" s="29" t="s">
        <v>237</v>
      </c>
      <c r="E2778" s="30">
        <v>522351.23</v>
      </c>
    </row>
    <row r="2779" spans="1:5" x14ac:dyDescent="0.2">
      <c r="A2779" s="29">
        <v>38382</v>
      </c>
      <c r="B2779" s="29" t="s">
        <v>3019</v>
      </c>
      <c r="C2779" s="29" t="s">
        <v>229</v>
      </c>
      <c r="D2779" s="29" t="s">
        <v>232</v>
      </c>
      <c r="E2779" s="30">
        <v>11.04</v>
      </c>
    </row>
    <row r="2780" spans="1:5" x14ac:dyDescent="0.2">
      <c r="A2780" s="29">
        <v>38383</v>
      </c>
      <c r="B2780" s="29" t="s">
        <v>3020</v>
      </c>
      <c r="C2780" s="29" t="s">
        <v>229</v>
      </c>
      <c r="D2780" s="29" t="s">
        <v>232</v>
      </c>
      <c r="E2780" s="30">
        <v>2.06</v>
      </c>
    </row>
    <row r="2781" spans="1:5" x14ac:dyDescent="0.2">
      <c r="A2781" s="29">
        <v>3768</v>
      </c>
      <c r="B2781" s="29" t="s">
        <v>3021</v>
      </c>
      <c r="C2781" s="29" t="s">
        <v>229</v>
      </c>
      <c r="D2781" s="29" t="s">
        <v>232</v>
      </c>
      <c r="E2781" s="30">
        <v>2.2200000000000002</v>
      </c>
    </row>
    <row r="2782" spans="1:5" x14ac:dyDescent="0.2">
      <c r="A2782" s="29">
        <v>3767</v>
      </c>
      <c r="B2782" s="29" t="s">
        <v>3022</v>
      </c>
      <c r="C2782" s="29" t="s">
        <v>229</v>
      </c>
      <c r="D2782" s="29" t="s">
        <v>232</v>
      </c>
      <c r="E2782" s="30">
        <v>0.74</v>
      </c>
    </row>
    <row r="2783" spans="1:5" x14ac:dyDescent="0.2">
      <c r="A2783" s="29">
        <v>13192</v>
      </c>
      <c r="B2783" s="29" t="s">
        <v>3023</v>
      </c>
      <c r="C2783" s="29" t="s">
        <v>229</v>
      </c>
      <c r="D2783" s="29" t="s">
        <v>232</v>
      </c>
      <c r="E2783" s="30">
        <v>5124.24</v>
      </c>
    </row>
    <row r="2784" spans="1:5" x14ac:dyDescent="0.2">
      <c r="A2784" s="29">
        <v>38413</v>
      </c>
      <c r="B2784" s="29" t="s">
        <v>3024</v>
      </c>
      <c r="C2784" s="29" t="s">
        <v>229</v>
      </c>
      <c r="D2784" s="29" t="s">
        <v>232</v>
      </c>
      <c r="E2784" s="30">
        <v>847.47</v>
      </c>
    </row>
    <row r="2785" spans="1:5" x14ac:dyDescent="0.2">
      <c r="A2785" s="29">
        <v>42440</v>
      </c>
      <c r="B2785" s="29" t="s">
        <v>3025</v>
      </c>
      <c r="C2785" s="29" t="s">
        <v>229</v>
      </c>
      <c r="D2785" s="29" t="s">
        <v>237</v>
      </c>
      <c r="E2785" s="30">
        <v>1085.17</v>
      </c>
    </row>
    <row r="2786" spans="1:5" x14ac:dyDescent="0.2">
      <c r="A2786" s="29">
        <v>20193</v>
      </c>
      <c r="B2786" s="29" t="s">
        <v>3026</v>
      </c>
      <c r="C2786" s="29" t="s">
        <v>3027</v>
      </c>
      <c r="D2786" s="29" t="s">
        <v>232</v>
      </c>
      <c r="E2786" s="30">
        <v>5.99</v>
      </c>
    </row>
    <row r="2787" spans="1:5" x14ac:dyDescent="0.2">
      <c r="A2787" s="29">
        <v>10527</v>
      </c>
      <c r="B2787" s="29" t="s">
        <v>3028</v>
      </c>
      <c r="C2787" s="29" t="s">
        <v>3029</v>
      </c>
      <c r="D2787" s="29" t="s">
        <v>230</v>
      </c>
      <c r="E2787" s="30">
        <v>18</v>
      </c>
    </row>
    <row r="2788" spans="1:5" x14ac:dyDescent="0.2">
      <c r="A2788" s="29">
        <v>41805</v>
      </c>
      <c r="B2788" s="29" t="s">
        <v>3030</v>
      </c>
      <c r="C2788" s="29" t="s">
        <v>409</v>
      </c>
      <c r="D2788" s="29" t="s">
        <v>237</v>
      </c>
      <c r="E2788" s="30">
        <v>465</v>
      </c>
    </row>
    <row r="2789" spans="1:5" x14ac:dyDescent="0.2">
      <c r="A2789" s="29">
        <v>40271</v>
      </c>
      <c r="B2789" s="29" t="s">
        <v>3031</v>
      </c>
      <c r="C2789" s="29" t="s">
        <v>409</v>
      </c>
      <c r="D2789" s="29" t="s">
        <v>232</v>
      </c>
      <c r="E2789" s="30">
        <v>11.7</v>
      </c>
    </row>
    <row r="2790" spans="1:5" x14ac:dyDescent="0.2">
      <c r="A2790" s="29">
        <v>40287</v>
      </c>
      <c r="B2790" s="29" t="s">
        <v>3032</v>
      </c>
      <c r="C2790" s="29" t="s">
        <v>409</v>
      </c>
      <c r="D2790" s="29" t="s">
        <v>232</v>
      </c>
      <c r="E2790" s="30">
        <v>4.5</v>
      </c>
    </row>
    <row r="2791" spans="1:5" x14ac:dyDescent="0.2">
      <c r="A2791" s="29">
        <v>4084</v>
      </c>
      <c r="B2791" s="29" t="s">
        <v>3033</v>
      </c>
      <c r="C2791" s="29" t="s">
        <v>407</v>
      </c>
      <c r="D2791" s="29" t="s">
        <v>232</v>
      </c>
      <c r="E2791" s="30">
        <v>2.7</v>
      </c>
    </row>
    <row r="2792" spans="1:5" x14ac:dyDescent="0.2">
      <c r="A2792" s="29">
        <v>743</v>
      </c>
      <c r="B2792" s="29" t="s">
        <v>3034</v>
      </c>
      <c r="C2792" s="29" t="s">
        <v>407</v>
      </c>
      <c r="D2792" s="29" t="s">
        <v>230</v>
      </c>
      <c r="E2792" s="30">
        <v>2.7</v>
      </c>
    </row>
    <row r="2793" spans="1:5" x14ac:dyDescent="0.2">
      <c r="A2793" s="29">
        <v>40293</v>
      </c>
      <c r="B2793" s="29" t="s">
        <v>3035</v>
      </c>
      <c r="C2793" s="29" t="s">
        <v>407</v>
      </c>
      <c r="D2793" s="29" t="s">
        <v>232</v>
      </c>
      <c r="E2793" s="30">
        <v>3.24</v>
      </c>
    </row>
    <row r="2794" spans="1:5" x14ac:dyDescent="0.2">
      <c r="A2794" s="29">
        <v>40294</v>
      </c>
      <c r="B2794" s="29" t="s">
        <v>3036</v>
      </c>
      <c r="C2794" s="29" t="s">
        <v>407</v>
      </c>
      <c r="D2794" s="29" t="s">
        <v>232</v>
      </c>
      <c r="E2794" s="30">
        <v>2.7</v>
      </c>
    </row>
    <row r="2795" spans="1:5" x14ac:dyDescent="0.2">
      <c r="A2795" s="29">
        <v>4085</v>
      </c>
      <c r="B2795" s="29" t="s">
        <v>3037</v>
      </c>
      <c r="C2795" s="29" t="s">
        <v>407</v>
      </c>
      <c r="D2795" s="29" t="s">
        <v>232</v>
      </c>
      <c r="E2795" s="30">
        <v>3.78</v>
      </c>
    </row>
    <row r="2796" spans="1:5" x14ac:dyDescent="0.2">
      <c r="A2796" s="29">
        <v>10775</v>
      </c>
      <c r="B2796" s="29" t="s">
        <v>3038</v>
      </c>
      <c r="C2796" s="29" t="s">
        <v>409</v>
      </c>
      <c r="D2796" s="29" t="s">
        <v>237</v>
      </c>
      <c r="E2796" s="30">
        <v>756</v>
      </c>
    </row>
    <row r="2797" spans="1:5" x14ac:dyDescent="0.2">
      <c r="A2797" s="29">
        <v>10776</v>
      </c>
      <c r="B2797" s="29" t="s">
        <v>3039</v>
      </c>
      <c r="C2797" s="29" t="s">
        <v>409</v>
      </c>
      <c r="D2797" s="29" t="s">
        <v>237</v>
      </c>
      <c r="E2797" s="30">
        <v>590.62</v>
      </c>
    </row>
    <row r="2798" spans="1:5" x14ac:dyDescent="0.2">
      <c r="A2798" s="29">
        <v>10779</v>
      </c>
      <c r="B2798" s="29" t="s">
        <v>3040</v>
      </c>
      <c r="C2798" s="29" t="s">
        <v>409</v>
      </c>
      <c r="D2798" s="29" t="s">
        <v>237</v>
      </c>
      <c r="E2798" s="30">
        <v>945</v>
      </c>
    </row>
    <row r="2799" spans="1:5" x14ac:dyDescent="0.2">
      <c r="A2799" s="29">
        <v>10777</v>
      </c>
      <c r="B2799" s="29" t="s">
        <v>3041</v>
      </c>
      <c r="C2799" s="29" t="s">
        <v>409</v>
      </c>
      <c r="D2799" s="29" t="s">
        <v>237</v>
      </c>
      <c r="E2799" s="30">
        <v>858.37</v>
      </c>
    </row>
    <row r="2800" spans="1:5" x14ac:dyDescent="0.2">
      <c r="A2800" s="29">
        <v>10778</v>
      </c>
      <c r="B2800" s="29" t="s">
        <v>3042</v>
      </c>
      <c r="C2800" s="29" t="s">
        <v>409</v>
      </c>
      <c r="D2800" s="29" t="s">
        <v>237</v>
      </c>
      <c r="E2800" s="30">
        <v>945</v>
      </c>
    </row>
    <row r="2801" spans="1:5" x14ac:dyDescent="0.2">
      <c r="A2801" s="29">
        <v>40339</v>
      </c>
      <c r="B2801" s="29" t="s">
        <v>3043</v>
      </c>
      <c r="C2801" s="29" t="s">
        <v>409</v>
      </c>
      <c r="D2801" s="29" t="s">
        <v>232</v>
      </c>
      <c r="E2801" s="30">
        <v>4.5</v>
      </c>
    </row>
    <row r="2802" spans="1:5" x14ac:dyDescent="0.2">
      <c r="A2802" s="29">
        <v>10749</v>
      </c>
      <c r="B2802" s="29" t="s">
        <v>3044</v>
      </c>
      <c r="C2802" s="29" t="s">
        <v>409</v>
      </c>
      <c r="D2802" s="29" t="s">
        <v>232</v>
      </c>
      <c r="E2802" s="30">
        <v>8.24</v>
      </c>
    </row>
    <row r="2803" spans="1:5" x14ac:dyDescent="0.2">
      <c r="A2803" s="29">
        <v>40290</v>
      </c>
      <c r="B2803" s="29" t="s">
        <v>3045</v>
      </c>
      <c r="C2803" s="29" t="s">
        <v>409</v>
      </c>
      <c r="D2803" s="29" t="s">
        <v>232</v>
      </c>
      <c r="E2803" s="30">
        <v>11.88</v>
      </c>
    </row>
    <row r="2804" spans="1:5" x14ac:dyDescent="0.2">
      <c r="A2804" s="29">
        <v>3346</v>
      </c>
      <c r="B2804" s="29" t="s">
        <v>3046</v>
      </c>
      <c r="C2804" s="29" t="s">
        <v>407</v>
      </c>
      <c r="D2804" s="29" t="s">
        <v>230</v>
      </c>
      <c r="E2804" s="30">
        <v>17.55</v>
      </c>
    </row>
    <row r="2805" spans="1:5" x14ac:dyDescent="0.2">
      <c r="A2805" s="29">
        <v>3348</v>
      </c>
      <c r="B2805" s="29" t="s">
        <v>3047</v>
      </c>
      <c r="C2805" s="29" t="s">
        <v>407</v>
      </c>
      <c r="D2805" s="29" t="s">
        <v>232</v>
      </c>
      <c r="E2805" s="30">
        <v>20.99</v>
      </c>
    </row>
    <row r="2806" spans="1:5" x14ac:dyDescent="0.2">
      <c r="A2806" s="29">
        <v>39833</v>
      </c>
      <c r="B2806" s="29" t="s">
        <v>3048</v>
      </c>
      <c r="C2806" s="29" t="s">
        <v>407</v>
      </c>
      <c r="D2806" s="29" t="s">
        <v>232</v>
      </c>
      <c r="E2806" s="30">
        <v>28.76</v>
      </c>
    </row>
    <row r="2807" spans="1:5" x14ac:dyDescent="0.2">
      <c r="A2807" s="29">
        <v>7252</v>
      </c>
      <c r="B2807" s="29" t="s">
        <v>3049</v>
      </c>
      <c r="C2807" s="29" t="s">
        <v>407</v>
      </c>
      <c r="D2807" s="29" t="s">
        <v>237</v>
      </c>
      <c r="E2807" s="30">
        <v>2.25</v>
      </c>
    </row>
    <row r="2808" spans="1:5" x14ac:dyDescent="0.2">
      <c r="A2808" s="29">
        <v>7247</v>
      </c>
      <c r="B2808" s="29" t="s">
        <v>3050</v>
      </c>
      <c r="C2808" s="29" t="s">
        <v>407</v>
      </c>
      <c r="D2808" s="29" t="s">
        <v>237</v>
      </c>
      <c r="E2808" s="30">
        <v>2.25</v>
      </c>
    </row>
    <row r="2809" spans="1:5" x14ac:dyDescent="0.2">
      <c r="A2809" s="29">
        <v>40291</v>
      </c>
      <c r="B2809" s="29" t="s">
        <v>3051</v>
      </c>
      <c r="C2809" s="29" t="s">
        <v>409</v>
      </c>
      <c r="D2809" s="29" t="s">
        <v>232</v>
      </c>
      <c r="E2809" s="30">
        <v>627.91999999999996</v>
      </c>
    </row>
    <row r="2810" spans="1:5" x14ac:dyDescent="0.2">
      <c r="A2810" s="29">
        <v>40275</v>
      </c>
      <c r="B2810" s="29" t="s">
        <v>3052</v>
      </c>
      <c r="C2810" s="29" t="s">
        <v>409</v>
      </c>
      <c r="D2810" s="29" t="s">
        <v>232</v>
      </c>
      <c r="E2810" s="30">
        <v>18</v>
      </c>
    </row>
    <row r="2811" spans="1:5" x14ac:dyDescent="0.2">
      <c r="A2811" s="29">
        <v>42408</v>
      </c>
      <c r="B2811" s="29" t="s">
        <v>3053</v>
      </c>
      <c r="C2811" s="29" t="s">
        <v>236</v>
      </c>
      <c r="D2811" s="29" t="s">
        <v>232</v>
      </c>
      <c r="E2811" s="30">
        <v>1.94</v>
      </c>
    </row>
    <row r="2812" spans="1:5" x14ac:dyDescent="0.2">
      <c r="A2812" s="29">
        <v>3777</v>
      </c>
      <c r="B2812" s="29" t="s">
        <v>3054</v>
      </c>
      <c r="C2812" s="29" t="s">
        <v>236</v>
      </c>
      <c r="D2812" s="29" t="s">
        <v>230</v>
      </c>
      <c r="E2812" s="30">
        <v>1.4</v>
      </c>
    </row>
    <row r="2813" spans="1:5" x14ac:dyDescent="0.2">
      <c r="A2813" s="29">
        <v>3798</v>
      </c>
      <c r="B2813" s="29" t="s">
        <v>3055</v>
      </c>
      <c r="C2813" s="29" t="s">
        <v>229</v>
      </c>
      <c r="D2813" s="29" t="s">
        <v>232</v>
      </c>
      <c r="E2813" s="30">
        <v>87.72</v>
      </c>
    </row>
    <row r="2814" spans="1:5" x14ac:dyDescent="0.2">
      <c r="A2814" s="29">
        <v>38769</v>
      </c>
      <c r="B2814" s="29" t="s">
        <v>3056</v>
      </c>
      <c r="C2814" s="29" t="s">
        <v>229</v>
      </c>
      <c r="D2814" s="29" t="s">
        <v>232</v>
      </c>
      <c r="E2814" s="30">
        <v>68.5</v>
      </c>
    </row>
    <row r="2815" spans="1:5" x14ac:dyDescent="0.2">
      <c r="A2815" s="29">
        <v>39510</v>
      </c>
      <c r="B2815" s="29" t="s">
        <v>3057</v>
      </c>
      <c r="C2815" s="29" t="s">
        <v>229</v>
      </c>
      <c r="D2815" s="29" t="s">
        <v>232</v>
      </c>
      <c r="E2815" s="30">
        <v>277.24</v>
      </c>
    </row>
    <row r="2816" spans="1:5" x14ac:dyDescent="0.2">
      <c r="A2816" s="29">
        <v>38776</v>
      </c>
      <c r="B2816" s="29" t="s">
        <v>3058</v>
      </c>
      <c r="C2816" s="29" t="s">
        <v>229</v>
      </c>
      <c r="D2816" s="29" t="s">
        <v>232</v>
      </c>
      <c r="E2816" s="30">
        <v>294.23</v>
      </c>
    </row>
    <row r="2817" spans="1:5" x14ac:dyDescent="0.2">
      <c r="A2817" s="29">
        <v>38774</v>
      </c>
      <c r="B2817" s="29" t="s">
        <v>3059</v>
      </c>
      <c r="C2817" s="29" t="s">
        <v>229</v>
      </c>
      <c r="D2817" s="29" t="s">
        <v>232</v>
      </c>
      <c r="E2817" s="30">
        <v>20.07</v>
      </c>
    </row>
    <row r="2818" spans="1:5" x14ac:dyDescent="0.2">
      <c r="A2818" s="29">
        <v>42247</v>
      </c>
      <c r="B2818" s="29" t="s">
        <v>3060</v>
      </c>
      <c r="C2818" s="29" t="s">
        <v>229</v>
      </c>
      <c r="D2818" s="29" t="s">
        <v>232</v>
      </c>
      <c r="E2818" s="30">
        <v>685.13</v>
      </c>
    </row>
    <row r="2819" spans="1:5" x14ac:dyDescent="0.2">
      <c r="A2819" s="29">
        <v>42248</v>
      </c>
      <c r="B2819" s="29" t="s">
        <v>3061</v>
      </c>
      <c r="C2819" s="29" t="s">
        <v>229</v>
      </c>
      <c r="D2819" s="29" t="s">
        <v>232</v>
      </c>
      <c r="E2819" s="30">
        <v>795.83</v>
      </c>
    </row>
    <row r="2820" spans="1:5" x14ac:dyDescent="0.2">
      <c r="A2820" s="29">
        <v>42249</v>
      </c>
      <c r="B2820" s="29" t="s">
        <v>3062</v>
      </c>
      <c r="C2820" s="29" t="s">
        <v>229</v>
      </c>
      <c r="D2820" s="29" t="s">
        <v>232</v>
      </c>
      <c r="E2820" s="30">
        <v>1318.41</v>
      </c>
    </row>
    <row r="2821" spans="1:5" x14ac:dyDescent="0.2">
      <c r="A2821" s="29">
        <v>42244</v>
      </c>
      <c r="B2821" s="29" t="s">
        <v>3063</v>
      </c>
      <c r="C2821" s="29" t="s">
        <v>229</v>
      </c>
      <c r="D2821" s="29" t="s">
        <v>232</v>
      </c>
      <c r="E2821" s="30">
        <v>205.9</v>
      </c>
    </row>
    <row r="2822" spans="1:5" x14ac:dyDescent="0.2">
      <c r="A2822" s="29">
        <v>42245</v>
      </c>
      <c r="B2822" s="29" t="s">
        <v>3064</v>
      </c>
      <c r="C2822" s="29" t="s">
        <v>229</v>
      </c>
      <c r="D2822" s="29" t="s">
        <v>232</v>
      </c>
      <c r="E2822" s="30">
        <v>379.94</v>
      </c>
    </row>
    <row r="2823" spans="1:5" x14ac:dyDescent="0.2">
      <c r="A2823" s="29">
        <v>42246</v>
      </c>
      <c r="B2823" s="29" t="s">
        <v>3065</v>
      </c>
      <c r="C2823" s="29" t="s">
        <v>229</v>
      </c>
      <c r="D2823" s="29" t="s">
        <v>232</v>
      </c>
      <c r="E2823" s="30">
        <v>420.58</v>
      </c>
    </row>
    <row r="2824" spans="1:5" x14ac:dyDescent="0.2">
      <c r="A2824" s="29">
        <v>42243</v>
      </c>
      <c r="B2824" s="29" t="s">
        <v>3066</v>
      </c>
      <c r="C2824" s="29" t="s">
        <v>229</v>
      </c>
      <c r="D2824" s="29" t="s">
        <v>232</v>
      </c>
      <c r="E2824" s="30">
        <v>507.14</v>
      </c>
    </row>
    <row r="2825" spans="1:5" x14ac:dyDescent="0.2">
      <c r="A2825" s="29">
        <v>38889</v>
      </c>
      <c r="B2825" s="29" t="s">
        <v>3067</v>
      </c>
      <c r="C2825" s="29" t="s">
        <v>229</v>
      </c>
      <c r="D2825" s="29" t="s">
        <v>232</v>
      </c>
      <c r="E2825" s="30">
        <v>52.5</v>
      </c>
    </row>
    <row r="2826" spans="1:5" x14ac:dyDescent="0.2">
      <c r="A2826" s="29">
        <v>38784</v>
      </c>
      <c r="B2826" s="29" t="s">
        <v>3068</v>
      </c>
      <c r="C2826" s="29" t="s">
        <v>229</v>
      </c>
      <c r="D2826" s="29" t="s">
        <v>232</v>
      </c>
      <c r="E2826" s="30">
        <v>70.239999999999995</v>
      </c>
    </row>
    <row r="2827" spans="1:5" x14ac:dyDescent="0.2">
      <c r="A2827" s="29">
        <v>3788</v>
      </c>
      <c r="B2827" s="29" t="s">
        <v>3069</v>
      </c>
      <c r="C2827" s="29" t="s">
        <v>229</v>
      </c>
      <c r="D2827" s="29" t="s">
        <v>232</v>
      </c>
      <c r="E2827" s="30">
        <v>73.2</v>
      </c>
    </row>
    <row r="2828" spans="1:5" x14ac:dyDescent="0.2">
      <c r="A2828" s="29">
        <v>12230</v>
      </c>
      <c r="B2828" s="29" t="s">
        <v>3070</v>
      </c>
      <c r="C2828" s="29" t="s">
        <v>229</v>
      </c>
      <c r="D2828" s="29" t="s">
        <v>232</v>
      </c>
      <c r="E2828" s="30">
        <v>18.829999999999998</v>
      </c>
    </row>
    <row r="2829" spans="1:5" x14ac:dyDescent="0.2">
      <c r="A2829" s="29">
        <v>3780</v>
      </c>
      <c r="B2829" s="29" t="s">
        <v>3071</v>
      </c>
      <c r="C2829" s="29" t="s">
        <v>229</v>
      </c>
      <c r="D2829" s="29" t="s">
        <v>230</v>
      </c>
      <c r="E2829" s="30">
        <v>108</v>
      </c>
    </row>
    <row r="2830" spans="1:5" x14ac:dyDescent="0.2">
      <c r="A2830" s="29">
        <v>12231</v>
      </c>
      <c r="B2830" s="29" t="s">
        <v>3072</v>
      </c>
      <c r="C2830" s="29" t="s">
        <v>229</v>
      </c>
      <c r="D2830" s="29" t="s">
        <v>232</v>
      </c>
      <c r="E2830" s="30">
        <v>31.31</v>
      </c>
    </row>
    <row r="2831" spans="1:5" x14ac:dyDescent="0.2">
      <c r="A2831" s="29">
        <v>3811</v>
      </c>
      <c r="B2831" s="29" t="s">
        <v>3073</v>
      </c>
      <c r="C2831" s="29" t="s">
        <v>229</v>
      </c>
      <c r="D2831" s="29" t="s">
        <v>232</v>
      </c>
      <c r="E2831" s="30">
        <v>101.44</v>
      </c>
    </row>
    <row r="2832" spans="1:5" x14ac:dyDescent="0.2">
      <c r="A2832" s="29">
        <v>12232</v>
      </c>
      <c r="B2832" s="29" t="s">
        <v>3074</v>
      </c>
      <c r="C2832" s="29" t="s">
        <v>229</v>
      </c>
      <c r="D2832" s="29" t="s">
        <v>232</v>
      </c>
      <c r="E2832" s="30">
        <v>32.799999999999997</v>
      </c>
    </row>
    <row r="2833" spans="1:5" x14ac:dyDescent="0.2">
      <c r="A2833" s="29">
        <v>3799</v>
      </c>
      <c r="B2833" s="29" t="s">
        <v>3075</v>
      </c>
      <c r="C2833" s="29" t="s">
        <v>229</v>
      </c>
      <c r="D2833" s="29" t="s">
        <v>232</v>
      </c>
      <c r="E2833" s="30">
        <v>143.47</v>
      </c>
    </row>
    <row r="2834" spans="1:5" x14ac:dyDescent="0.2">
      <c r="A2834" s="29">
        <v>12239</v>
      </c>
      <c r="B2834" s="29" t="s">
        <v>3076</v>
      </c>
      <c r="C2834" s="29" t="s">
        <v>229</v>
      </c>
      <c r="D2834" s="29" t="s">
        <v>232</v>
      </c>
      <c r="E2834" s="30">
        <v>42.95</v>
      </c>
    </row>
    <row r="2835" spans="1:5" x14ac:dyDescent="0.2">
      <c r="A2835" s="29">
        <v>38773</v>
      </c>
      <c r="B2835" s="29" t="s">
        <v>3077</v>
      </c>
      <c r="C2835" s="29" t="s">
        <v>229</v>
      </c>
      <c r="D2835" s="29" t="s">
        <v>232</v>
      </c>
      <c r="E2835" s="30">
        <v>6.89</v>
      </c>
    </row>
    <row r="2836" spans="1:5" x14ac:dyDescent="0.2">
      <c r="A2836" s="29">
        <v>12271</v>
      </c>
      <c r="B2836" s="29" t="s">
        <v>3078</v>
      </c>
      <c r="C2836" s="29" t="s">
        <v>229</v>
      </c>
      <c r="D2836" s="29" t="s">
        <v>232</v>
      </c>
      <c r="E2836" s="30">
        <v>384.13</v>
      </c>
    </row>
    <row r="2837" spans="1:5" x14ac:dyDescent="0.2">
      <c r="A2837" s="29">
        <v>38785</v>
      </c>
      <c r="B2837" s="29" t="s">
        <v>3079</v>
      </c>
      <c r="C2837" s="29" t="s">
        <v>229</v>
      </c>
      <c r="D2837" s="29" t="s">
        <v>232</v>
      </c>
      <c r="E2837" s="30">
        <v>181.87</v>
      </c>
    </row>
    <row r="2838" spans="1:5" x14ac:dyDescent="0.2">
      <c r="A2838" s="29">
        <v>38786</v>
      </c>
      <c r="B2838" s="29" t="s">
        <v>3080</v>
      </c>
      <c r="C2838" s="29" t="s">
        <v>229</v>
      </c>
      <c r="D2838" s="29" t="s">
        <v>232</v>
      </c>
      <c r="E2838" s="30">
        <v>224.02</v>
      </c>
    </row>
    <row r="2839" spans="1:5" x14ac:dyDescent="0.2">
      <c r="A2839" s="29">
        <v>39385</v>
      </c>
      <c r="B2839" s="29" t="s">
        <v>3081</v>
      </c>
      <c r="C2839" s="29" t="s">
        <v>229</v>
      </c>
      <c r="D2839" s="29" t="s">
        <v>232</v>
      </c>
      <c r="E2839" s="30">
        <v>18.36</v>
      </c>
    </row>
    <row r="2840" spans="1:5" x14ac:dyDescent="0.2">
      <c r="A2840" s="29">
        <v>39389</v>
      </c>
      <c r="B2840" s="29" t="s">
        <v>3082</v>
      </c>
      <c r="C2840" s="29" t="s">
        <v>229</v>
      </c>
      <c r="D2840" s="29" t="s">
        <v>232</v>
      </c>
      <c r="E2840" s="30">
        <v>19.920000000000002</v>
      </c>
    </row>
    <row r="2841" spans="1:5" x14ac:dyDescent="0.2">
      <c r="A2841" s="29">
        <v>39390</v>
      </c>
      <c r="B2841" s="29" t="s">
        <v>3083</v>
      </c>
      <c r="C2841" s="29" t="s">
        <v>229</v>
      </c>
      <c r="D2841" s="29" t="s">
        <v>232</v>
      </c>
      <c r="E2841" s="30">
        <v>41.75</v>
      </c>
    </row>
    <row r="2842" spans="1:5" x14ac:dyDescent="0.2">
      <c r="A2842" s="29">
        <v>39391</v>
      </c>
      <c r="B2842" s="29" t="s">
        <v>3084</v>
      </c>
      <c r="C2842" s="29" t="s">
        <v>229</v>
      </c>
      <c r="D2842" s="29" t="s">
        <v>232</v>
      </c>
      <c r="E2842" s="30">
        <v>46.88</v>
      </c>
    </row>
    <row r="2843" spans="1:5" x14ac:dyDescent="0.2">
      <c r="A2843" s="29">
        <v>3803</v>
      </c>
      <c r="B2843" s="29" t="s">
        <v>3085</v>
      </c>
      <c r="C2843" s="29" t="s">
        <v>229</v>
      </c>
      <c r="D2843" s="29" t="s">
        <v>232</v>
      </c>
      <c r="E2843" s="30">
        <v>64.95</v>
      </c>
    </row>
    <row r="2844" spans="1:5" x14ac:dyDescent="0.2">
      <c r="A2844" s="29">
        <v>38770</v>
      </c>
      <c r="B2844" s="29" t="s">
        <v>3086</v>
      </c>
      <c r="C2844" s="29" t="s">
        <v>229</v>
      </c>
      <c r="D2844" s="29" t="s">
        <v>232</v>
      </c>
      <c r="E2844" s="30">
        <v>75.209999999999994</v>
      </c>
    </row>
    <row r="2845" spans="1:5" x14ac:dyDescent="0.2">
      <c r="A2845" s="29">
        <v>12267</v>
      </c>
      <c r="B2845" s="29" t="s">
        <v>3087</v>
      </c>
      <c r="C2845" s="29" t="s">
        <v>229</v>
      </c>
      <c r="D2845" s="29" t="s">
        <v>232</v>
      </c>
      <c r="E2845" s="30">
        <v>220.4</v>
      </c>
    </row>
    <row r="2846" spans="1:5" x14ac:dyDescent="0.2">
      <c r="A2846" s="29">
        <v>43265</v>
      </c>
      <c r="B2846" s="29" t="s">
        <v>3088</v>
      </c>
      <c r="C2846" s="29" t="s">
        <v>229</v>
      </c>
      <c r="D2846" s="29" t="s">
        <v>232</v>
      </c>
      <c r="E2846" s="30">
        <v>57.41</v>
      </c>
    </row>
    <row r="2847" spans="1:5" x14ac:dyDescent="0.2">
      <c r="A2847" s="29">
        <v>12266</v>
      </c>
      <c r="B2847" s="29" t="s">
        <v>3089</v>
      </c>
      <c r="C2847" s="29" t="s">
        <v>229</v>
      </c>
      <c r="D2847" s="29" t="s">
        <v>232</v>
      </c>
      <c r="E2847" s="30">
        <v>112.81</v>
      </c>
    </row>
    <row r="2848" spans="1:5" x14ac:dyDescent="0.2">
      <c r="A2848" s="29">
        <v>39378</v>
      </c>
      <c r="B2848" s="29" t="s">
        <v>3090</v>
      </c>
      <c r="C2848" s="29" t="s">
        <v>229</v>
      </c>
      <c r="D2848" s="29" t="s">
        <v>232</v>
      </c>
      <c r="E2848" s="30">
        <v>79.98</v>
      </c>
    </row>
    <row r="2849" spans="1:5" x14ac:dyDescent="0.2">
      <c r="A2849" s="29">
        <v>43543</v>
      </c>
      <c r="B2849" s="29" t="s">
        <v>3091</v>
      </c>
      <c r="C2849" s="29" t="s">
        <v>229</v>
      </c>
      <c r="D2849" s="29" t="s">
        <v>232</v>
      </c>
      <c r="E2849" s="30">
        <v>166.62</v>
      </c>
    </row>
    <row r="2850" spans="1:5" x14ac:dyDescent="0.2">
      <c r="A2850" s="29">
        <v>38775</v>
      </c>
      <c r="B2850" s="29" t="s">
        <v>3092</v>
      </c>
      <c r="C2850" s="29" t="s">
        <v>229</v>
      </c>
      <c r="D2850" s="29" t="s">
        <v>232</v>
      </c>
      <c r="E2850" s="30">
        <v>84.79</v>
      </c>
    </row>
    <row r="2851" spans="1:5" x14ac:dyDescent="0.2">
      <c r="A2851" s="29">
        <v>21119</v>
      </c>
      <c r="B2851" s="29" t="s">
        <v>3093</v>
      </c>
      <c r="C2851" s="29" t="s">
        <v>229</v>
      </c>
      <c r="D2851" s="29" t="s">
        <v>237</v>
      </c>
      <c r="E2851" s="30">
        <v>1.56</v>
      </c>
    </row>
    <row r="2852" spans="1:5" x14ac:dyDescent="0.2">
      <c r="A2852" s="29">
        <v>37974</v>
      </c>
      <c r="B2852" s="29" t="s">
        <v>3094</v>
      </c>
      <c r="C2852" s="29" t="s">
        <v>229</v>
      </c>
      <c r="D2852" s="29" t="s">
        <v>237</v>
      </c>
      <c r="E2852" s="30">
        <v>2.3199999999999998</v>
      </c>
    </row>
    <row r="2853" spans="1:5" x14ac:dyDescent="0.2">
      <c r="A2853" s="29">
        <v>37975</v>
      </c>
      <c r="B2853" s="29" t="s">
        <v>3095</v>
      </c>
      <c r="C2853" s="29" t="s">
        <v>229</v>
      </c>
      <c r="D2853" s="29" t="s">
        <v>237</v>
      </c>
      <c r="E2853" s="30">
        <v>4.71</v>
      </c>
    </row>
    <row r="2854" spans="1:5" x14ac:dyDescent="0.2">
      <c r="A2854" s="29">
        <v>37976</v>
      </c>
      <c r="B2854" s="29" t="s">
        <v>3096</v>
      </c>
      <c r="C2854" s="29" t="s">
        <v>229</v>
      </c>
      <c r="D2854" s="29" t="s">
        <v>237</v>
      </c>
      <c r="E2854" s="30">
        <v>9.66</v>
      </c>
    </row>
    <row r="2855" spans="1:5" x14ac:dyDescent="0.2">
      <c r="A2855" s="29">
        <v>37977</v>
      </c>
      <c r="B2855" s="29" t="s">
        <v>3097</v>
      </c>
      <c r="C2855" s="29" t="s">
        <v>229</v>
      </c>
      <c r="D2855" s="29" t="s">
        <v>237</v>
      </c>
      <c r="E2855" s="30">
        <v>13.29</v>
      </c>
    </row>
    <row r="2856" spans="1:5" x14ac:dyDescent="0.2">
      <c r="A2856" s="29">
        <v>37978</v>
      </c>
      <c r="B2856" s="29" t="s">
        <v>3098</v>
      </c>
      <c r="C2856" s="29" t="s">
        <v>229</v>
      </c>
      <c r="D2856" s="29" t="s">
        <v>237</v>
      </c>
      <c r="E2856" s="30">
        <v>26.93</v>
      </c>
    </row>
    <row r="2857" spans="1:5" x14ac:dyDescent="0.2">
      <c r="A2857" s="29">
        <v>37979</v>
      </c>
      <c r="B2857" s="29" t="s">
        <v>3099</v>
      </c>
      <c r="C2857" s="29" t="s">
        <v>229</v>
      </c>
      <c r="D2857" s="29" t="s">
        <v>237</v>
      </c>
      <c r="E2857" s="30">
        <v>115.72</v>
      </c>
    </row>
    <row r="2858" spans="1:5" x14ac:dyDescent="0.2">
      <c r="A2858" s="29">
        <v>37980</v>
      </c>
      <c r="B2858" s="29" t="s">
        <v>3100</v>
      </c>
      <c r="C2858" s="29" t="s">
        <v>229</v>
      </c>
      <c r="D2858" s="29" t="s">
        <v>237</v>
      </c>
      <c r="E2858" s="30">
        <v>130.05000000000001</v>
      </c>
    </row>
    <row r="2859" spans="1:5" x14ac:dyDescent="0.2">
      <c r="A2859" s="29">
        <v>36147</v>
      </c>
      <c r="B2859" s="29" t="s">
        <v>3101</v>
      </c>
      <c r="C2859" s="29" t="s">
        <v>685</v>
      </c>
      <c r="D2859" s="29" t="s">
        <v>232</v>
      </c>
      <c r="E2859" s="30">
        <v>362.27</v>
      </c>
    </row>
    <row r="2860" spans="1:5" x14ac:dyDescent="0.2">
      <c r="A2860" s="29">
        <v>12731</v>
      </c>
      <c r="B2860" s="29" t="s">
        <v>3102</v>
      </c>
      <c r="C2860" s="29" t="s">
        <v>229</v>
      </c>
      <c r="D2860" s="29" t="s">
        <v>237</v>
      </c>
      <c r="E2860" s="30">
        <v>430.04</v>
      </c>
    </row>
    <row r="2861" spans="1:5" x14ac:dyDescent="0.2">
      <c r="A2861" s="29">
        <v>12723</v>
      </c>
      <c r="B2861" s="29" t="s">
        <v>3103</v>
      </c>
      <c r="C2861" s="29" t="s">
        <v>229</v>
      </c>
      <c r="D2861" s="29" t="s">
        <v>237</v>
      </c>
      <c r="E2861" s="30">
        <v>3.33</v>
      </c>
    </row>
    <row r="2862" spans="1:5" x14ac:dyDescent="0.2">
      <c r="A2862" s="29">
        <v>12724</v>
      </c>
      <c r="B2862" s="29" t="s">
        <v>3104</v>
      </c>
      <c r="C2862" s="29" t="s">
        <v>229</v>
      </c>
      <c r="D2862" s="29" t="s">
        <v>237</v>
      </c>
      <c r="E2862" s="30">
        <v>6.4</v>
      </c>
    </row>
    <row r="2863" spans="1:5" x14ac:dyDescent="0.2">
      <c r="A2863" s="29">
        <v>12725</v>
      </c>
      <c r="B2863" s="29" t="s">
        <v>3105</v>
      </c>
      <c r="C2863" s="29" t="s">
        <v>229</v>
      </c>
      <c r="D2863" s="29" t="s">
        <v>237</v>
      </c>
      <c r="E2863" s="30">
        <v>12.85</v>
      </c>
    </row>
    <row r="2864" spans="1:5" x14ac:dyDescent="0.2">
      <c r="A2864" s="29">
        <v>12726</v>
      </c>
      <c r="B2864" s="29" t="s">
        <v>3106</v>
      </c>
      <c r="C2864" s="29" t="s">
        <v>229</v>
      </c>
      <c r="D2864" s="29" t="s">
        <v>237</v>
      </c>
      <c r="E2864" s="30">
        <v>28.37</v>
      </c>
    </row>
    <row r="2865" spans="1:5" x14ac:dyDescent="0.2">
      <c r="A2865" s="29">
        <v>12727</v>
      </c>
      <c r="B2865" s="29" t="s">
        <v>3107</v>
      </c>
      <c r="C2865" s="29" t="s">
        <v>229</v>
      </c>
      <c r="D2865" s="29" t="s">
        <v>237</v>
      </c>
      <c r="E2865" s="30">
        <v>35.979999999999997</v>
      </c>
    </row>
    <row r="2866" spans="1:5" x14ac:dyDescent="0.2">
      <c r="A2866" s="29">
        <v>12728</v>
      </c>
      <c r="B2866" s="29" t="s">
        <v>3108</v>
      </c>
      <c r="C2866" s="29" t="s">
        <v>229</v>
      </c>
      <c r="D2866" s="29" t="s">
        <v>237</v>
      </c>
      <c r="E2866" s="30">
        <v>58.77</v>
      </c>
    </row>
    <row r="2867" spans="1:5" x14ac:dyDescent="0.2">
      <c r="A2867" s="29">
        <v>12729</v>
      </c>
      <c r="B2867" s="29" t="s">
        <v>3109</v>
      </c>
      <c r="C2867" s="29" t="s">
        <v>229</v>
      </c>
      <c r="D2867" s="29" t="s">
        <v>237</v>
      </c>
      <c r="E2867" s="30">
        <v>192.62</v>
      </c>
    </row>
    <row r="2868" spans="1:5" x14ac:dyDescent="0.2">
      <c r="A2868" s="29">
        <v>12730</v>
      </c>
      <c r="B2868" s="29" t="s">
        <v>3110</v>
      </c>
      <c r="C2868" s="29" t="s">
        <v>229</v>
      </c>
      <c r="D2868" s="29" t="s">
        <v>237</v>
      </c>
      <c r="E2868" s="30">
        <v>294.91000000000003</v>
      </c>
    </row>
    <row r="2869" spans="1:5" x14ac:dyDescent="0.2">
      <c r="A2869" s="29">
        <v>3840</v>
      </c>
      <c r="B2869" s="29" t="s">
        <v>3111</v>
      </c>
      <c r="C2869" s="29" t="s">
        <v>229</v>
      </c>
      <c r="D2869" s="29" t="s">
        <v>237</v>
      </c>
      <c r="E2869" s="30">
        <v>67.8</v>
      </c>
    </row>
    <row r="2870" spans="1:5" x14ac:dyDescent="0.2">
      <c r="A2870" s="29">
        <v>3838</v>
      </c>
      <c r="B2870" s="29" t="s">
        <v>3112</v>
      </c>
      <c r="C2870" s="29" t="s">
        <v>229</v>
      </c>
      <c r="D2870" s="29" t="s">
        <v>237</v>
      </c>
      <c r="E2870" s="30">
        <v>149.63999999999999</v>
      </c>
    </row>
    <row r="2871" spans="1:5" x14ac:dyDescent="0.2">
      <c r="A2871" s="29">
        <v>3844</v>
      </c>
      <c r="B2871" s="29" t="s">
        <v>3113</v>
      </c>
      <c r="C2871" s="29" t="s">
        <v>229</v>
      </c>
      <c r="D2871" s="29" t="s">
        <v>237</v>
      </c>
      <c r="E2871" s="30">
        <v>266.92</v>
      </c>
    </row>
    <row r="2872" spans="1:5" x14ac:dyDescent="0.2">
      <c r="A2872" s="29">
        <v>3839</v>
      </c>
      <c r="B2872" s="29" t="s">
        <v>3114</v>
      </c>
      <c r="C2872" s="29" t="s">
        <v>229</v>
      </c>
      <c r="D2872" s="29" t="s">
        <v>237</v>
      </c>
      <c r="E2872" s="30">
        <v>486.19</v>
      </c>
    </row>
    <row r="2873" spans="1:5" x14ac:dyDescent="0.2">
      <c r="A2873" s="29">
        <v>3843</v>
      </c>
      <c r="B2873" s="29" t="s">
        <v>3115</v>
      </c>
      <c r="C2873" s="29" t="s">
        <v>229</v>
      </c>
      <c r="D2873" s="29" t="s">
        <v>237</v>
      </c>
      <c r="E2873" s="30">
        <v>667.3</v>
      </c>
    </row>
    <row r="2874" spans="1:5" x14ac:dyDescent="0.2">
      <c r="A2874" s="29">
        <v>3900</v>
      </c>
      <c r="B2874" s="29" t="s">
        <v>3116</v>
      </c>
      <c r="C2874" s="29" t="s">
        <v>229</v>
      </c>
      <c r="D2874" s="29" t="s">
        <v>232</v>
      </c>
      <c r="E2874" s="30">
        <v>49.79</v>
      </c>
    </row>
    <row r="2875" spans="1:5" x14ac:dyDescent="0.2">
      <c r="A2875" s="29">
        <v>3846</v>
      </c>
      <c r="B2875" s="29" t="s">
        <v>3117</v>
      </c>
      <c r="C2875" s="29" t="s">
        <v>229</v>
      </c>
      <c r="D2875" s="29" t="s">
        <v>232</v>
      </c>
      <c r="E2875" s="30">
        <v>15.69</v>
      </c>
    </row>
    <row r="2876" spans="1:5" x14ac:dyDescent="0.2">
      <c r="A2876" s="29">
        <v>3886</v>
      </c>
      <c r="B2876" s="29" t="s">
        <v>3118</v>
      </c>
      <c r="C2876" s="29" t="s">
        <v>229</v>
      </c>
      <c r="D2876" s="29" t="s">
        <v>232</v>
      </c>
      <c r="E2876" s="30">
        <v>16.52</v>
      </c>
    </row>
    <row r="2877" spans="1:5" x14ac:dyDescent="0.2">
      <c r="A2877" s="29">
        <v>3854</v>
      </c>
      <c r="B2877" s="29" t="s">
        <v>3119</v>
      </c>
      <c r="C2877" s="29" t="s">
        <v>229</v>
      </c>
      <c r="D2877" s="29" t="s">
        <v>232</v>
      </c>
      <c r="E2877" s="30">
        <v>9.18</v>
      </c>
    </row>
    <row r="2878" spans="1:5" x14ac:dyDescent="0.2">
      <c r="A2878" s="29">
        <v>3873</v>
      </c>
      <c r="B2878" s="29" t="s">
        <v>3120</v>
      </c>
      <c r="C2878" s="29" t="s">
        <v>229</v>
      </c>
      <c r="D2878" s="29" t="s">
        <v>232</v>
      </c>
      <c r="E2878" s="30">
        <v>12.16</v>
      </c>
    </row>
    <row r="2879" spans="1:5" x14ac:dyDescent="0.2">
      <c r="A2879" s="29">
        <v>38021</v>
      </c>
      <c r="B2879" s="29" t="s">
        <v>3121</v>
      </c>
      <c r="C2879" s="29" t="s">
        <v>229</v>
      </c>
      <c r="D2879" s="29" t="s">
        <v>232</v>
      </c>
      <c r="E2879" s="30">
        <v>29.07</v>
      </c>
    </row>
    <row r="2880" spans="1:5" x14ac:dyDescent="0.2">
      <c r="A2880" s="29">
        <v>3847</v>
      </c>
      <c r="B2880" s="29" t="s">
        <v>3122</v>
      </c>
      <c r="C2880" s="29" t="s">
        <v>229</v>
      </c>
      <c r="D2880" s="29" t="s">
        <v>232</v>
      </c>
      <c r="E2880" s="30">
        <v>33</v>
      </c>
    </row>
    <row r="2881" spans="1:5" x14ac:dyDescent="0.2">
      <c r="A2881" s="29">
        <v>38022</v>
      </c>
      <c r="B2881" s="29" t="s">
        <v>3123</v>
      </c>
      <c r="C2881" s="29" t="s">
        <v>229</v>
      </c>
      <c r="D2881" s="29" t="s">
        <v>232</v>
      </c>
      <c r="E2881" s="30">
        <v>51.54</v>
      </c>
    </row>
    <row r="2882" spans="1:5" x14ac:dyDescent="0.2">
      <c r="A2882" s="29">
        <v>3833</v>
      </c>
      <c r="B2882" s="29" t="s">
        <v>3124</v>
      </c>
      <c r="C2882" s="29" t="s">
        <v>229</v>
      </c>
      <c r="D2882" s="29" t="s">
        <v>237</v>
      </c>
      <c r="E2882" s="30">
        <v>28.68</v>
      </c>
    </row>
    <row r="2883" spans="1:5" x14ac:dyDescent="0.2">
      <c r="A2883" s="29">
        <v>3835</v>
      </c>
      <c r="B2883" s="29" t="s">
        <v>3125</v>
      </c>
      <c r="C2883" s="29" t="s">
        <v>229</v>
      </c>
      <c r="D2883" s="29" t="s">
        <v>237</v>
      </c>
      <c r="E2883" s="30">
        <v>93.39</v>
      </c>
    </row>
    <row r="2884" spans="1:5" x14ac:dyDescent="0.2">
      <c r="A2884" s="29">
        <v>3836</v>
      </c>
      <c r="B2884" s="29" t="s">
        <v>3126</v>
      </c>
      <c r="C2884" s="29" t="s">
        <v>229</v>
      </c>
      <c r="D2884" s="29" t="s">
        <v>237</v>
      </c>
      <c r="E2884" s="30">
        <v>200.99</v>
      </c>
    </row>
    <row r="2885" spans="1:5" x14ac:dyDescent="0.2">
      <c r="A2885" s="29">
        <v>3830</v>
      </c>
      <c r="B2885" s="29" t="s">
        <v>3127</v>
      </c>
      <c r="C2885" s="29" t="s">
        <v>229</v>
      </c>
      <c r="D2885" s="29" t="s">
        <v>237</v>
      </c>
      <c r="E2885" s="30">
        <v>328.63</v>
      </c>
    </row>
    <row r="2886" spans="1:5" x14ac:dyDescent="0.2">
      <c r="A2886" s="29">
        <v>3831</v>
      </c>
      <c r="B2886" s="29" t="s">
        <v>3128</v>
      </c>
      <c r="C2886" s="29" t="s">
        <v>229</v>
      </c>
      <c r="D2886" s="29" t="s">
        <v>237</v>
      </c>
      <c r="E2886" s="30">
        <v>549.35</v>
      </c>
    </row>
    <row r="2887" spans="1:5" x14ac:dyDescent="0.2">
      <c r="A2887" s="29">
        <v>37981</v>
      </c>
      <c r="B2887" s="29" t="s">
        <v>3129</v>
      </c>
      <c r="C2887" s="29" t="s">
        <v>229</v>
      </c>
      <c r="D2887" s="29" t="s">
        <v>237</v>
      </c>
      <c r="E2887" s="30">
        <v>5.3</v>
      </c>
    </row>
    <row r="2888" spans="1:5" x14ac:dyDescent="0.2">
      <c r="A2888" s="29">
        <v>37982</v>
      </c>
      <c r="B2888" s="29" t="s">
        <v>3130</v>
      </c>
      <c r="C2888" s="29" t="s">
        <v>229</v>
      </c>
      <c r="D2888" s="29" t="s">
        <v>237</v>
      </c>
      <c r="E2888" s="30">
        <v>8.0500000000000007</v>
      </c>
    </row>
    <row r="2889" spans="1:5" x14ac:dyDescent="0.2">
      <c r="A2889" s="29">
        <v>37983</v>
      </c>
      <c r="B2889" s="29" t="s">
        <v>3131</v>
      </c>
      <c r="C2889" s="29" t="s">
        <v>229</v>
      </c>
      <c r="D2889" s="29" t="s">
        <v>237</v>
      </c>
      <c r="E2889" s="30">
        <v>11.27</v>
      </c>
    </row>
    <row r="2890" spans="1:5" x14ac:dyDescent="0.2">
      <c r="A2890" s="29">
        <v>37984</v>
      </c>
      <c r="B2890" s="29" t="s">
        <v>3132</v>
      </c>
      <c r="C2890" s="29" t="s">
        <v>229</v>
      </c>
      <c r="D2890" s="29" t="s">
        <v>237</v>
      </c>
      <c r="E2890" s="30">
        <v>19.47</v>
      </c>
    </row>
    <row r="2891" spans="1:5" x14ac:dyDescent="0.2">
      <c r="A2891" s="29">
        <v>37985</v>
      </c>
      <c r="B2891" s="29" t="s">
        <v>3133</v>
      </c>
      <c r="C2891" s="29" t="s">
        <v>229</v>
      </c>
      <c r="D2891" s="29" t="s">
        <v>237</v>
      </c>
      <c r="E2891" s="30">
        <v>27.27</v>
      </c>
    </row>
    <row r="2892" spans="1:5" x14ac:dyDescent="0.2">
      <c r="A2892" s="29">
        <v>3826</v>
      </c>
      <c r="B2892" s="29" t="s">
        <v>3134</v>
      </c>
      <c r="C2892" s="29" t="s">
        <v>229</v>
      </c>
      <c r="D2892" s="29" t="s">
        <v>237</v>
      </c>
      <c r="E2892" s="30">
        <v>67.28</v>
      </c>
    </row>
    <row r="2893" spans="1:5" x14ac:dyDescent="0.2">
      <c r="A2893" s="29">
        <v>3825</v>
      </c>
      <c r="B2893" s="29" t="s">
        <v>3135</v>
      </c>
      <c r="C2893" s="29" t="s">
        <v>229</v>
      </c>
      <c r="D2893" s="29" t="s">
        <v>237</v>
      </c>
      <c r="E2893" s="30">
        <v>19.350000000000001</v>
      </c>
    </row>
    <row r="2894" spans="1:5" x14ac:dyDescent="0.2">
      <c r="A2894" s="29">
        <v>3827</v>
      </c>
      <c r="B2894" s="29" t="s">
        <v>3136</v>
      </c>
      <c r="C2894" s="29" t="s">
        <v>229</v>
      </c>
      <c r="D2894" s="29" t="s">
        <v>237</v>
      </c>
      <c r="E2894" s="30">
        <v>42.27</v>
      </c>
    </row>
    <row r="2895" spans="1:5" x14ac:dyDescent="0.2">
      <c r="A2895" s="29">
        <v>20165</v>
      </c>
      <c r="B2895" s="29" t="s">
        <v>3137</v>
      </c>
      <c r="C2895" s="29" t="s">
        <v>229</v>
      </c>
      <c r="D2895" s="29" t="s">
        <v>232</v>
      </c>
      <c r="E2895" s="30">
        <v>31.74</v>
      </c>
    </row>
    <row r="2896" spans="1:5" x14ac:dyDescent="0.2">
      <c r="A2896" s="29">
        <v>20166</v>
      </c>
      <c r="B2896" s="29" t="s">
        <v>3138</v>
      </c>
      <c r="C2896" s="29" t="s">
        <v>229</v>
      </c>
      <c r="D2896" s="29" t="s">
        <v>232</v>
      </c>
      <c r="E2896" s="30">
        <v>102.57</v>
      </c>
    </row>
    <row r="2897" spans="1:5" x14ac:dyDescent="0.2">
      <c r="A2897" s="29">
        <v>20164</v>
      </c>
      <c r="B2897" s="29" t="s">
        <v>3139</v>
      </c>
      <c r="C2897" s="29" t="s">
        <v>229</v>
      </c>
      <c r="D2897" s="29" t="s">
        <v>232</v>
      </c>
      <c r="E2897" s="30">
        <v>16.760000000000002</v>
      </c>
    </row>
    <row r="2898" spans="1:5" x14ac:dyDescent="0.2">
      <c r="A2898" s="29">
        <v>3893</v>
      </c>
      <c r="B2898" s="29" t="s">
        <v>3140</v>
      </c>
      <c r="C2898" s="29" t="s">
        <v>229</v>
      </c>
      <c r="D2898" s="29" t="s">
        <v>232</v>
      </c>
      <c r="E2898" s="30">
        <v>20.8</v>
      </c>
    </row>
    <row r="2899" spans="1:5" x14ac:dyDescent="0.2">
      <c r="A2899" s="29">
        <v>3848</v>
      </c>
      <c r="B2899" s="29" t="s">
        <v>3141</v>
      </c>
      <c r="C2899" s="29" t="s">
        <v>229</v>
      </c>
      <c r="D2899" s="29" t="s">
        <v>232</v>
      </c>
      <c r="E2899" s="30">
        <v>12.64</v>
      </c>
    </row>
    <row r="2900" spans="1:5" x14ac:dyDescent="0.2">
      <c r="A2900" s="29">
        <v>3895</v>
      </c>
      <c r="B2900" s="29" t="s">
        <v>3142</v>
      </c>
      <c r="C2900" s="29" t="s">
        <v>229</v>
      </c>
      <c r="D2900" s="29" t="s">
        <v>232</v>
      </c>
      <c r="E2900" s="30">
        <v>13.75</v>
      </c>
    </row>
    <row r="2901" spans="1:5" x14ac:dyDescent="0.2">
      <c r="A2901" s="29">
        <v>12404</v>
      </c>
      <c r="B2901" s="29" t="s">
        <v>3143</v>
      </c>
      <c r="C2901" s="29" t="s">
        <v>229</v>
      </c>
      <c r="D2901" s="29" t="s">
        <v>237</v>
      </c>
      <c r="E2901" s="30">
        <v>9.99</v>
      </c>
    </row>
    <row r="2902" spans="1:5" x14ac:dyDescent="0.2">
      <c r="A2902" s="29">
        <v>3939</v>
      </c>
      <c r="B2902" s="29" t="s">
        <v>3144</v>
      </c>
      <c r="C2902" s="29" t="s">
        <v>229</v>
      </c>
      <c r="D2902" s="29" t="s">
        <v>237</v>
      </c>
      <c r="E2902" s="30">
        <v>20.58</v>
      </c>
    </row>
    <row r="2903" spans="1:5" x14ac:dyDescent="0.2">
      <c r="A2903" s="29">
        <v>3911</v>
      </c>
      <c r="B2903" s="29" t="s">
        <v>3145</v>
      </c>
      <c r="C2903" s="29" t="s">
        <v>229</v>
      </c>
      <c r="D2903" s="29" t="s">
        <v>237</v>
      </c>
      <c r="E2903" s="30">
        <v>16.809999999999999</v>
      </c>
    </row>
    <row r="2904" spans="1:5" x14ac:dyDescent="0.2">
      <c r="A2904" s="29">
        <v>3908</v>
      </c>
      <c r="B2904" s="29" t="s">
        <v>3146</v>
      </c>
      <c r="C2904" s="29" t="s">
        <v>229</v>
      </c>
      <c r="D2904" s="29" t="s">
        <v>237</v>
      </c>
      <c r="E2904" s="30">
        <v>5.44</v>
      </c>
    </row>
    <row r="2905" spans="1:5" x14ac:dyDescent="0.2">
      <c r="A2905" s="29">
        <v>3910</v>
      </c>
      <c r="B2905" s="29" t="s">
        <v>3147</v>
      </c>
      <c r="C2905" s="29" t="s">
        <v>229</v>
      </c>
      <c r="D2905" s="29" t="s">
        <v>237</v>
      </c>
      <c r="E2905" s="30">
        <v>12.03</v>
      </c>
    </row>
    <row r="2906" spans="1:5" x14ac:dyDescent="0.2">
      <c r="A2906" s="29">
        <v>3913</v>
      </c>
      <c r="B2906" s="29" t="s">
        <v>3148</v>
      </c>
      <c r="C2906" s="29" t="s">
        <v>229</v>
      </c>
      <c r="D2906" s="29" t="s">
        <v>237</v>
      </c>
      <c r="E2906" s="30">
        <v>57.51</v>
      </c>
    </row>
    <row r="2907" spans="1:5" x14ac:dyDescent="0.2">
      <c r="A2907" s="29">
        <v>3912</v>
      </c>
      <c r="B2907" s="29" t="s">
        <v>3149</v>
      </c>
      <c r="C2907" s="29" t="s">
        <v>229</v>
      </c>
      <c r="D2907" s="29" t="s">
        <v>237</v>
      </c>
      <c r="E2907" s="30">
        <v>31.52</v>
      </c>
    </row>
    <row r="2908" spans="1:5" x14ac:dyDescent="0.2">
      <c r="A2908" s="29">
        <v>3909</v>
      </c>
      <c r="B2908" s="29" t="s">
        <v>3150</v>
      </c>
      <c r="C2908" s="29" t="s">
        <v>229</v>
      </c>
      <c r="D2908" s="29" t="s">
        <v>237</v>
      </c>
      <c r="E2908" s="30">
        <v>7.4</v>
      </c>
    </row>
    <row r="2909" spans="1:5" x14ac:dyDescent="0.2">
      <c r="A2909" s="29">
        <v>3914</v>
      </c>
      <c r="B2909" s="29" t="s">
        <v>3151</v>
      </c>
      <c r="C2909" s="29" t="s">
        <v>229</v>
      </c>
      <c r="D2909" s="29" t="s">
        <v>237</v>
      </c>
      <c r="E2909" s="30">
        <v>86.75</v>
      </c>
    </row>
    <row r="2910" spans="1:5" x14ac:dyDescent="0.2">
      <c r="A2910" s="29">
        <v>3915</v>
      </c>
      <c r="B2910" s="29" t="s">
        <v>3152</v>
      </c>
      <c r="C2910" s="29" t="s">
        <v>229</v>
      </c>
      <c r="D2910" s="29" t="s">
        <v>237</v>
      </c>
      <c r="E2910" s="30">
        <v>136.80000000000001</v>
      </c>
    </row>
    <row r="2911" spans="1:5" x14ac:dyDescent="0.2">
      <c r="A2911" s="29">
        <v>3916</v>
      </c>
      <c r="B2911" s="29" t="s">
        <v>3153</v>
      </c>
      <c r="C2911" s="29" t="s">
        <v>229</v>
      </c>
      <c r="D2911" s="29" t="s">
        <v>237</v>
      </c>
      <c r="E2911" s="30">
        <v>249.23</v>
      </c>
    </row>
    <row r="2912" spans="1:5" x14ac:dyDescent="0.2">
      <c r="A2912" s="29">
        <v>3917</v>
      </c>
      <c r="B2912" s="29" t="s">
        <v>3154</v>
      </c>
      <c r="C2912" s="29" t="s">
        <v>229</v>
      </c>
      <c r="D2912" s="29" t="s">
        <v>237</v>
      </c>
      <c r="E2912" s="30">
        <v>411.08</v>
      </c>
    </row>
    <row r="2913" spans="1:5" x14ac:dyDescent="0.2">
      <c r="A2913" s="29">
        <v>1904</v>
      </c>
      <c r="B2913" s="29" t="s">
        <v>3155</v>
      </c>
      <c r="C2913" s="29" t="s">
        <v>229</v>
      </c>
      <c r="D2913" s="29" t="s">
        <v>232</v>
      </c>
      <c r="E2913" s="30">
        <v>0.78</v>
      </c>
    </row>
    <row r="2914" spans="1:5" x14ac:dyDescent="0.2">
      <c r="A2914" s="29">
        <v>1899</v>
      </c>
      <c r="B2914" s="29" t="s">
        <v>3156</v>
      </c>
      <c r="C2914" s="29" t="s">
        <v>229</v>
      </c>
      <c r="D2914" s="29" t="s">
        <v>232</v>
      </c>
      <c r="E2914" s="30">
        <v>0.88</v>
      </c>
    </row>
    <row r="2915" spans="1:5" x14ac:dyDescent="0.2">
      <c r="A2915" s="29">
        <v>1900</v>
      </c>
      <c r="B2915" s="29" t="s">
        <v>3157</v>
      </c>
      <c r="C2915" s="29" t="s">
        <v>229</v>
      </c>
      <c r="D2915" s="29" t="s">
        <v>232</v>
      </c>
      <c r="E2915" s="30">
        <v>1.43</v>
      </c>
    </row>
    <row r="2916" spans="1:5" x14ac:dyDescent="0.2">
      <c r="A2916" s="29">
        <v>12407</v>
      </c>
      <c r="B2916" s="29" t="s">
        <v>3158</v>
      </c>
      <c r="C2916" s="29" t="s">
        <v>229</v>
      </c>
      <c r="D2916" s="29" t="s">
        <v>237</v>
      </c>
      <c r="E2916" s="30">
        <v>31.12</v>
      </c>
    </row>
    <row r="2917" spans="1:5" x14ac:dyDescent="0.2">
      <c r="A2917" s="29">
        <v>12408</v>
      </c>
      <c r="B2917" s="29" t="s">
        <v>3159</v>
      </c>
      <c r="C2917" s="29" t="s">
        <v>229</v>
      </c>
      <c r="D2917" s="29" t="s">
        <v>237</v>
      </c>
      <c r="E2917" s="30">
        <v>17.559999999999999</v>
      </c>
    </row>
    <row r="2918" spans="1:5" x14ac:dyDescent="0.2">
      <c r="A2918" s="29">
        <v>12409</v>
      </c>
      <c r="B2918" s="29" t="s">
        <v>3160</v>
      </c>
      <c r="C2918" s="29" t="s">
        <v>229</v>
      </c>
      <c r="D2918" s="29" t="s">
        <v>237</v>
      </c>
      <c r="E2918" s="30">
        <v>17.559999999999999</v>
      </c>
    </row>
    <row r="2919" spans="1:5" x14ac:dyDescent="0.2">
      <c r="A2919" s="29">
        <v>12410</v>
      </c>
      <c r="B2919" s="29" t="s">
        <v>3161</v>
      </c>
      <c r="C2919" s="29" t="s">
        <v>229</v>
      </c>
      <c r="D2919" s="29" t="s">
        <v>237</v>
      </c>
      <c r="E2919" s="30">
        <v>12.1</v>
      </c>
    </row>
    <row r="2920" spans="1:5" x14ac:dyDescent="0.2">
      <c r="A2920" s="29">
        <v>3936</v>
      </c>
      <c r="B2920" s="29" t="s">
        <v>3162</v>
      </c>
      <c r="C2920" s="29" t="s">
        <v>229</v>
      </c>
      <c r="D2920" s="29" t="s">
        <v>237</v>
      </c>
      <c r="E2920" s="30">
        <v>21.86</v>
      </c>
    </row>
    <row r="2921" spans="1:5" x14ac:dyDescent="0.2">
      <c r="A2921" s="29">
        <v>3922</v>
      </c>
      <c r="B2921" s="29" t="s">
        <v>3163</v>
      </c>
      <c r="C2921" s="29" t="s">
        <v>229</v>
      </c>
      <c r="D2921" s="29" t="s">
        <v>237</v>
      </c>
      <c r="E2921" s="30">
        <v>20.11</v>
      </c>
    </row>
    <row r="2922" spans="1:5" x14ac:dyDescent="0.2">
      <c r="A2922" s="29">
        <v>3924</v>
      </c>
      <c r="B2922" s="29" t="s">
        <v>3164</v>
      </c>
      <c r="C2922" s="29" t="s">
        <v>229</v>
      </c>
      <c r="D2922" s="29" t="s">
        <v>237</v>
      </c>
      <c r="E2922" s="30">
        <v>21.86</v>
      </c>
    </row>
    <row r="2923" spans="1:5" x14ac:dyDescent="0.2">
      <c r="A2923" s="29">
        <v>3923</v>
      </c>
      <c r="B2923" s="29" t="s">
        <v>3165</v>
      </c>
      <c r="C2923" s="29" t="s">
        <v>229</v>
      </c>
      <c r="D2923" s="29" t="s">
        <v>237</v>
      </c>
      <c r="E2923" s="30">
        <v>21.86</v>
      </c>
    </row>
    <row r="2924" spans="1:5" x14ac:dyDescent="0.2">
      <c r="A2924" s="29">
        <v>3937</v>
      </c>
      <c r="B2924" s="29" t="s">
        <v>3166</v>
      </c>
      <c r="C2924" s="29" t="s">
        <v>229</v>
      </c>
      <c r="D2924" s="29" t="s">
        <v>237</v>
      </c>
      <c r="E2924" s="30">
        <v>18.04</v>
      </c>
    </row>
    <row r="2925" spans="1:5" x14ac:dyDescent="0.2">
      <c r="A2925" s="29">
        <v>3921</v>
      </c>
      <c r="B2925" s="29" t="s">
        <v>3167</v>
      </c>
      <c r="C2925" s="29" t="s">
        <v>229</v>
      </c>
      <c r="D2925" s="29" t="s">
        <v>237</v>
      </c>
      <c r="E2925" s="30">
        <v>18.05</v>
      </c>
    </row>
    <row r="2926" spans="1:5" x14ac:dyDescent="0.2">
      <c r="A2926" s="29">
        <v>3920</v>
      </c>
      <c r="B2926" s="29" t="s">
        <v>3168</v>
      </c>
      <c r="C2926" s="29" t="s">
        <v>229</v>
      </c>
      <c r="D2926" s="29" t="s">
        <v>237</v>
      </c>
      <c r="E2926" s="30">
        <v>18.04</v>
      </c>
    </row>
    <row r="2927" spans="1:5" x14ac:dyDescent="0.2">
      <c r="A2927" s="29">
        <v>3938</v>
      </c>
      <c r="B2927" s="29" t="s">
        <v>3169</v>
      </c>
      <c r="C2927" s="29" t="s">
        <v>229</v>
      </c>
      <c r="D2927" s="29" t="s">
        <v>237</v>
      </c>
      <c r="E2927" s="30">
        <v>11.89</v>
      </c>
    </row>
    <row r="2928" spans="1:5" x14ac:dyDescent="0.2">
      <c r="A2928" s="29">
        <v>3919</v>
      </c>
      <c r="B2928" s="29" t="s">
        <v>3170</v>
      </c>
      <c r="C2928" s="29" t="s">
        <v>229</v>
      </c>
      <c r="D2928" s="29" t="s">
        <v>237</v>
      </c>
      <c r="E2928" s="30">
        <v>12.12</v>
      </c>
    </row>
    <row r="2929" spans="1:5" x14ac:dyDescent="0.2">
      <c r="A2929" s="29">
        <v>3927</v>
      </c>
      <c r="B2929" s="29" t="s">
        <v>3171</v>
      </c>
      <c r="C2929" s="29" t="s">
        <v>229</v>
      </c>
      <c r="D2929" s="29" t="s">
        <v>237</v>
      </c>
      <c r="E2929" s="30">
        <v>61.4</v>
      </c>
    </row>
    <row r="2930" spans="1:5" x14ac:dyDescent="0.2">
      <c r="A2930" s="29">
        <v>3928</v>
      </c>
      <c r="B2930" s="29" t="s">
        <v>3172</v>
      </c>
      <c r="C2930" s="29" t="s">
        <v>229</v>
      </c>
      <c r="D2930" s="29" t="s">
        <v>237</v>
      </c>
      <c r="E2930" s="30">
        <v>61.4</v>
      </c>
    </row>
    <row r="2931" spans="1:5" x14ac:dyDescent="0.2">
      <c r="A2931" s="29">
        <v>3926</v>
      </c>
      <c r="B2931" s="29" t="s">
        <v>3173</v>
      </c>
      <c r="C2931" s="29" t="s">
        <v>229</v>
      </c>
      <c r="D2931" s="29" t="s">
        <v>237</v>
      </c>
      <c r="E2931" s="30">
        <v>35</v>
      </c>
    </row>
    <row r="2932" spans="1:5" x14ac:dyDescent="0.2">
      <c r="A2932" s="29">
        <v>3935</v>
      </c>
      <c r="B2932" s="29" t="s">
        <v>3174</v>
      </c>
      <c r="C2932" s="29" t="s">
        <v>229</v>
      </c>
      <c r="D2932" s="29" t="s">
        <v>237</v>
      </c>
      <c r="E2932" s="30">
        <v>35</v>
      </c>
    </row>
    <row r="2933" spans="1:5" x14ac:dyDescent="0.2">
      <c r="A2933" s="29">
        <v>3925</v>
      </c>
      <c r="B2933" s="29" t="s">
        <v>3175</v>
      </c>
      <c r="C2933" s="29" t="s">
        <v>229</v>
      </c>
      <c r="D2933" s="29" t="s">
        <v>237</v>
      </c>
      <c r="E2933" s="30">
        <v>35</v>
      </c>
    </row>
    <row r="2934" spans="1:5" x14ac:dyDescent="0.2">
      <c r="A2934" s="29">
        <v>12406</v>
      </c>
      <c r="B2934" s="29" t="s">
        <v>3176</v>
      </c>
      <c r="C2934" s="29" t="s">
        <v>229</v>
      </c>
      <c r="D2934" s="29" t="s">
        <v>237</v>
      </c>
      <c r="E2934" s="30">
        <v>8.59</v>
      </c>
    </row>
    <row r="2935" spans="1:5" x14ac:dyDescent="0.2">
      <c r="A2935" s="29">
        <v>3929</v>
      </c>
      <c r="B2935" s="29" t="s">
        <v>3177</v>
      </c>
      <c r="C2935" s="29" t="s">
        <v>229</v>
      </c>
      <c r="D2935" s="29" t="s">
        <v>237</v>
      </c>
      <c r="E2935" s="30">
        <v>93.55</v>
      </c>
    </row>
    <row r="2936" spans="1:5" x14ac:dyDescent="0.2">
      <c r="A2936" s="29">
        <v>3931</v>
      </c>
      <c r="B2936" s="29" t="s">
        <v>3178</v>
      </c>
      <c r="C2936" s="29" t="s">
        <v>229</v>
      </c>
      <c r="D2936" s="29" t="s">
        <v>237</v>
      </c>
      <c r="E2936" s="30">
        <v>93.55</v>
      </c>
    </row>
    <row r="2937" spans="1:5" x14ac:dyDescent="0.2">
      <c r="A2937" s="29">
        <v>3930</v>
      </c>
      <c r="B2937" s="29" t="s">
        <v>3179</v>
      </c>
      <c r="C2937" s="29" t="s">
        <v>229</v>
      </c>
      <c r="D2937" s="29" t="s">
        <v>237</v>
      </c>
      <c r="E2937" s="30">
        <v>93.55</v>
      </c>
    </row>
    <row r="2938" spans="1:5" x14ac:dyDescent="0.2">
      <c r="A2938" s="29">
        <v>3932</v>
      </c>
      <c r="B2938" s="29" t="s">
        <v>3180</v>
      </c>
      <c r="C2938" s="29" t="s">
        <v>229</v>
      </c>
      <c r="D2938" s="29" t="s">
        <v>237</v>
      </c>
      <c r="E2938" s="30">
        <v>161.54</v>
      </c>
    </row>
    <row r="2939" spans="1:5" x14ac:dyDescent="0.2">
      <c r="A2939" s="29">
        <v>3933</v>
      </c>
      <c r="B2939" s="29" t="s">
        <v>3181</v>
      </c>
      <c r="C2939" s="29" t="s">
        <v>229</v>
      </c>
      <c r="D2939" s="29" t="s">
        <v>237</v>
      </c>
      <c r="E2939" s="30">
        <v>161.54</v>
      </c>
    </row>
    <row r="2940" spans="1:5" x14ac:dyDescent="0.2">
      <c r="A2940" s="29">
        <v>3934</v>
      </c>
      <c r="B2940" s="29" t="s">
        <v>3182</v>
      </c>
      <c r="C2940" s="29" t="s">
        <v>229</v>
      </c>
      <c r="D2940" s="29" t="s">
        <v>237</v>
      </c>
      <c r="E2940" s="30">
        <v>161.54</v>
      </c>
    </row>
    <row r="2941" spans="1:5" x14ac:dyDescent="0.2">
      <c r="A2941" s="29">
        <v>40355</v>
      </c>
      <c r="B2941" s="29" t="s">
        <v>3183</v>
      </c>
      <c r="C2941" s="29" t="s">
        <v>229</v>
      </c>
      <c r="D2941" s="29" t="s">
        <v>237</v>
      </c>
      <c r="E2941" s="30">
        <v>12.46</v>
      </c>
    </row>
    <row r="2942" spans="1:5" x14ac:dyDescent="0.2">
      <c r="A2942" s="29">
        <v>40364</v>
      </c>
      <c r="B2942" s="29" t="s">
        <v>3184</v>
      </c>
      <c r="C2942" s="29" t="s">
        <v>229</v>
      </c>
      <c r="D2942" s="29" t="s">
        <v>237</v>
      </c>
      <c r="E2942" s="30">
        <v>58.35</v>
      </c>
    </row>
    <row r="2943" spans="1:5" x14ac:dyDescent="0.2">
      <c r="A2943" s="29">
        <v>40361</v>
      </c>
      <c r="B2943" s="29" t="s">
        <v>3185</v>
      </c>
      <c r="C2943" s="29" t="s">
        <v>229</v>
      </c>
      <c r="D2943" s="29" t="s">
        <v>237</v>
      </c>
      <c r="E2943" s="30">
        <v>45.63</v>
      </c>
    </row>
    <row r="2944" spans="1:5" x14ac:dyDescent="0.2">
      <c r="A2944" s="29">
        <v>40358</v>
      </c>
      <c r="B2944" s="29" t="s">
        <v>3186</v>
      </c>
      <c r="C2944" s="29" t="s">
        <v>229</v>
      </c>
      <c r="D2944" s="29" t="s">
        <v>237</v>
      </c>
      <c r="E2944" s="30">
        <v>17.39</v>
      </c>
    </row>
    <row r="2945" spans="1:5" x14ac:dyDescent="0.2">
      <c r="A2945" s="29">
        <v>40370</v>
      </c>
      <c r="B2945" s="29" t="s">
        <v>3187</v>
      </c>
      <c r="C2945" s="29" t="s">
        <v>229</v>
      </c>
      <c r="D2945" s="29" t="s">
        <v>237</v>
      </c>
      <c r="E2945" s="30">
        <v>185.16</v>
      </c>
    </row>
    <row r="2946" spans="1:5" x14ac:dyDescent="0.2">
      <c r="A2946" s="29">
        <v>40367</v>
      </c>
      <c r="B2946" s="29" t="s">
        <v>3188</v>
      </c>
      <c r="C2946" s="29" t="s">
        <v>229</v>
      </c>
      <c r="D2946" s="29" t="s">
        <v>237</v>
      </c>
      <c r="E2946" s="30">
        <v>92.03</v>
      </c>
    </row>
    <row r="2947" spans="1:5" x14ac:dyDescent="0.2">
      <c r="A2947" s="29">
        <v>40373</v>
      </c>
      <c r="B2947" s="29" t="s">
        <v>3189</v>
      </c>
      <c r="C2947" s="29" t="s">
        <v>229</v>
      </c>
      <c r="D2947" s="29" t="s">
        <v>237</v>
      </c>
      <c r="E2947" s="30">
        <v>250.39</v>
      </c>
    </row>
    <row r="2948" spans="1:5" x14ac:dyDescent="0.2">
      <c r="A2948" s="29">
        <v>38947</v>
      </c>
      <c r="B2948" s="29" t="s">
        <v>3190</v>
      </c>
      <c r="C2948" s="29" t="s">
        <v>229</v>
      </c>
      <c r="D2948" s="29" t="s">
        <v>237</v>
      </c>
      <c r="E2948" s="30">
        <v>8.69</v>
      </c>
    </row>
    <row r="2949" spans="1:5" x14ac:dyDescent="0.2">
      <c r="A2949" s="29">
        <v>38948</v>
      </c>
      <c r="B2949" s="29" t="s">
        <v>3191</v>
      </c>
      <c r="C2949" s="29" t="s">
        <v>229</v>
      </c>
      <c r="D2949" s="29" t="s">
        <v>237</v>
      </c>
      <c r="E2949" s="30">
        <v>13.87</v>
      </c>
    </row>
    <row r="2950" spans="1:5" x14ac:dyDescent="0.2">
      <c r="A2950" s="29">
        <v>38949</v>
      </c>
      <c r="B2950" s="29" t="s">
        <v>3192</v>
      </c>
      <c r="C2950" s="29" t="s">
        <v>229</v>
      </c>
      <c r="D2950" s="29" t="s">
        <v>237</v>
      </c>
      <c r="E2950" s="30">
        <v>15.39</v>
      </c>
    </row>
    <row r="2951" spans="1:5" x14ac:dyDescent="0.2">
      <c r="A2951" s="29">
        <v>38951</v>
      </c>
      <c r="B2951" s="29" t="s">
        <v>3193</v>
      </c>
      <c r="C2951" s="29" t="s">
        <v>229</v>
      </c>
      <c r="D2951" s="29" t="s">
        <v>237</v>
      </c>
      <c r="E2951" s="30">
        <v>24.34</v>
      </c>
    </row>
    <row r="2952" spans="1:5" x14ac:dyDescent="0.2">
      <c r="A2952" s="29">
        <v>39312</v>
      </c>
      <c r="B2952" s="29" t="s">
        <v>3194</v>
      </c>
      <c r="C2952" s="29" t="s">
        <v>229</v>
      </c>
      <c r="D2952" s="29" t="s">
        <v>237</v>
      </c>
      <c r="E2952" s="30">
        <v>18.88</v>
      </c>
    </row>
    <row r="2953" spans="1:5" x14ac:dyDescent="0.2">
      <c r="A2953" s="29">
        <v>39313</v>
      </c>
      <c r="B2953" s="29" t="s">
        <v>3195</v>
      </c>
      <c r="C2953" s="29" t="s">
        <v>229</v>
      </c>
      <c r="D2953" s="29" t="s">
        <v>237</v>
      </c>
      <c r="E2953" s="30">
        <v>24.64</v>
      </c>
    </row>
    <row r="2954" spans="1:5" x14ac:dyDescent="0.2">
      <c r="A2954" s="29">
        <v>38950</v>
      </c>
      <c r="B2954" s="29" t="s">
        <v>3196</v>
      </c>
      <c r="C2954" s="29" t="s">
        <v>229</v>
      </c>
      <c r="D2954" s="29" t="s">
        <v>237</v>
      </c>
      <c r="E2954" s="30">
        <v>37.08</v>
      </c>
    </row>
    <row r="2955" spans="1:5" x14ac:dyDescent="0.2">
      <c r="A2955" s="29">
        <v>39314</v>
      </c>
      <c r="B2955" s="29" t="s">
        <v>3197</v>
      </c>
      <c r="C2955" s="29" t="s">
        <v>229</v>
      </c>
      <c r="D2955" s="29" t="s">
        <v>237</v>
      </c>
      <c r="E2955" s="30">
        <v>39.130000000000003</v>
      </c>
    </row>
    <row r="2956" spans="1:5" x14ac:dyDescent="0.2">
      <c r="A2956" s="29">
        <v>3907</v>
      </c>
      <c r="B2956" s="29" t="s">
        <v>3198</v>
      </c>
      <c r="C2956" s="29" t="s">
        <v>229</v>
      </c>
      <c r="D2956" s="29" t="s">
        <v>232</v>
      </c>
      <c r="E2956" s="30">
        <v>5.15</v>
      </c>
    </row>
    <row r="2957" spans="1:5" x14ac:dyDescent="0.2">
      <c r="A2957" s="29">
        <v>3889</v>
      </c>
      <c r="B2957" s="29" t="s">
        <v>3199</v>
      </c>
      <c r="C2957" s="29" t="s">
        <v>229</v>
      </c>
      <c r="D2957" s="29" t="s">
        <v>232</v>
      </c>
      <c r="E2957" s="30">
        <v>3.94</v>
      </c>
    </row>
    <row r="2958" spans="1:5" x14ac:dyDescent="0.2">
      <c r="A2958" s="29">
        <v>3868</v>
      </c>
      <c r="B2958" s="29" t="s">
        <v>3200</v>
      </c>
      <c r="C2958" s="29" t="s">
        <v>229</v>
      </c>
      <c r="D2958" s="29" t="s">
        <v>232</v>
      </c>
      <c r="E2958" s="30">
        <v>1.53</v>
      </c>
    </row>
    <row r="2959" spans="1:5" x14ac:dyDescent="0.2">
      <c r="A2959" s="29">
        <v>3869</v>
      </c>
      <c r="B2959" s="29" t="s">
        <v>3201</v>
      </c>
      <c r="C2959" s="29" t="s">
        <v>229</v>
      </c>
      <c r="D2959" s="29" t="s">
        <v>232</v>
      </c>
      <c r="E2959" s="30">
        <v>4.38</v>
      </c>
    </row>
    <row r="2960" spans="1:5" x14ac:dyDescent="0.2">
      <c r="A2960" s="29">
        <v>3872</v>
      </c>
      <c r="B2960" s="29" t="s">
        <v>3202</v>
      </c>
      <c r="C2960" s="29" t="s">
        <v>229</v>
      </c>
      <c r="D2960" s="29" t="s">
        <v>232</v>
      </c>
      <c r="E2960" s="30">
        <v>5.32</v>
      </c>
    </row>
    <row r="2961" spans="1:5" x14ac:dyDescent="0.2">
      <c r="A2961" s="29">
        <v>3850</v>
      </c>
      <c r="B2961" s="29" t="s">
        <v>3203</v>
      </c>
      <c r="C2961" s="29" t="s">
        <v>229</v>
      </c>
      <c r="D2961" s="29" t="s">
        <v>232</v>
      </c>
      <c r="E2961" s="30">
        <v>13.71</v>
      </c>
    </row>
    <row r="2962" spans="1:5" x14ac:dyDescent="0.2">
      <c r="A2962" s="29">
        <v>38023</v>
      </c>
      <c r="B2962" s="29" t="s">
        <v>3204</v>
      </c>
      <c r="C2962" s="29" t="s">
        <v>229</v>
      </c>
      <c r="D2962" s="29" t="s">
        <v>232</v>
      </c>
      <c r="E2962" s="30">
        <v>5.78</v>
      </c>
    </row>
    <row r="2963" spans="1:5" x14ac:dyDescent="0.2">
      <c r="A2963" s="29">
        <v>37986</v>
      </c>
      <c r="B2963" s="29" t="s">
        <v>3205</v>
      </c>
      <c r="C2963" s="29" t="s">
        <v>229</v>
      </c>
      <c r="D2963" s="29" t="s">
        <v>237</v>
      </c>
      <c r="E2963" s="30">
        <v>1.82</v>
      </c>
    </row>
    <row r="2964" spans="1:5" x14ac:dyDescent="0.2">
      <c r="A2964" s="29">
        <v>37987</v>
      </c>
      <c r="B2964" s="29" t="s">
        <v>3206</v>
      </c>
      <c r="C2964" s="29" t="s">
        <v>229</v>
      </c>
      <c r="D2964" s="29" t="s">
        <v>237</v>
      </c>
      <c r="E2964" s="30">
        <v>136.09</v>
      </c>
    </row>
    <row r="2965" spans="1:5" x14ac:dyDescent="0.2">
      <c r="A2965" s="29">
        <v>37988</v>
      </c>
      <c r="B2965" s="29" t="s">
        <v>3207</v>
      </c>
      <c r="C2965" s="29" t="s">
        <v>229</v>
      </c>
      <c r="D2965" s="29" t="s">
        <v>237</v>
      </c>
      <c r="E2965" s="30">
        <v>221.98</v>
      </c>
    </row>
    <row r="2966" spans="1:5" x14ac:dyDescent="0.2">
      <c r="A2966" s="29">
        <v>21120</v>
      </c>
      <c r="B2966" s="29" t="s">
        <v>3208</v>
      </c>
      <c r="C2966" s="29" t="s">
        <v>229</v>
      </c>
      <c r="D2966" s="29" t="s">
        <v>237</v>
      </c>
      <c r="E2966" s="30">
        <v>11.06</v>
      </c>
    </row>
    <row r="2967" spans="1:5" x14ac:dyDescent="0.2">
      <c r="A2967" s="29">
        <v>39318</v>
      </c>
      <c r="B2967" s="29" t="s">
        <v>3209</v>
      </c>
      <c r="C2967" s="29" t="s">
        <v>229</v>
      </c>
      <c r="D2967" s="29" t="s">
        <v>237</v>
      </c>
      <c r="E2967" s="30">
        <v>9.1199999999999992</v>
      </c>
    </row>
    <row r="2968" spans="1:5" x14ac:dyDescent="0.2">
      <c r="A2968" s="29">
        <v>20162</v>
      </c>
      <c r="B2968" s="29" t="s">
        <v>3210</v>
      </c>
      <c r="C2968" s="29" t="s">
        <v>229</v>
      </c>
      <c r="D2968" s="29" t="s">
        <v>232</v>
      </c>
      <c r="E2968" s="30">
        <v>22.05</v>
      </c>
    </row>
    <row r="2969" spans="1:5" x14ac:dyDescent="0.2">
      <c r="A2969" s="29">
        <v>40366</v>
      </c>
      <c r="B2969" s="29" t="s">
        <v>3211</v>
      </c>
      <c r="C2969" s="29" t="s">
        <v>229</v>
      </c>
      <c r="D2969" s="29" t="s">
        <v>237</v>
      </c>
      <c r="E2969" s="30">
        <v>45.52</v>
      </c>
    </row>
    <row r="2970" spans="1:5" x14ac:dyDescent="0.2">
      <c r="A2970" s="29">
        <v>40363</v>
      </c>
      <c r="B2970" s="29" t="s">
        <v>3212</v>
      </c>
      <c r="C2970" s="29" t="s">
        <v>229</v>
      </c>
      <c r="D2970" s="29" t="s">
        <v>237</v>
      </c>
      <c r="E2970" s="30">
        <v>35.6</v>
      </c>
    </row>
    <row r="2971" spans="1:5" x14ac:dyDescent="0.2">
      <c r="A2971" s="29">
        <v>40354</v>
      </c>
      <c r="B2971" s="29" t="s">
        <v>3213</v>
      </c>
      <c r="C2971" s="29" t="s">
        <v>229</v>
      </c>
      <c r="D2971" s="29" t="s">
        <v>237</v>
      </c>
      <c r="E2971" s="30">
        <v>15.5</v>
      </c>
    </row>
    <row r="2972" spans="1:5" x14ac:dyDescent="0.2">
      <c r="A2972" s="29">
        <v>40360</v>
      </c>
      <c r="B2972" s="29" t="s">
        <v>3214</v>
      </c>
      <c r="C2972" s="29" t="s">
        <v>229</v>
      </c>
      <c r="D2972" s="29" t="s">
        <v>237</v>
      </c>
      <c r="E2972" s="30">
        <v>23.34</v>
      </c>
    </row>
    <row r="2973" spans="1:5" x14ac:dyDescent="0.2">
      <c r="A2973" s="29">
        <v>40372</v>
      </c>
      <c r="B2973" s="29" t="s">
        <v>3215</v>
      </c>
      <c r="C2973" s="29" t="s">
        <v>229</v>
      </c>
      <c r="D2973" s="29" t="s">
        <v>237</v>
      </c>
      <c r="E2973" s="30">
        <v>144.13999999999999</v>
      </c>
    </row>
    <row r="2974" spans="1:5" x14ac:dyDescent="0.2">
      <c r="A2974" s="29">
        <v>40369</v>
      </c>
      <c r="B2974" s="29" t="s">
        <v>3216</v>
      </c>
      <c r="C2974" s="29" t="s">
        <v>229</v>
      </c>
      <c r="D2974" s="29" t="s">
        <v>237</v>
      </c>
      <c r="E2974" s="30">
        <v>71.739999999999995</v>
      </c>
    </row>
    <row r="2975" spans="1:5" x14ac:dyDescent="0.2">
      <c r="A2975" s="29">
        <v>40357</v>
      </c>
      <c r="B2975" s="29" t="s">
        <v>3217</v>
      </c>
      <c r="C2975" s="29" t="s">
        <v>229</v>
      </c>
      <c r="D2975" s="29" t="s">
        <v>237</v>
      </c>
      <c r="E2975" s="30">
        <v>17.39</v>
      </c>
    </row>
    <row r="2976" spans="1:5" x14ac:dyDescent="0.2">
      <c r="A2976" s="29">
        <v>40375</v>
      </c>
      <c r="B2976" s="29" t="s">
        <v>3218</v>
      </c>
      <c r="C2976" s="29" t="s">
        <v>229</v>
      </c>
      <c r="D2976" s="29" t="s">
        <v>237</v>
      </c>
      <c r="E2976" s="30">
        <v>195.12</v>
      </c>
    </row>
    <row r="2977" spans="1:5" x14ac:dyDescent="0.2">
      <c r="A2977" s="29">
        <v>1893</v>
      </c>
      <c r="B2977" s="29" t="s">
        <v>3219</v>
      </c>
      <c r="C2977" s="29" t="s">
        <v>229</v>
      </c>
      <c r="D2977" s="29" t="s">
        <v>232</v>
      </c>
      <c r="E2977" s="30">
        <v>2.94</v>
      </c>
    </row>
    <row r="2978" spans="1:5" x14ac:dyDescent="0.2">
      <c r="A2978" s="29">
        <v>1902</v>
      </c>
      <c r="B2978" s="29" t="s">
        <v>3220</v>
      </c>
      <c r="C2978" s="29" t="s">
        <v>229</v>
      </c>
      <c r="D2978" s="29" t="s">
        <v>232</v>
      </c>
      <c r="E2978" s="30">
        <v>2.14</v>
      </c>
    </row>
    <row r="2979" spans="1:5" x14ac:dyDescent="0.2">
      <c r="A2979" s="29">
        <v>1901</v>
      </c>
      <c r="B2979" s="29" t="s">
        <v>3221</v>
      </c>
      <c r="C2979" s="29" t="s">
        <v>229</v>
      </c>
      <c r="D2979" s="29" t="s">
        <v>232</v>
      </c>
      <c r="E2979" s="30">
        <v>0.67</v>
      </c>
    </row>
    <row r="2980" spans="1:5" x14ac:dyDescent="0.2">
      <c r="A2980" s="29">
        <v>1892</v>
      </c>
      <c r="B2980" s="29" t="s">
        <v>3222</v>
      </c>
      <c r="C2980" s="29" t="s">
        <v>229</v>
      </c>
      <c r="D2980" s="29" t="s">
        <v>232</v>
      </c>
      <c r="E2980" s="30">
        <v>1.38</v>
      </c>
    </row>
    <row r="2981" spans="1:5" x14ac:dyDescent="0.2">
      <c r="A2981" s="29">
        <v>1907</v>
      </c>
      <c r="B2981" s="29" t="s">
        <v>3223</v>
      </c>
      <c r="C2981" s="29" t="s">
        <v>229</v>
      </c>
      <c r="D2981" s="29" t="s">
        <v>232</v>
      </c>
      <c r="E2981" s="30">
        <v>9.48</v>
      </c>
    </row>
    <row r="2982" spans="1:5" x14ac:dyDescent="0.2">
      <c r="A2982" s="29">
        <v>1894</v>
      </c>
      <c r="B2982" s="29" t="s">
        <v>3224</v>
      </c>
      <c r="C2982" s="29" t="s">
        <v>229</v>
      </c>
      <c r="D2982" s="29" t="s">
        <v>232</v>
      </c>
      <c r="E2982" s="30">
        <v>4.26</v>
      </c>
    </row>
    <row r="2983" spans="1:5" x14ac:dyDescent="0.2">
      <c r="A2983" s="29">
        <v>1891</v>
      </c>
      <c r="B2983" s="29" t="s">
        <v>3225</v>
      </c>
      <c r="C2983" s="29" t="s">
        <v>229</v>
      </c>
      <c r="D2983" s="29" t="s">
        <v>232</v>
      </c>
      <c r="E2983" s="30">
        <v>0.99</v>
      </c>
    </row>
    <row r="2984" spans="1:5" x14ac:dyDescent="0.2">
      <c r="A2984" s="29">
        <v>1896</v>
      </c>
      <c r="B2984" s="29" t="s">
        <v>3226</v>
      </c>
      <c r="C2984" s="29" t="s">
        <v>229</v>
      </c>
      <c r="D2984" s="29" t="s">
        <v>232</v>
      </c>
      <c r="E2984" s="30">
        <v>12.73</v>
      </c>
    </row>
    <row r="2985" spans="1:5" x14ac:dyDescent="0.2">
      <c r="A2985" s="29">
        <v>1895</v>
      </c>
      <c r="B2985" s="29" t="s">
        <v>3227</v>
      </c>
      <c r="C2985" s="29" t="s">
        <v>229</v>
      </c>
      <c r="D2985" s="29" t="s">
        <v>232</v>
      </c>
      <c r="E2985" s="30">
        <v>22.36</v>
      </c>
    </row>
    <row r="2986" spans="1:5" x14ac:dyDescent="0.2">
      <c r="A2986" s="29">
        <v>2641</v>
      </c>
      <c r="B2986" s="29" t="s">
        <v>3228</v>
      </c>
      <c r="C2986" s="29" t="s">
        <v>229</v>
      </c>
      <c r="D2986" s="29" t="s">
        <v>232</v>
      </c>
      <c r="E2986" s="30">
        <v>26.6</v>
      </c>
    </row>
    <row r="2987" spans="1:5" x14ac:dyDescent="0.2">
      <c r="A2987" s="29">
        <v>2636</v>
      </c>
      <c r="B2987" s="29" t="s">
        <v>3229</v>
      </c>
      <c r="C2987" s="29" t="s">
        <v>229</v>
      </c>
      <c r="D2987" s="29" t="s">
        <v>232</v>
      </c>
      <c r="E2987" s="30">
        <v>1.71</v>
      </c>
    </row>
    <row r="2988" spans="1:5" x14ac:dyDescent="0.2">
      <c r="A2988" s="29">
        <v>2637</v>
      </c>
      <c r="B2988" s="29" t="s">
        <v>3230</v>
      </c>
      <c r="C2988" s="29" t="s">
        <v>229</v>
      </c>
      <c r="D2988" s="29" t="s">
        <v>232</v>
      </c>
      <c r="E2988" s="30">
        <v>1.82</v>
      </c>
    </row>
    <row r="2989" spans="1:5" x14ac:dyDescent="0.2">
      <c r="A2989" s="29">
        <v>2638</v>
      </c>
      <c r="B2989" s="29" t="s">
        <v>3231</v>
      </c>
      <c r="C2989" s="29" t="s">
        <v>229</v>
      </c>
      <c r="D2989" s="29" t="s">
        <v>232</v>
      </c>
      <c r="E2989" s="30">
        <v>2.12</v>
      </c>
    </row>
    <row r="2990" spans="1:5" x14ac:dyDescent="0.2">
      <c r="A2990" s="29">
        <v>2639</v>
      </c>
      <c r="B2990" s="29" t="s">
        <v>3232</v>
      </c>
      <c r="C2990" s="29" t="s">
        <v>229</v>
      </c>
      <c r="D2990" s="29" t="s">
        <v>232</v>
      </c>
      <c r="E2990" s="30">
        <v>3.76</v>
      </c>
    </row>
    <row r="2991" spans="1:5" x14ac:dyDescent="0.2">
      <c r="A2991" s="29">
        <v>2644</v>
      </c>
      <c r="B2991" s="29" t="s">
        <v>3233</v>
      </c>
      <c r="C2991" s="29" t="s">
        <v>229</v>
      </c>
      <c r="D2991" s="29" t="s">
        <v>232</v>
      </c>
      <c r="E2991" s="30">
        <v>5.44</v>
      </c>
    </row>
    <row r="2992" spans="1:5" x14ac:dyDescent="0.2">
      <c r="A2992" s="29">
        <v>2643</v>
      </c>
      <c r="B2992" s="29" t="s">
        <v>3234</v>
      </c>
      <c r="C2992" s="29" t="s">
        <v>229</v>
      </c>
      <c r="D2992" s="29" t="s">
        <v>232</v>
      </c>
      <c r="E2992" s="30">
        <v>7.59</v>
      </c>
    </row>
    <row r="2993" spans="1:5" x14ac:dyDescent="0.2">
      <c r="A2993" s="29">
        <v>2640</v>
      </c>
      <c r="B2993" s="29" t="s">
        <v>3235</v>
      </c>
      <c r="C2993" s="29" t="s">
        <v>229</v>
      </c>
      <c r="D2993" s="29" t="s">
        <v>232</v>
      </c>
      <c r="E2993" s="30">
        <v>11.07</v>
      </c>
    </row>
    <row r="2994" spans="1:5" x14ac:dyDescent="0.2">
      <c r="A2994" s="29">
        <v>2642</v>
      </c>
      <c r="B2994" s="29" t="s">
        <v>3236</v>
      </c>
      <c r="C2994" s="29" t="s">
        <v>229</v>
      </c>
      <c r="D2994" s="29" t="s">
        <v>232</v>
      </c>
      <c r="E2994" s="30">
        <v>16.86</v>
      </c>
    </row>
    <row r="2995" spans="1:5" x14ac:dyDescent="0.2">
      <c r="A2995" s="29">
        <v>38943</v>
      </c>
      <c r="B2995" s="29" t="s">
        <v>3237</v>
      </c>
      <c r="C2995" s="29" t="s">
        <v>229</v>
      </c>
      <c r="D2995" s="29" t="s">
        <v>237</v>
      </c>
      <c r="E2995" s="30">
        <v>6.42</v>
      </c>
    </row>
    <row r="2996" spans="1:5" x14ac:dyDescent="0.2">
      <c r="A2996" s="29">
        <v>38944</v>
      </c>
      <c r="B2996" s="29" t="s">
        <v>3238</v>
      </c>
      <c r="C2996" s="29" t="s">
        <v>229</v>
      </c>
      <c r="D2996" s="29" t="s">
        <v>237</v>
      </c>
      <c r="E2996" s="30">
        <v>9.92</v>
      </c>
    </row>
    <row r="2997" spans="1:5" x14ac:dyDescent="0.2">
      <c r="A2997" s="29">
        <v>38945</v>
      </c>
      <c r="B2997" s="29" t="s">
        <v>3239</v>
      </c>
      <c r="C2997" s="29" t="s">
        <v>229</v>
      </c>
      <c r="D2997" s="29" t="s">
        <v>237</v>
      </c>
      <c r="E2997" s="30">
        <v>20.12</v>
      </c>
    </row>
    <row r="2998" spans="1:5" x14ac:dyDescent="0.2">
      <c r="A2998" s="29">
        <v>38946</v>
      </c>
      <c r="B2998" s="29" t="s">
        <v>3240</v>
      </c>
      <c r="C2998" s="29" t="s">
        <v>229</v>
      </c>
      <c r="D2998" s="29" t="s">
        <v>237</v>
      </c>
      <c r="E2998" s="30">
        <v>30</v>
      </c>
    </row>
    <row r="2999" spans="1:5" x14ac:dyDescent="0.2">
      <c r="A2999" s="29">
        <v>39308</v>
      </c>
      <c r="B2999" s="29" t="s">
        <v>3241</v>
      </c>
      <c r="C2999" s="29" t="s">
        <v>229</v>
      </c>
      <c r="D2999" s="29" t="s">
        <v>237</v>
      </c>
      <c r="E2999" s="30">
        <v>13.08</v>
      </c>
    </row>
    <row r="3000" spans="1:5" x14ac:dyDescent="0.2">
      <c r="A3000" s="29">
        <v>39309</v>
      </c>
      <c r="B3000" s="29" t="s">
        <v>3242</v>
      </c>
      <c r="C3000" s="29" t="s">
        <v>229</v>
      </c>
      <c r="D3000" s="29" t="s">
        <v>237</v>
      </c>
      <c r="E3000" s="30">
        <v>18.920000000000002</v>
      </c>
    </row>
    <row r="3001" spans="1:5" x14ac:dyDescent="0.2">
      <c r="A3001" s="29">
        <v>39310</v>
      </c>
      <c r="B3001" s="29" t="s">
        <v>3243</v>
      </c>
      <c r="C3001" s="29" t="s">
        <v>229</v>
      </c>
      <c r="D3001" s="29" t="s">
        <v>237</v>
      </c>
      <c r="E3001" s="30">
        <v>28.67</v>
      </c>
    </row>
    <row r="3002" spans="1:5" x14ac:dyDescent="0.2">
      <c r="A3002" s="29">
        <v>39311</v>
      </c>
      <c r="B3002" s="29" t="s">
        <v>3244</v>
      </c>
      <c r="C3002" s="29" t="s">
        <v>229</v>
      </c>
      <c r="D3002" s="29" t="s">
        <v>237</v>
      </c>
      <c r="E3002" s="30">
        <v>43.09</v>
      </c>
    </row>
    <row r="3003" spans="1:5" x14ac:dyDescent="0.2">
      <c r="A3003" s="29">
        <v>39855</v>
      </c>
      <c r="B3003" s="29" t="s">
        <v>3245</v>
      </c>
      <c r="C3003" s="29" t="s">
        <v>229</v>
      </c>
      <c r="D3003" s="29" t="s">
        <v>237</v>
      </c>
      <c r="E3003" s="30">
        <v>3.37</v>
      </c>
    </row>
    <row r="3004" spans="1:5" x14ac:dyDescent="0.2">
      <c r="A3004" s="29">
        <v>39856</v>
      </c>
      <c r="B3004" s="29" t="s">
        <v>3246</v>
      </c>
      <c r="C3004" s="29" t="s">
        <v>229</v>
      </c>
      <c r="D3004" s="29" t="s">
        <v>237</v>
      </c>
      <c r="E3004" s="30">
        <v>7.94</v>
      </c>
    </row>
    <row r="3005" spans="1:5" x14ac:dyDescent="0.2">
      <c r="A3005" s="29">
        <v>39857</v>
      </c>
      <c r="B3005" s="29" t="s">
        <v>3247</v>
      </c>
      <c r="C3005" s="29" t="s">
        <v>229</v>
      </c>
      <c r="D3005" s="29" t="s">
        <v>237</v>
      </c>
      <c r="E3005" s="30">
        <v>12.85</v>
      </c>
    </row>
    <row r="3006" spans="1:5" x14ac:dyDescent="0.2">
      <c r="A3006" s="29">
        <v>39858</v>
      </c>
      <c r="B3006" s="29" t="s">
        <v>3248</v>
      </c>
      <c r="C3006" s="29" t="s">
        <v>229</v>
      </c>
      <c r="D3006" s="29" t="s">
        <v>237</v>
      </c>
      <c r="E3006" s="30">
        <v>28.52</v>
      </c>
    </row>
    <row r="3007" spans="1:5" x14ac:dyDescent="0.2">
      <c r="A3007" s="29">
        <v>39859</v>
      </c>
      <c r="B3007" s="29" t="s">
        <v>3249</v>
      </c>
      <c r="C3007" s="29" t="s">
        <v>229</v>
      </c>
      <c r="D3007" s="29" t="s">
        <v>237</v>
      </c>
      <c r="E3007" s="30">
        <v>43.96</v>
      </c>
    </row>
    <row r="3008" spans="1:5" x14ac:dyDescent="0.2">
      <c r="A3008" s="29">
        <v>39860</v>
      </c>
      <c r="B3008" s="29" t="s">
        <v>3250</v>
      </c>
      <c r="C3008" s="29" t="s">
        <v>229</v>
      </c>
      <c r="D3008" s="29" t="s">
        <v>237</v>
      </c>
      <c r="E3008" s="30">
        <v>67.459999999999994</v>
      </c>
    </row>
    <row r="3009" spans="1:5" x14ac:dyDescent="0.2">
      <c r="A3009" s="29">
        <v>39861</v>
      </c>
      <c r="B3009" s="29" t="s">
        <v>3251</v>
      </c>
      <c r="C3009" s="29" t="s">
        <v>229</v>
      </c>
      <c r="D3009" s="29" t="s">
        <v>237</v>
      </c>
      <c r="E3009" s="30">
        <v>192.62</v>
      </c>
    </row>
    <row r="3010" spans="1:5" x14ac:dyDescent="0.2">
      <c r="A3010" s="29">
        <v>38447</v>
      </c>
      <c r="B3010" s="29" t="s">
        <v>3252</v>
      </c>
      <c r="C3010" s="29" t="s">
        <v>229</v>
      </c>
      <c r="D3010" s="29" t="s">
        <v>237</v>
      </c>
      <c r="E3010" s="30">
        <v>140.91</v>
      </c>
    </row>
    <row r="3011" spans="1:5" x14ac:dyDescent="0.2">
      <c r="A3011" s="29">
        <v>36320</v>
      </c>
      <c r="B3011" s="29" t="s">
        <v>3253</v>
      </c>
      <c r="C3011" s="29" t="s">
        <v>229</v>
      </c>
      <c r="D3011" s="29" t="s">
        <v>237</v>
      </c>
      <c r="E3011" s="30">
        <v>2.04</v>
      </c>
    </row>
    <row r="3012" spans="1:5" x14ac:dyDescent="0.2">
      <c r="A3012" s="29">
        <v>36324</v>
      </c>
      <c r="B3012" s="29" t="s">
        <v>3254</v>
      </c>
      <c r="C3012" s="29" t="s">
        <v>229</v>
      </c>
      <c r="D3012" s="29" t="s">
        <v>237</v>
      </c>
      <c r="E3012" s="30">
        <v>3.09</v>
      </c>
    </row>
    <row r="3013" spans="1:5" x14ac:dyDescent="0.2">
      <c r="A3013" s="29">
        <v>38441</v>
      </c>
      <c r="B3013" s="29" t="s">
        <v>3255</v>
      </c>
      <c r="C3013" s="29" t="s">
        <v>229</v>
      </c>
      <c r="D3013" s="29" t="s">
        <v>237</v>
      </c>
      <c r="E3013" s="30">
        <v>4.0599999999999996</v>
      </c>
    </row>
    <row r="3014" spans="1:5" x14ac:dyDescent="0.2">
      <c r="A3014" s="29">
        <v>38442</v>
      </c>
      <c r="B3014" s="29" t="s">
        <v>3256</v>
      </c>
      <c r="C3014" s="29" t="s">
        <v>229</v>
      </c>
      <c r="D3014" s="29" t="s">
        <v>237</v>
      </c>
      <c r="E3014" s="30">
        <v>10.33</v>
      </c>
    </row>
    <row r="3015" spans="1:5" x14ac:dyDescent="0.2">
      <c r="A3015" s="29">
        <v>38443</v>
      </c>
      <c r="B3015" s="29" t="s">
        <v>3257</v>
      </c>
      <c r="C3015" s="29" t="s">
        <v>229</v>
      </c>
      <c r="D3015" s="29" t="s">
        <v>237</v>
      </c>
      <c r="E3015" s="30">
        <v>15.61</v>
      </c>
    </row>
    <row r="3016" spans="1:5" x14ac:dyDescent="0.2">
      <c r="A3016" s="29">
        <v>38444</v>
      </c>
      <c r="B3016" s="29" t="s">
        <v>3258</v>
      </c>
      <c r="C3016" s="29" t="s">
        <v>229</v>
      </c>
      <c r="D3016" s="29" t="s">
        <v>237</v>
      </c>
      <c r="E3016" s="30">
        <v>23.23</v>
      </c>
    </row>
    <row r="3017" spans="1:5" x14ac:dyDescent="0.2">
      <c r="A3017" s="29">
        <v>38445</v>
      </c>
      <c r="B3017" s="29" t="s">
        <v>3259</v>
      </c>
      <c r="C3017" s="29" t="s">
        <v>229</v>
      </c>
      <c r="D3017" s="29" t="s">
        <v>237</v>
      </c>
      <c r="E3017" s="30">
        <v>54.56</v>
      </c>
    </row>
    <row r="3018" spans="1:5" x14ac:dyDescent="0.2">
      <c r="A3018" s="29">
        <v>38446</v>
      </c>
      <c r="B3018" s="29" t="s">
        <v>3260</v>
      </c>
      <c r="C3018" s="29" t="s">
        <v>229</v>
      </c>
      <c r="D3018" s="29" t="s">
        <v>237</v>
      </c>
      <c r="E3018" s="30">
        <v>88.06</v>
      </c>
    </row>
    <row r="3019" spans="1:5" x14ac:dyDescent="0.2">
      <c r="A3019" s="29">
        <v>3867</v>
      </c>
      <c r="B3019" s="29" t="s">
        <v>3261</v>
      </c>
      <c r="C3019" s="29" t="s">
        <v>229</v>
      </c>
      <c r="D3019" s="29" t="s">
        <v>232</v>
      </c>
      <c r="E3019" s="30">
        <v>92.07</v>
      </c>
    </row>
    <row r="3020" spans="1:5" x14ac:dyDescent="0.2">
      <c r="A3020" s="29">
        <v>3861</v>
      </c>
      <c r="B3020" s="29" t="s">
        <v>3262</v>
      </c>
      <c r="C3020" s="29" t="s">
        <v>229</v>
      </c>
      <c r="D3020" s="29" t="s">
        <v>232</v>
      </c>
      <c r="E3020" s="30">
        <v>0.76</v>
      </c>
    </row>
    <row r="3021" spans="1:5" x14ac:dyDescent="0.2">
      <c r="A3021" s="29">
        <v>3904</v>
      </c>
      <c r="B3021" s="29" t="s">
        <v>3263</v>
      </c>
      <c r="C3021" s="29" t="s">
        <v>229</v>
      </c>
      <c r="D3021" s="29" t="s">
        <v>232</v>
      </c>
      <c r="E3021" s="30">
        <v>0.93</v>
      </c>
    </row>
    <row r="3022" spans="1:5" x14ac:dyDescent="0.2">
      <c r="A3022" s="29">
        <v>3903</v>
      </c>
      <c r="B3022" s="29" t="s">
        <v>3264</v>
      </c>
      <c r="C3022" s="29" t="s">
        <v>229</v>
      </c>
      <c r="D3022" s="29" t="s">
        <v>232</v>
      </c>
      <c r="E3022" s="30">
        <v>2.29</v>
      </c>
    </row>
    <row r="3023" spans="1:5" x14ac:dyDescent="0.2">
      <c r="A3023" s="29">
        <v>3862</v>
      </c>
      <c r="B3023" s="29" t="s">
        <v>3265</v>
      </c>
      <c r="C3023" s="29" t="s">
        <v>229</v>
      </c>
      <c r="D3023" s="29" t="s">
        <v>232</v>
      </c>
      <c r="E3023" s="30">
        <v>4.66</v>
      </c>
    </row>
    <row r="3024" spans="1:5" x14ac:dyDescent="0.2">
      <c r="A3024" s="29">
        <v>3863</v>
      </c>
      <c r="B3024" s="29" t="s">
        <v>3266</v>
      </c>
      <c r="C3024" s="29" t="s">
        <v>229</v>
      </c>
      <c r="D3024" s="29" t="s">
        <v>232</v>
      </c>
      <c r="E3024" s="30">
        <v>5.47</v>
      </c>
    </row>
    <row r="3025" spans="1:5" x14ac:dyDescent="0.2">
      <c r="A3025" s="29">
        <v>3864</v>
      </c>
      <c r="B3025" s="29" t="s">
        <v>3267</v>
      </c>
      <c r="C3025" s="29" t="s">
        <v>229</v>
      </c>
      <c r="D3025" s="29" t="s">
        <v>232</v>
      </c>
      <c r="E3025" s="30">
        <v>14.26</v>
      </c>
    </row>
    <row r="3026" spans="1:5" x14ac:dyDescent="0.2">
      <c r="A3026" s="29">
        <v>3865</v>
      </c>
      <c r="B3026" s="29" t="s">
        <v>3268</v>
      </c>
      <c r="C3026" s="29" t="s">
        <v>229</v>
      </c>
      <c r="D3026" s="29" t="s">
        <v>232</v>
      </c>
      <c r="E3026" s="30">
        <v>24.8</v>
      </c>
    </row>
    <row r="3027" spans="1:5" x14ac:dyDescent="0.2">
      <c r="A3027" s="29">
        <v>3866</v>
      </c>
      <c r="B3027" s="29" t="s">
        <v>3269</v>
      </c>
      <c r="C3027" s="29" t="s">
        <v>229</v>
      </c>
      <c r="D3027" s="29" t="s">
        <v>232</v>
      </c>
      <c r="E3027" s="30">
        <v>56.76</v>
      </c>
    </row>
    <row r="3028" spans="1:5" x14ac:dyDescent="0.2">
      <c r="A3028" s="29">
        <v>3902</v>
      </c>
      <c r="B3028" s="29" t="s">
        <v>3270</v>
      </c>
      <c r="C3028" s="29" t="s">
        <v>229</v>
      </c>
      <c r="D3028" s="29" t="s">
        <v>232</v>
      </c>
      <c r="E3028" s="30">
        <v>27.6</v>
      </c>
    </row>
    <row r="3029" spans="1:5" x14ac:dyDescent="0.2">
      <c r="A3029" s="29">
        <v>3878</v>
      </c>
      <c r="B3029" s="29" t="s">
        <v>3271</v>
      </c>
      <c r="C3029" s="29" t="s">
        <v>229</v>
      </c>
      <c r="D3029" s="29" t="s">
        <v>232</v>
      </c>
      <c r="E3029" s="30">
        <v>8.7200000000000006</v>
      </c>
    </row>
    <row r="3030" spans="1:5" x14ac:dyDescent="0.2">
      <c r="A3030" s="29">
        <v>3877</v>
      </c>
      <c r="B3030" s="29" t="s">
        <v>3272</v>
      </c>
      <c r="C3030" s="29" t="s">
        <v>229</v>
      </c>
      <c r="D3030" s="29" t="s">
        <v>232</v>
      </c>
      <c r="E3030" s="30">
        <v>7.97</v>
      </c>
    </row>
    <row r="3031" spans="1:5" x14ac:dyDescent="0.2">
      <c r="A3031" s="29">
        <v>3879</v>
      </c>
      <c r="B3031" s="29" t="s">
        <v>3273</v>
      </c>
      <c r="C3031" s="29" t="s">
        <v>229</v>
      </c>
      <c r="D3031" s="29" t="s">
        <v>232</v>
      </c>
      <c r="E3031" s="30">
        <v>17.59</v>
      </c>
    </row>
    <row r="3032" spans="1:5" x14ac:dyDescent="0.2">
      <c r="A3032" s="29">
        <v>3880</v>
      </c>
      <c r="B3032" s="29" t="s">
        <v>3274</v>
      </c>
      <c r="C3032" s="29" t="s">
        <v>229</v>
      </c>
      <c r="D3032" s="29" t="s">
        <v>232</v>
      </c>
      <c r="E3032" s="30">
        <v>39.69</v>
      </c>
    </row>
    <row r="3033" spans="1:5" x14ac:dyDescent="0.2">
      <c r="A3033" s="29">
        <v>12892</v>
      </c>
      <c r="B3033" s="29" t="s">
        <v>3275</v>
      </c>
      <c r="C3033" s="29" t="s">
        <v>685</v>
      </c>
      <c r="D3033" s="29" t="s">
        <v>232</v>
      </c>
      <c r="E3033" s="30">
        <v>12.6</v>
      </c>
    </row>
    <row r="3034" spans="1:5" x14ac:dyDescent="0.2">
      <c r="A3034" s="29">
        <v>3883</v>
      </c>
      <c r="B3034" s="29" t="s">
        <v>3276</v>
      </c>
      <c r="C3034" s="29" t="s">
        <v>229</v>
      </c>
      <c r="D3034" s="29" t="s">
        <v>232</v>
      </c>
      <c r="E3034" s="30">
        <v>1.83</v>
      </c>
    </row>
    <row r="3035" spans="1:5" x14ac:dyDescent="0.2">
      <c r="A3035" s="29">
        <v>3876</v>
      </c>
      <c r="B3035" s="29" t="s">
        <v>3277</v>
      </c>
      <c r="C3035" s="29" t="s">
        <v>229</v>
      </c>
      <c r="D3035" s="29" t="s">
        <v>232</v>
      </c>
      <c r="E3035" s="30">
        <v>4.59</v>
      </c>
    </row>
    <row r="3036" spans="1:5" x14ac:dyDescent="0.2">
      <c r="A3036" s="29">
        <v>3884</v>
      </c>
      <c r="B3036" s="29" t="s">
        <v>3278</v>
      </c>
      <c r="C3036" s="29" t="s">
        <v>229</v>
      </c>
      <c r="D3036" s="29" t="s">
        <v>232</v>
      </c>
      <c r="E3036" s="30">
        <v>2.75</v>
      </c>
    </row>
    <row r="3037" spans="1:5" x14ac:dyDescent="0.2">
      <c r="A3037" s="29">
        <v>3837</v>
      </c>
      <c r="B3037" s="29" t="s">
        <v>3279</v>
      </c>
      <c r="C3037" s="29" t="s">
        <v>229</v>
      </c>
      <c r="D3037" s="29" t="s">
        <v>237</v>
      </c>
      <c r="E3037" s="30">
        <v>58.4</v>
      </c>
    </row>
    <row r="3038" spans="1:5" x14ac:dyDescent="0.2">
      <c r="A3038" s="29">
        <v>3845</v>
      </c>
      <c r="B3038" s="29" t="s">
        <v>3280</v>
      </c>
      <c r="C3038" s="29" t="s">
        <v>229</v>
      </c>
      <c r="D3038" s="29" t="s">
        <v>237</v>
      </c>
      <c r="E3038" s="30">
        <v>21.34</v>
      </c>
    </row>
    <row r="3039" spans="1:5" x14ac:dyDescent="0.2">
      <c r="A3039" s="29">
        <v>11045</v>
      </c>
      <c r="B3039" s="29" t="s">
        <v>3281</v>
      </c>
      <c r="C3039" s="29" t="s">
        <v>229</v>
      </c>
      <c r="D3039" s="29" t="s">
        <v>237</v>
      </c>
      <c r="E3039" s="30">
        <v>41.15</v>
      </c>
    </row>
    <row r="3040" spans="1:5" x14ac:dyDescent="0.2">
      <c r="A3040" s="29">
        <v>20170</v>
      </c>
      <c r="B3040" s="29" t="s">
        <v>3282</v>
      </c>
      <c r="C3040" s="29" t="s">
        <v>229</v>
      </c>
      <c r="D3040" s="29" t="s">
        <v>232</v>
      </c>
      <c r="E3040" s="30">
        <v>17.87</v>
      </c>
    </row>
    <row r="3041" spans="1:5" x14ac:dyDescent="0.2">
      <c r="A3041" s="29">
        <v>20171</v>
      </c>
      <c r="B3041" s="29" t="s">
        <v>3283</v>
      </c>
      <c r="C3041" s="29" t="s">
        <v>229</v>
      </c>
      <c r="D3041" s="29" t="s">
        <v>232</v>
      </c>
      <c r="E3041" s="30">
        <v>53.07</v>
      </c>
    </row>
    <row r="3042" spans="1:5" x14ac:dyDescent="0.2">
      <c r="A3042" s="29">
        <v>20167</v>
      </c>
      <c r="B3042" s="29" t="s">
        <v>3284</v>
      </c>
      <c r="C3042" s="29" t="s">
        <v>229</v>
      </c>
      <c r="D3042" s="29" t="s">
        <v>232</v>
      </c>
      <c r="E3042" s="30">
        <v>6.63</v>
      </c>
    </row>
    <row r="3043" spans="1:5" x14ac:dyDescent="0.2">
      <c r="A3043" s="29">
        <v>20168</v>
      </c>
      <c r="B3043" s="29" t="s">
        <v>3285</v>
      </c>
      <c r="C3043" s="29" t="s">
        <v>229</v>
      </c>
      <c r="D3043" s="29" t="s">
        <v>232</v>
      </c>
      <c r="E3043" s="30">
        <v>10.41</v>
      </c>
    </row>
    <row r="3044" spans="1:5" x14ac:dyDescent="0.2">
      <c r="A3044" s="29">
        <v>20169</v>
      </c>
      <c r="B3044" s="29" t="s">
        <v>3286</v>
      </c>
      <c r="C3044" s="29" t="s">
        <v>229</v>
      </c>
      <c r="D3044" s="29" t="s">
        <v>232</v>
      </c>
      <c r="E3044" s="30">
        <v>14.74</v>
      </c>
    </row>
    <row r="3045" spans="1:5" x14ac:dyDescent="0.2">
      <c r="A3045" s="29">
        <v>3899</v>
      </c>
      <c r="B3045" s="29" t="s">
        <v>3287</v>
      </c>
      <c r="C3045" s="29" t="s">
        <v>229</v>
      </c>
      <c r="D3045" s="29" t="s">
        <v>232</v>
      </c>
      <c r="E3045" s="30">
        <v>7.8</v>
      </c>
    </row>
    <row r="3046" spans="1:5" x14ac:dyDescent="0.2">
      <c r="A3046" s="29">
        <v>38676</v>
      </c>
      <c r="B3046" s="29" t="s">
        <v>3288</v>
      </c>
      <c r="C3046" s="29" t="s">
        <v>229</v>
      </c>
      <c r="D3046" s="29" t="s">
        <v>232</v>
      </c>
      <c r="E3046" s="30">
        <v>37.76</v>
      </c>
    </row>
    <row r="3047" spans="1:5" x14ac:dyDescent="0.2">
      <c r="A3047" s="29">
        <v>3897</v>
      </c>
      <c r="B3047" s="29" t="s">
        <v>3289</v>
      </c>
      <c r="C3047" s="29" t="s">
        <v>229</v>
      </c>
      <c r="D3047" s="29" t="s">
        <v>232</v>
      </c>
      <c r="E3047" s="30">
        <v>1.64</v>
      </c>
    </row>
    <row r="3048" spans="1:5" x14ac:dyDescent="0.2">
      <c r="A3048" s="29">
        <v>3875</v>
      </c>
      <c r="B3048" s="29" t="s">
        <v>3290</v>
      </c>
      <c r="C3048" s="29" t="s">
        <v>229</v>
      </c>
      <c r="D3048" s="29" t="s">
        <v>232</v>
      </c>
      <c r="E3048" s="30">
        <v>3.55</v>
      </c>
    </row>
    <row r="3049" spans="1:5" x14ac:dyDescent="0.2">
      <c r="A3049" s="29">
        <v>3898</v>
      </c>
      <c r="B3049" s="29" t="s">
        <v>3291</v>
      </c>
      <c r="C3049" s="29" t="s">
        <v>229</v>
      </c>
      <c r="D3049" s="29" t="s">
        <v>232</v>
      </c>
      <c r="E3049" s="30">
        <v>6.73</v>
      </c>
    </row>
    <row r="3050" spans="1:5" x14ac:dyDescent="0.2">
      <c r="A3050" s="29">
        <v>3855</v>
      </c>
      <c r="B3050" s="29" t="s">
        <v>3292</v>
      </c>
      <c r="C3050" s="29" t="s">
        <v>229</v>
      </c>
      <c r="D3050" s="29" t="s">
        <v>232</v>
      </c>
      <c r="E3050" s="30">
        <v>6.09</v>
      </c>
    </row>
    <row r="3051" spans="1:5" x14ac:dyDescent="0.2">
      <c r="A3051" s="29">
        <v>3874</v>
      </c>
      <c r="B3051" s="29" t="s">
        <v>3293</v>
      </c>
      <c r="C3051" s="29" t="s">
        <v>229</v>
      </c>
      <c r="D3051" s="29" t="s">
        <v>232</v>
      </c>
      <c r="E3051" s="30">
        <v>6.47</v>
      </c>
    </row>
    <row r="3052" spans="1:5" x14ac:dyDescent="0.2">
      <c r="A3052" s="29">
        <v>3870</v>
      </c>
      <c r="B3052" s="29" t="s">
        <v>3294</v>
      </c>
      <c r="C3052" s="29" t="s">
        <v>229</v>
      </c>
      <c r="D3052" s="29" t="s">
        <v>232</v>
      </c>
      <c r="E3052" s="30">
        <v>8.0299999999999994</v>
      </c>
    </row>
    <row r="3053" spans="1:5" x14ac:dyDescent="0.2">
      <c r="A3053" s="29">
        <v>38678</v>
      </c>
      <c r="B3053" s="29" t="s">
        <v>3295</v>
      </c>
      <c r="C3053" s="29" t="s">
        <v>229</v>
      </c>
      <c r="D3053" s="29" t="s">
        <v>232</v>
      </c>
      <c r="E3053" s="30">
        <v>21.86</v>
      </c>
    </row>
    <row r="3054" spans="1:5" x14ac:dyDescent="0.2">
      <c r="A3054" s="29">
        <v>3859</v>
      </c>
      <c r="B3054" s="29" t="s">
        <v>3296</v>
      </c>
      <c r="C3054" s="29" t="s">
        <v>229</v>
      </c>
      <c r="D3054" s="29" t="s">
        <v>232</v>
      </c>
      <c r="E3054" s="30">
        <v>1.62</v>
      </c>
    </row>
    <row r="3055" spans="1:5" x14ac:dyDescent="0.2">
      <c r="A3055" s="29">
        <v>3856</v>
      </c>
      <c r="B3055" s="29" t="s">
        <v>3297</v>
      </c>
      <c r="C3055" s="29" t="s">
        <v>229</v>
      </c>
      <c r="D3055" s="29" t="s">
        <v>232</v>
      </c>
      <c r="E3055" s="30">
        <v>2.0499999999999998</v>
      </c>
    </row>
    <row r="3056" spans="1:5" x14ac:dyDescent="0.2">
      <c r="A3056" s="29">
        <v>3906</v>
      </c>
      <c r="B3056" s="29" t="s">
        <v>3298</v>
      </c>
      <c r="C3056" s="29" t="s">
        <v>229</v>
      </c>
      <c r="D3056" s="29" t="s">
        <v>232</v>
      </c>
      <c r="E3056" s="30">
        <v>1.94</v>
      </c>
    </row>
    <row r="3057" spans="1:5" x14ac:dyDescent="0.2">
      <c r="A3057" s="29">
        <v>3860</v>
      </c>
      <c r="B3057" s="29" t="s">
        <v>3299</v>
      </c>
      <c r="C3057" s="29" t="s">
        <v>229</v>
      </c>
      <c r="D3057" s="29" t="s">
        <v>232</v>
      </c>
      <c r="E3057" s="30">
        <v>6.35</v>
      </c>
    </row>
    <row r="3058" spans="1:5" x14ac:dyDescent="0.2">
      <c r="A3058" s="29">
        <v>3905</v>
      </c>
      <c r="B3058" s="29" t="s">
        <v>3300</v>
      </c>
      <c r="C3058" s="29" t="s">
        <v>229</v>
      </c>
      <c r="D3058" s="29" t="s">
        <v>232</v>
      </c>
      <c r="E3058" s="30">
        <v>14.06</v>
      </c>
    </row>
    <row r="3059" spans="1:5" x14ac:dyDescent="0.2">
      <c r="A3059" s="29">
        <v>3871</v>
      </c>
      <c r="B3059" s="29" t="s">
        <v>3301</v>
      </c>
      <c r="C3059" s="29" t="s">
        <v>229</v>
      </c>
      <c r="D3059" s="29" t="s">
        <v>232</v>
      </c>
      <c r="E3059" s="30">
        <v>29.19</v>
      </c>
    </row>
    <row r="3060" spans="1:5" x14ac:dyDescent="0.2">
      <c r="A3060" s="29">
        <v>37429</v>
      </c>
      <c r="B3060" s="29" t="s">
        <v>3302</v>
      </c>
      <c r="C3060" s="29" t="s">
        <v>229</v>
      </c>
      <c r="D3060" s="29" t="s">
        <v>237</v>
      </c>
      <c r="E3060" s="30">
        <v>2819.77</v>
      </c>
    </row>
    <row r="3061" spans="1:5" x14ac:dyDescent="0.2">
      <c r="A3061" s="29">
        <v>37426</v>
      </c>
      <c r="B3061" s="29" t="s">
        <v>3303</v>
      </c>
      <c r="C3061" s="29" t="s">
        <v>229</v>
      </c>
      <c r="D3061" s="29" t="s">
        <v>237</v>
      </c>
      <c r="E3061" s="30">
        <v>27.12</v>
      </c>
    </row>
    <row r="3062" spans="1:5" x14ac:dyDescent="0.2">
      <c r="A3062" s="29">
        <v>37427</v>
      </c>
      <c r="B3062" s="29" t="s">
        <v>3304</v>
      </c>
      <c r="C3062" s="29" t="s">
        <v>229</v>
      </c>
      <c r="D3062" s="29" t="s">
        <v>237</v>
      </c>
      <c r="E3062" s="30">
        <v>64.7</v>
      </c>
    </row>
    <row r="3063" spans="1:5" x14ac:dyDescent="0.2">
      <c r="A3063" s="29">
        <v>37424</v>
      </c>
      <c r="B3063" s="29" t="s">
        <v>3305</v>
      </c>
      <c r="C3063" s="29" t="s">
        <v>229</v>
      </c>
      <c r="D3063" s="29" t="s">
        <v>237</v>
      </c>
      <c r="E3063" s="30">
        <v>12.46</v>
      </c>
    </row>
    <row r="3064" spans="1:5" x14ac:dyDescent="0.2">
      <c r="A3064" s="29">
        <v>37428</v>
      </c>
      <c r="B3064" s="29" t="s">
        <v>3306</v>
      </c>
      <c r="C3064" s="29" t="s">
        <v>229</v>
      </c>
      <c r="D3064" s="29" t="s">
        <v>237</v>
      </c>
      <c r="E3064" s="30">
        <v>222.98</v>
      </c>
    </row>
    <row r="3065" spans="1:5" x14ac:dyDescent="0.2">
      <c r="A3065" s="29">
        <v>37425</v>
      </c>
      <c r="B3065" s="29" t="s">
        <v>3307</v>
      </c>
      <c r="C3065" s="29" t="s">
        <v>229</v>
      </c>
      <c r="D3065" s="29" t="s">
        <v>237</v>
      </c>
      <c r="E3065" s="30">
        <v>13.43</v>
      </c>
    </row>
    <row r="3066" spans="1:5" x14ac:dyDescent="0.2">
      <c r="A3066" s="29">
        <v>11519</v>
      </c>
      <c r="B3066" s="29" t="s">
        <v>3308</v>
      </c>
      <c r="C3066" s="29" t="s">
        <v>685</v>
      </c>
      <c r="D3066" s="29" t="s">
        <v>232</v>
      </c>
      <c r="E3066" s="30">
        <v>59.87</v>
      </c>
    </row>
    <row r="3067" spans="1:5" x14ac:dyDescent="0.2">
      <c r="A3067" s="29">
        <v>11520</v>
      </c>
      <c r="B3067" s="29" t="s">
        <v>3309</v>
      </c>
      <c r="C3067" s="29" t="s">
        <v>685</v>
      </c>
      <c r="D3067" s="29" t="s">
        <v>232</v>
      </c>
      <c r="E3067" s="30">
        <v>27.68</v>
      </c>
    </row>
    <row r="3068" spans="1:5" x14ac:dyDescent="0.2">
      <c r="A3068" s="29">
        <v>11518</v>
      </c>
      <c r="B3068" s="29" t="s">
        <v>3310</v>
      </c>
      <c r="C3068" s="29" t="s">
        <v>685</v>
      </c>
      <c r="D3068" s="29" t="s">
        <v>232</v>
      </c>
      <c r="E3068" s="30">
        <v>100.64</v>
      </c>
    </row>
    <row r="3069" spans="1:5" x14ac:dyDescent="0.2">
      <c r="A3069" s="29">
        <v>38473</v>
      </c>
      <c r="B3069" s="29" t="s">
        <v>3311</v>
      </c>
      <c r="C3069" s="29" t="s">
        <v>229</v>
      </c>
      <c r="D3069" s="29" t="s">
        <v>232</v>
      </c>
      <c r="E3069" s="30">
        <v>103.52</v>
      </c>
    </row>
    <row r="3070" spans="1:5" x14ac:dyDescent="0.2">
      <c r="A3070" s="29">
        <v>4244</v>
      </c>
      <c r="B3070" s="29" t="s">
        <v>3312</v>
      </c>
      <c r="C3070" s="29" t="s">
        <v>407</v>
      </c>
      <c r="D3070" s="29" t="s">
        <v>232</v>
      </c>
      <c r="E3070" s="30">
        <v>15.71</v>
      </c>
    </row>
    <row r="3071" spans="1:5" x14ac:dyDescent="0.2">
      <c r="A3071" s="29">
        <v>40977</v>
      </c>
      <c r="B3071" s="29" t="s">
        <v>3313</v>
      </c>
      <c r="C3071" s="29" t="s">
        <v>409</v>
      </c>
      <c r="D3071" s="29" t="s">
        <v>232</v>
      </c>
      <c r="E3071" s="30">
        <v>2771.39</v>
      </c>
    </row>
    <row r="3072" spans="1:5" x14ac:dyDescent="0.2">
      <c r="A3072" s="29">
        <v>4115</v>
      </c>
      <c r="B3072" s="29" t="s">
        <v>3314</v>
      </c>
      <c r="C3072" s="29" t="s">
        <v>242</v>
      </c>
      <c r="D3072" s="29" t="s">
        <v>232</v>
      </c>
      <c r="E3072" s="30">
        <v>24.66</v>
      </c>
    </row>
    <row r="3073" spans="1:5" x14ac:dyDescent="0.2">
      <c r="A3073" s="29">
        <v>4119</v>
      </c>
      <c r="B3073" s="29" t="s">
        <v>3315</v>
      </c>
      <c r="C3073" s="29" t="s">
        <v>242</v>
      </c>
      <c r="D3073" s="29" t="s">
        <v>232</v>
      </c>
      <c r="E3073" s="30">
        <v>49.8</v>
      </c>
    </row>
    <row r="3074" spans="1:5" x14ac:dyDescent="0.2">
      <c r="A3074" s="29">
        <v>2794</v>
      </c>
      <c r="B3074" s="29" t="s">
        <v>3316</v>
      </c>
      <c r="C3074" s="29" t="s">
        <v>242</v>
      </c>
      <c r="D3074" s="29" t="s">
        <v>232</v>
      </c>
      <c r="E3074" s="30">
        <v>132.12</v>
      </c>
    </row>
    <row r="3075" spans="1:5" x14ac:dyDescent="0.2">
      <c r="A3075" s="29">
        <v>2788</v>
      </c>
      <c r="B3075" s="29" t="s">
        <v>3317</v>
      </c>
      <c r="C3075" s="29" t="s">
        <v>242</v>
      </c>
      <c r="D3075" s="29" t="s">
        <v>232</v>
      </c>
      <c r="E3075" s="30">
        <v>192.47</v>
      </c>
    </row>
    <row r="3076" spans="1:5" x14ac:dyDescent="0.2">
      <c r="A3076" s="29">
        <v>4006</v>
      </c>
      <c r="B3076" s="29" t="s">
        <v>3318</v>
      </c>
      <c r="C3076" s="29" t="s">
        <v>405</v>
      </c>
      <c r="D3076" s="29" t="s">
        <v>232</v>
      </c>
      <c r="E3076" s="30">
        <v>1920.75</v>
      </c>
    </row>
    <row r="3077" spans="1:5" x14ac:dyDescent="0.2">
      <c r="A3077" s="29">
        <v>36151</v>
      </c>
      <c r="B3077" s="29" t="s">
        <v>3319</v>
      </c>
      <c r="C3077" s="29" t="s">
        <v>229</v>
      </c>
      <c r="D3077" s="29" t="s">
        <v>232</v>
      </c>
      <c r="E3077" s="30">
        <v>28</v>
      </c>
    </row>
    <row r="3078" spans="1:5" x14ac:dyDescent="0.2">
      <c r="A3078" s="29">
        <v>37457</v>
      </c>
      <c r="B3078" s="29" t="s">
        <v>3320</v>
      </c>
      <c r="C3078" s="29" t="s">
        <v>242</v>
      </c>
      <c r="D3078" s="29" t="s">
        <v>232</v>
      </c>
      <c r="E3078" s="30">
        <v>3.63</v>
      </c>
    </row>
    <row r="3079" spans="1:5" x14ac:dyDescent="0.2">
      <c r="A3079" s="29">
        <v>37456</v>
      </c>
      <c r="B3079" s="29" t="s">
        <v>3321</v>
      </c>
      <c r="C3079" s="29" t="s">
        <v>242</v>
      </c>
      <c r="D3079" s="29" t="s">
        <v>232</v>
      </c>
      <c r="E3079" s="30">
        <v>1.91</v>
      </c>
    </row>
    <row r="3080" spans="1:5" x14ac:dyDescent="0.2">
      <c r="A3080" s="29">
        <v>37461</v>
      </c>
      <c r="B3080" s="29" t="s">
        <v>3322</v>
      </c>
      <c r="C3080" s="29" t="s">
        <v>242</v>
      </c>
      <c r="D3080" s="29" t="s">
        <v>232</v>
      </c>
      <c r="E3080" s="30">
        <v>13.49</v>
      </c>
    </row>
    <row r="3081" spans="1:5" x14ac:dyDescent="0.2">
      <c r="A3081" s="29">
        <v>37460</v>
      </c>
      <c r="B3081" s="29" t="s">
        <v>3323</v>
      </c>
      <c r="C3081" s="29" t="s">
        <v>242</v>
      </c>
      <c r="D3081" s="29" t="s">
        <v>232</v>
      </c>
      <c r="E3081" s="30">
        <v>18.420000000000002</v>
      </c>
    </row>
    <row r="3082" spans="1:5" x14ac:dyDescent="0.2">
      <c r="A3082" s="29">
        <v>37458</v>
      </c>
      <c r="B3082" s="29" t="s">
        <v>3324</v>
      </c>
      <c r="C3082" s="29" t="s">
        <v>242</v>
      </c>
      <c r="D3082" s="29" t="s">
        <v>230</v>
      </c>
      <c r="E3082" s="30">
        <v>5.4</v>
      </c>
    </row>
    <row r="3083" spans="1:5" x14ac:dyDescent="0.2">
      <c r="A3083" s="29">
        <v>37454</v>
      </c>
      <c r="B3083" s="29" t="s">
        <v>3325</v>
      </c>
      <c r="C3083" s="29" t="s">
        <v>242</v>
      </c>
      <c r="D3083" s="29" t="s">
        <v>232</v>
      </c>
      <c r="E3083" s="30">
        <v>1.41</v>
      </c>
    </row>
    <row r="3084" spans="1:5" x14ac:dyDescent="0.2">
      <c r="A3084" s="29">
        <v>37455</v>
      </c>
      <c r="B3084" s="29" t="s">
        <v>3326</v>
      </c>
      <c r="C3084" s="29" t="s">
        <v>242</v>
      </c>
      <c r="D3084" s="29" t="s">
        <v>232</v>
      </c>
      <c r="E3084" s="30">
        <v>2.38</v>
      </c>
    </row>
    <row r="3085" spans="1:5" x14ac:dyDescent="0.2">
      <c r="A3085" s="29">
        <v>37459</v>
      </c>
      <c r="B3085" s="29" t="s">
        <v>3327</v>
      </c>
      <c r="C3085" s="29" t="s">
        <v>242</v>
      </c>
      <c r="D3085" s="29" t="s">
        <v>232</v>
      </c>
      <c r="E3085" s="30">
        <v>7.58</v>
      </c>
    </row>
    <row r="3086" spans="1:5" x14ac:dyDescent="0.2">
      <c r="A3086" s="29">
        <v>21029</v>
      </c>
      <c r="B3086" s="29" t="s">
        <v>3328</v>
      </c>
      <c r="C3086" s="29" t="s">
        <v>229</v>
      </c>
      <c r="D3086" s="29" t="s">
        <v>230</v>
      </c>
      <c r="E3086" s="30">
        <v>360</v>
      </c>
    </row>
    <row r="3087" spans="1:5" x14ac:dyDescent="0.2">
      <c r="A3087" s="29">
        <v>21030</v>
      </c>
      <c r="B3087" s="29" t="s">
        <v>3329</v>
      </c>
      <c r="C3087" s="29" t="s">
        <v>229</v>
      </c>
      <c r="D3087" s="29" t="s">
        <v>232</v>
      </c>
      <c r="E3087" s="30">
        <v>443.76</v>
      </c>
    </row>
    <row r="3088" spans="1:5" x14ac:dyDescent="0.2">
      <c r="A3088" s="29">
        <v>21031</v>
      </c>
      <c r="B3088" s="29" t="s">
        <v>3330</v>
      </c>
      <c r="C3088" s="29" t="s">
        <v>229</v>
      </c>
      <c r="D3088" s="29" t="s">
        <v>232</v>
      </c>
      <c r="E3088" s="30">
        <v>552.47</v>
      </c>
    </row>
    <row r="3089" spans="1:5" x14ac:dyDescent="0.2">
      <c r="A3089" s="29">
        <v>21032</v>
      </c>
      <c r="B3089" s="29" t="s">
        <v>3331</v>
      </c>
      <c r="C3089" s="29" t="s">
        <v>229</v>
      </c>
      <c r="D3089" s="29" t="s">
        <v>232</v>
      </c>
      <c r="E3089" s="30">
        <v>589.9</v>
      </c>
    </row>
    <row r="3090" spans="1:5" x14ac:dyDescent="0.2">
      <c r="A3090" s="29">
        <v>37527</v>
      </c>
      <c r="B3090" s="29" t="s">
        <v>3332</v>
      </c>
      <c r="C3090" s="29" t="s">
        <v>229</v>
      </c>
      <c r="D3090" s="29" t="s">
        <v>232</v>
      </c>
      <c r="E3090" s="30">
        <v>532.87</v>
      </c>
    </row>
    <row r="3091" spans="1:5" x14ac:dyDescent="0.2">
      <c r="A3091" s="29">
        <v>37528</v>
      </c>
      <c r="B3091" s="29" t="s">
        <v>3333</v>
      </c>
      <c r="C3091" s="29" t="s">
        <v>229</v>
      </c>
      <c r="D3091" s="29" t="s">
        <v>232</v>
      </c>
      <c r="E3091" s="30">
        <v>635.34</v>
      </c>
    </row>
    <row r="3092" spans="1:5" x14ac:dyDescent="0.2">
      <c r="A3092" s="29">
        <v>37529</v>
      </c>
      <c r="B3092" s="29" t="s">
        <v>3334</v>
      </c>
      <c r="C3092" s="29" t="s">
        <v>229</v>
      </c>
      <c r="D3092" s="29" t="s">
        <v>232</v>
      </c>
      <c r="E3092" s="30">
        <v>641.58000000000004</v>
      </c>
    </row>
    <row r="3093" spans="1:5" x14ac:dyDescent="0.2">
      <c r="A3093" s="29">
        <v>37530</v>
      </c>
      <c r="B3093" s="29" t="s">
        <v>3335</v>
      </c>
      <c r="C3093" s="29" t="s">
        <v>229</v>
      </c>
      <c r="D3093" s="29" t="s">
        <v>232</v>
      </c>
      <c r="E3093" s="30">
        <v>837.62</v>
      </c>
    </row>
    <row r="3094" spans="1:5" x14ac:dyDescent="0.2">
      <c r="A3094" s="29">
        <v>21034</v>
      </c>
      <c r="B3094" s="29" t="s">
        <v>3336</v>
      </c>
      <c r="C3094" s="29" t="s">
        <v>229</v>
      </c>
      <c r="D3094" s="29" t="s">
        <v>232</v>
      </c>
      <c r="E3094" s="30">
        <v>714.65</v>
      </c>
    </row>
    <row r="3095" spans="1:5" x14ac:dyDescent="0.2">
      <c r="A3095" s="29">
        <v>37531</v>
      </c>
      <c r="B3095" s="29" t="s">
        <v>3337</v>
      </c>
      <c r="C3095" s="29" t="s">
        <v>229</v>
      </c>
      <c r="D3095" s="29" t="s">
        <v>232</v>
      </c>
      <c r="E3095" s="30">
        <v>900</v>
      </c>
    </row>
    <row r="3096" spans="1:5" x14ac:dyDescent="0.2">
      <c r="A3096" s="29">
        <v>21036</v>
      </c>
      <c r="B3096" s="29" t="s">
        <v>3338</v>
      </c>
      <c r="C3096" s="29" t="s">
        <v>229</v>
      </c>
      <c r="D3096" s="29" t="s">
        <v>232</v>
      </c>
      <c r="E3096" s="30">
        <v>1094.25</v>
      </c>
    </row>
    <row r="3097" spans="1:5" x14ac:dyDescent="0.2">
      <c r="A3097" s="29">
        <v>21037</v>
      </c>
      <c r="B3097" s="29" t="s">
        <v>3339</v>
      </c>
      <c r="C3097" s="29" t="s">
        <v>229</v>
      </c>
      <c r="D3097" s="29" t="s">
        <v>232</v>
      </c>
      <c r="E3097" s="30">
        <v>1247.52</v>
      </c>
    </row>
    <row r="3098" spans="1:5" x14ac:dyDescent="0.2">
      <c r="A3098" s="29">
        <v>20185</v>
      </c>
      <c r="B3098" s="29" t="s">
        <v>3340</v>
      </c>
      <c r="C3098" s="29" t="s">
        <v>242</v>
      </c>
      <c r="D3098" s="29" t="s">
        <v>232</v>
      </c>
      <c r="E3098" s="30">
        <v>21.93</v>
      </c>
    </row>
    <row r="3099" spans="1:5" x14ac:dyDescent="0.2">
      <c r="A3099" s="29">
        <v>20260</v>
      </c>
      <c r="B3099" s="29" t="s">
        <v>3341</v>
      </c>
      <c r="C3099" s="29" t="s">
        <v>229</v>
      </c>
      <c r="D3099" s="29" t="s">
        <v>232</v>
      </c>
      <c r="E3099" s="30">
        <v>17.64</v>
      </c>
    </row>
    <row r="3100" spans="1:5" x14ac:dyDescent="0.2">
      <c r="A3100" s="29">
        <v>37523</v>
      </c>
      <c r="B3100" s="29" t="s">
        <v>3342</v>
      </c>
      <c r="C3100" s="29" t="s">
        <v>229</v>
      </c>
      <c r="D3100" s="29" t="s">
        <v>237</v>
      </c>
      <c r="E3100" s="30">
        <v>519087.13</v>
      </c>
    </row>
    <row r="3101" spans="1:5" x14ac:dyDescent="0.2">
      <c r="A3101" s="29">
        <v>37515</v>
      </c>
      <c r="B3101" s="29" t="s">
        <v>3343</v>
      </c>
      <c r="C3101" s="29" t="s">
        <v>229</v>
      </c>
      <c r="D3101" s="29" t="s">
        <v>237</v>
      </c>
      <c r="E3101" s="30">
        <v>461495</v>
      </c>
    </row>
    <row r="3102" spans="1:5" x14ac:dyDescent="0.2">
      <c r="A3102" s="29">
        <v>12899</v>
      </c>
      <c r="B3102" s="29" t="s">
        <v>3344</v>
      </c>
      <c r="C3102" s="29" t="s">
        <v>229</v>
      </c>
      <c r="D3102" s="29" t="s">
        <v>237</v>
      </c>
      <c r="E3102" s="30">
        <v>90.49</v>
      </c>
    </row>
    <row r="3103" spans="1:5" x14ac:dyDescent="0.2">
      <c r="A3103" s="29">
        <v>12898</v>
      </c>
      <c r="B3103" s="29" t="s">
        <v>3345</v>
      </c>
      <c r="C3103" s="29" t="s">
        <v>229</v>
      </c>
      <c r="D3103" s="29" t="s">
        <v>237</v>
      </c>
      <c r="E3103" s="30">
        <v>143.55000000000001</v>
      </c>
    </row>
    <row r="3104" spans="1:5" x14ac:dyDescent="0.2">
      <c r="A3104" s="29">
        <v>42528</v>
      </c>
      <c r="B3104" s="29" t="s">
        <v>3346</v>
      </c>
      <c r="C3104" s="29" t="s">
        <v>236</v>
      </c>
      <c r="D3104" s="29" t="s">
        <v>237</v>
      </c>
      <c r="E3104" s="30">
        <v>8.77</v>
      </c>
    </row>
    <row r="3105" spans="1:5" x14ac:dyDescent="0.2">
      <c r="A3105" s="29">
        <v>39696</v>
      </c>
      <c r="B3105" s="29" t="s">
        <v>3347</v>
      </c>
      <c r="C3105" s="29" t="s">
        <v>236</v>
      </c>
      <c r="D3105" s="29" t="s">
        <v>237</v>
      </c>
      <c r="E3105" s="30">
        <v>6.17</v>
      </c>
    </row>
    <row r="3106" spans="1:5" x14ac:dyDescent="0.2">
      <c r="A3106" s="29">
        <v>39700</v>
      </c>
      <c r="B3106" s="29" t="s">
        <v>3348</v>
      </c>
      <c r="C3106" s="29" t="s">
        <v>236</v>
      </c>
      <c r="D3106" s="29" t="s">
        <v>232</v>
      </c>
      <c r="E3106" s="30">
        <v>24.16</v>
      </c>
    </row>
    <row r="3107" spans="1:5" x14ac:dyDescent="0.2">
      <c r="A3107" s="29">
        <v>11621</v>
      </c>
      <c r="B3107" s="29" t="s">
        <v>3349</v>
      </c>
      <c r="C3107" s="29" t="s">
        <v>236</v>
      </c>
      <c r="D3107" s="29" t="s">
        <v>232</v>
      </c>
      <c r="E3107" s="30">
        <v>48.07</v>
      </c>
    </row>
    <row r="3108" spans="1:5" x14ac:dyDescent="0.2">
      <c r="A3108" s="29">
        <v>4014</v>
      </c>
      <c r="B3108" s="29" t="s">
        <v>3350</v>
      </c>
      <c r="C3108" s="29" t="s">
        <v>236</v>
      </c>
      <c r="D3108" s="29" t="s">
        <v>232</v>
      </c>
      <c r="E3108" s="30">
        <v>49.73</v>
      </c>
    </row>
    <row r="3109" spans="1:5" x14ac:dyDescent="0.2">
      <c r="A3109" s="29">
        <v>4015</v>
      </c>
      <c r="B3109" s="29" t="s">
        <v>3351</v>
      </c>
      <c r="C3109" s="29" t="s">
        <v>236</v>
      </c>
      <c r="D3109" s="29" t="s">
        <v>232</v>
      </c>
      <c r="E3109" s="30">
        <v>61.07</v>
      </c>
    </row>
    <row r="3110" spans="1:5" x14ac:dyDescent="0.2">
      <c r="A3110" s="29">
        <v>4017</v>
      </c>
      <c r="B3110" s="29" t="s">
        <v>3352</v>
      </c>
      <c r="C3110" s="29" t="s">
        <v>236</v>
      </c>
      <c r="D3110" s="29" t="s">
        <v>232</v>
      </c>
      <c r="E3110" s="30">
        <v>88.87</v>
      </c>
    </row>
    <row r="3111" spans="1:5" x14ac:dyDescent="0.2">
      <c r="A3111" s="29">
        <v>4016</v>
      </c>
      <c r="B3111" s="29" t="s">
        <v>3353</v>
      </c>
      <c r="C3111" s="29" t="s">
        <v>236</v>
      </c>
      <c r="D3111" s="29" t="s">
        <v>230</v>
      </c>
      <c r="E3111" s="30">
        <v>35.1</v>
      </c>
    </row>
    <row r="3112" spans="1:5" x14ac:dyDescent="0.2">
      <c r="A3112" s="29">
        <v>39699</v>
      </c>
      <c r="B3112" s="29" t="s">
        <v>3354</v>
      </c>
      <c r="C3112" s="29" t="s">
        <v>236</v>
      </c>
      <c r="D3112" s="29" t="s">
        <v>232</v>
      </c>
      <c r="E3112" s="30">
        <v>12.89</v>
      </c>
    </row>
    <row r="3113" spans="1:5" x14ac:dyDescent="0.2">
      <c r="A3113" s="29">
        <v>38544</v>
      </c>
      <c r="B3113" s="29" t="s">
        <v>3355</v>
      </c>
      <c r="C3113" s="29" t="s">
        <v>236</v>
      </c>
      <c r="D3113" s="29" t="s">
        <v>232</v>
      </c>
      <c r="E3113" s="30">
        <v>9</v>
      </c>
    </row>
    <row r="3114" spans="1:5" x14ac:dyDescent="0.2">
      <c r="A3114" s="29">
        <v>38545</v>
      </c>
      <c r="B3114" s="29" t="s">
        <v>3356</v>
      </c>
      <c r="C3114" s="29" t="s">
        <v>236</v>
      </c>
      <c r="D3114" s="29" t="s">
        <v>232</v>
      </c>
      <c r="E3114" s="30">
        <v>5.79</v>
      </c>
    </row>
    <row r="3115" spans="1:5" x14ac:dyDescent="0.2">
      <c r="A3115" s="29">
        <v>42527</v>
      </c>
      <c r="B3115" s="29" t="s">
        <v>3357</v>
      </c>
      <c r="C3115" s="29" t="s">
        <v>236</v>
      </c>
      <c r="D3115" s="29" t="s">
        <v>237</v>
      </c>
      <c r="E3115" s="30">
        <v>23.18</v>
      </c>
    </row>
    <row r="3116" spans="1:5" x14ac:dyDescent="0.2">
      <c r="A3116" s="29">
        <v>39323</v>
      </c>
      <c r="B3116" s="29" t="s">
        <v>3358</v>
      </c>
      <c r="C3116" s="29" t="s">
        <v>236</v>
      </c>
      <c r="D3116" s="29" t="s">
        <v>232</v>
      </c>
      <c r="E3116" s="30">
        <v>22.08</v>
      </c>
    </row>
    <row r="3117" spans="1:5" x14ac:dyDescent="0.2">
      <c r="A3117" s="29">
        <v>626</v>
      </c>
      <c r="B3117" s="29" t="s">
        <v>3359</v>
      </c>
      <c r="C3117" s="29" t="s">
        <v>293</v>
      </c>
      <c r="D3117" s="29" t="s">
        <v>237</v>
      </c>
      <c r="E3117" s="30">
        <v>18.61</v>
      </c>
    </row>
    <row r="3118" spans="1:5" x14ac:dyDescent="0.2">
      <c r="A3118" s="29">
        <v>44504</v>
      </c>
      <c r="B3118" s="29" t="s">
        <v>3360</v>
      </c>
      <c r="C3118" s="29" t="s">
        <v>236</v>
      </c>
      <c r="D3118" s="29" t="s">
        <v>237</v>
      </c>
      <c r="E3118" s="30">
        <v>14.23</v>
      </c>
    </row>
    <row r="3119" spans="1:5" x14ac:dyDescent="0.2">
      <c r="A3119" s="29">
        <v>44505</v>
      </c>
      <c r="B3119" s="29" t="s">
        <v>3361</v>
      </c>
      <c r="C3119" s="29" t="s">
        <v>236</v>
      </c>
      <c r="D3119" s="29" t="s">
        <v>237</v>
      </c>
      <c r="E3119" s="30">
        <v>21.47</v>
      </c>
    </row>
    <row r="3120" spans="1:5" x14ac:dyDescent="0.2">
      <c r="A3120" s="29">
        <v>44506</v>
      </c>
      <c r="B3120" s="29" t="s">
        <v>3362</v>
      </c>
      <c r="C3120" s="29" t="s">
        <v>236</v>
      </c>
      <c r="D3120" s="29" t="s">
        <v>237</v>
      </c>
      <c r="E3120" s="30">
        <v>22.79</v>
      </c>
    </row>
    <row r="3121" spans="1:5" x14ac:dyDescent="0.2">
      <c r="A3121" s="29">
        <v>44507</v>
      </c>
      <c r="B3121" s="29" t="s">
        <v>3363</v>
      </c>
      <c r="C3121" s="29" t="s">
        <v>236</v>
      </c>
      <c r="D3121" s="29" t="s">
        <v>237</v>
      </c>
      <c r="E3121" s="30">
        <v>28.49</v>
      </c>
    </row>
    <row r="3122" spans="1:5" x14ac:dyDescent="0.2">
      <c r="A3122" s="29">
        <v>44508</v>
      </c>
      <c r="B3122" s="29" t="s">
        <v>3364</v>
      </c>
      <c r="C3122" s="29" t="s">
        <v>236</v>
      </c>
      <c r="D3122" s="29" t="s">
        <v>237</v>
      </c>
      <c r="E3122" s="30">
        <v>42.73</v>
      </c>
    </row>
    <row r="3123" spans="1:5" x14ac:dyDescent="0.2">
      <c r="A3123" s="29">
        <v>44509</v>
      </c>
      <c r="B3123" s="29" t="s">
        <v>3365</v>
      </c>
      <c r="C3123" s="29" t="s">
        <v>236</v>
      </c>
      <c r="D3123" s="29" t="s">
        <v>237</v>
      </c>
      <c r="E3123" s="30">
        <v>57.23</v>
      </c>
    </row>
    <row r="3124" spans="1:5" x14ac:dyDescent="0.2">
      <c r="A3124" s="29">
        <v>44510</v>
      </c>
      <c r="B3124" s="29" t="s">
        <v>3366</v>
      </c>
      <c r="C3124" s="29" t="s">
        <v>236</v>
      </c>
      <c r="D3124" s="29" t="s">
        <v>237</v>
      </c>
      <c r="E3124" s="30">
        <v>71.069999999999993</v>
      </c>
    </row>
    <row r="3125" spans="1:5" x14ac:dyDescent="0.2">
      <c r="A3125" s="29">
        <v>44512</v>
      </c>
      <c r="B3125" s="29" t="s">
        <v>3367</v>
      </c>
      <c r="C3125" s="29" t="s">
        <v>236</v>
      </c>
      <c r="D3125" s="29" t="s">
        <v>237</v>
      </c>
      <c r="E3125" s="30">
        <v>15.86</v>
      </c>
    </row>
    <row r="3126" spans="1:5" x14ac:dyDescent="0.2">
      <c r="A3126" s="29">
        <v>44513</v>
      </c>
      <c r="B3126" s="29" t="s">
        <v>3368</v>
      </c>
      <c r="C3126" s="29" t="s">
        <v>236</v>
      </c>
      <c r="D3126" s="29" t="s">
        <v>237</v>
      </c>
      <c r="E3126" s="30">
        <v>22.39</v>
      </c>
    </row>
    <row r="3127" spans="1:5" x14ac:dyDescent="0.2">
      <c r="A3127" s="29">
        <v>44514</v>
      </c>
      <c r="B3127" s="29" t="s">
        <v>3369</v>
      </c>
      <c r="C3127" s="29" t="s">
        <v>236</v>
      </c>
      <c r="D3127" s="29" t="s">
        <v>237</v>
      </c>
      <c r="E3127" s="30">
        <v>25.38</v>
      </c>
    </row>
    <row r="3128" spans="1:5" x14ac:dyDescent="0.2">
      <c r="A3128" s="29">
        <v>44515</v>
      </c>
      <c r="B3128" s="29" t="s">
        <v>3370</v>
      </c>
      <c r="C3128" s="29" t="s">
        <v>236</v>
      </c>
      <c r="D3128" s="29" t="s">
        <v>237</v>
      </c>
      <c r="E3128" s="30">
        <v>31.17</v>
      </c>
    </row>
    <row r="3129" spans="1:5" x14ac:dyDescent="0.2">
      <c r="A3129" s="29">
        <v>44511</v>
      </c>
      <c r="B3129" s="29" t="s">
        <v>3371</v>
      </c>
      <c r="C3129" s="29" t="s">
        <v>236</v>
      </c>
      <c r="D3129" s="29" t="s">
        <v>237</v>
      </c>
      <c r="E3129" s="30">
        <v>46.14</v>
      </c>
    </row>
    <row r="3130" spans="1:5" x14ac:dyDescent="0.2">
      <c r="A3130" s="29">
        <v>44516</v>
      </c>
      <c r="B3130" s="29" t="s">
        <v>3372</v>
      </c>
      <c r="C3130" s="29" t="s">
        <v>236</v>
      </c>
      <c r="D3130" s="29" t="s">
        <v>237</v>
      </c>
      <c r="E3130" s="30">
        <v>62.35</v>
      </c>
    </row>
    <row r="3131" spans="1:5" x14ac:dyDescent="0.2">
      <c r="A3131" s="29">
        <v>44517</v>
      </c>
      <c r="B3131" s="29" t="s">
        <v>3373</v>
      </c>
      <c r="C3131" s="29" t="s">
        <v>236</v>
      </c>
      <c r="D3131" s="29" t="s">
        <v>237</v>
      </c>
      <c r="E3131" s="30">
        <v>77.77</v>
      </c>
    </row>
    <row r="3132" spans="1:5" x14ac:dyDescent="0.2">
      <c r="A3132" s="29">
        <v>11479</v>
      </c>
      <c r="B3132" s="29" t="s">
        <v>3374</v>
      </c>
      <c r="C3132" s="29" t="s">
        <v>229</v>
      </c>
      <c r="D3132" s="29" t="s">
        <v>232</v>
      </c>
      <c r="E3132" s="30">
        <v>42.04</v>
      </c>
    </row>
    <row r="3133" spans="1:5" x14ac:dyDescent="0.2">
      <c r="A3133" s="29">
        <v>11481</v>
      </c>
      <c r="B3133" s="29" t="s">
        <v>3375</v>
      </c>
      <c r="C3133" s="29" t="s">
        <v>229</v>
      </c>
      <c r="D3133" s="29" t="s">
        <v>232</v>
      </c>
      <c r="E3133" s="30">
        <v>38.03</v>
      </c>
    </row>
    <row r="3134" spans="1:5" x14ac:dyDescent="0.2">
      <c r="A3134" s="29">
        <v>43609</v>
      </c>
      <c r="B3134" s="29" t="s">
        <v>3376</v>
      </c>
      <c r="C3134" s="29" t="s">
        <v>229</v>
      </c>
      <c r="D3134" s="29" t="s">
        <v>232</v>
      </c>
      <c r="E3134" s="30">
        <v>38.03</v>
      </c>
    </row>
    <row r="3135" spans="1:5" x14ac:dyDescent="0.2">
      <c r="A3135" s="29">
        <v>11478</v>
      </c>
      <c r="B3135" s="29" t="s">
        <v>3377</v>
      </c>
      <c r="C3135" s="29" t="s">
        <v>229</v>
      </c>
      <c r="D3135" s="29" t="s">
        <v>232</v>
      </c>
      <c r="E3135" s="30">
        <v>72.13</v>
      </c>
    </row>
    <row r="3136" spans="1:5" x14ac:dyDescent="0.2">
      <c r="A3136" s="29">
        <v>43608</v>
      </c>
      <c r="B3136" s="29" t="s">
        <v>3378</v>
      </c>
      <c r="C3136" s="29" t="s">
        <v>229</v>
      </c>
      <c r="D3136" s="29" t="s">
        <v>232</v>
      </c>
      <c r="E3136" s="30">
        <v>55.04</v>
      </c>
    </row>
    <row r="3137" spans="1:5" x14ac:dyDescent="0.2">
      <c r="A3137" s="29">
        <v>11476</v>
      </c>
      <c r="B3137" s="29" t="s">
        <v>3379</v>
      </c>
      <c r="C3137" s="29" t="s">
        <v>229</v>
      </c>
      <c r="D3137" s="29" t="s">
        <v>232</v>
      </c>
      <c r="E3137" s="30">
        <v>55.04</v>
      </c>
    </row>
    <row r="3138" spans="1:5" x14ac:dyDescent="0.2">
      <c r="A3138" s="29">
        <v>40637</v>
      </c>
      <c r="B3138" s="29" t="s">
        <v>3380</v>
      </c>
      <c r="C3138" s="29" t="s">
        <v>229</v>
      </c>
      <c r="D3138" s="29" t="s">
        <v>237</v>
      </c>
      <c r="E3138" s="30">
        <v>743846.85</v>
      </c>
    </row>
    <row r="3139" spans="1:5" x14ac:dyDescent="0.2">
      <c r="A3139" s="29">
        <v>13836</v>
      </c>
      <c r="B3139" s="29" t="s">
        <v>3381</v>
      </c>
      <c r="C3139" s="29" t="s">
        <v>229</v>
      </c>
      <c r="D3139" s="29" t="s">
        <v>237</v>
      </c>
      <c r="E3139" s="30">
        <v>70491.09</v>
      </c>
    </row>
    <row r="3140" spans="1:5" x14ac:dyDescent="0.2">
      <c r="A3140" s="29">
        <v>14534</v>
      </c>
      <c r="B3140" s="29" t="s">
        <v>3382</v>
      </c>
      <c r="C3140" s="29" t="s">
        <v>229</v>
      </c>
      <c r="D3140" s="29" t="s">
        <v>237</v>
      </c>
      <c r="E3140" s="30">
        <v>29509.43</v>
      </c>
    </row>
    <row r="3141" spans="1:5" x14ac:dyDescent="0.2">
      <c r="A3141" s="29">
        <v>14619</v>
      </c>
      <c r="B3141" s="29" t="s">
        <v>3383</v>
      </c>
      <c r="C3141" s="29" t="s">
        <v>229</v>
      </c>
      <c r="D3141" s="29" t="s">
        <v>232</v>
      </c>
      <c r="E3141" s="30">
        <v>14484.83</v>
      </c>
    </row>
    <row r="3142" spans="1:5" x14ac:dyDescent="0.2">
      <c r="A3142" s="29">
        <v>14535</v>
      </c>
      <c r="B3142" s="29" t="s">
        <v>3384</v>
      </c>
      <c r="C3142" s="29" t="s">
        <v>229</v>
      </c>
      <c r="D3142" s="29" t="s">
        <v>237</v>
      </c>
      <c r="E3142" s="30">
        <v>292883.95</v>
      </c>
    </row>
    <row r="3143" spans="1:5" x14ac:dyDescent="0.2">
      <c r="A3143" s="29">
        <v>39813</v>
      </c>
      <c r="B3143" s="29" t="s">
        <v>3385</v>
      </c>
      <c r="C3143" s="29" t="s">
        <v>229</v>
      </c>
      <c r="D3143" s="29" t="s">
        <v>237</v>
      </c>
      <c r="E3143" s="30">
        <v>28690.13</v>
      </c>
    </row>
    <row r="3144" spans="1:5" x14ac:dyDescent="0.2">
      <c r="A3144" s="29">
        <v>40403</v>
      </c>
      <c r="B3144" s="29" t="s">
        <v>3386</v>
      </c>
      <c r="C3144" s="29" t="s">
        <v>229</v>
      </c>
      <c r="D3144" s="29" t="s">
        <v>237</v>
      </c>
      <c r="E3144" s="30">
        <v>557.65</v>
      </c>
    </row>
    <row r="3145" spans="1:5" x14ac:dyDescent="0.2">
      <c r="A3145" s="29">
        <v>12868</v>
      </c>
      <c r="B3145" s="29" t="s">
        <v>3387</v>
      </c>
      <c r="C3145" s="29" t="s">
        <v>407</v>
      </c>
      <c r="D3145" s="29" t="s">
        <v>232</v>
      </c>
      <c r="E3145" s="30">
        <v>16.04</v>
      </c>
    </row>
    <row r="3146" spans="1:5" x14ac:dyDescent="0.2">
      <c r="A3146" s="29">
        <v>40916</v>
      </c>
      <c r="B3146" s="29" t="s">
        <v>3388</v>
      </c>
      <c r="C3146" s="29" t="s">
        <v>409</v>
      </c>
      <c r="D3146" s="29" t="s">
        <v>232</v>
      </c>
      <c r="E3146" s="30">
        <v>2832.75</v>
      </c>
    </row>
    <row r="3147" spans="1:5" x14ac:dyDescent="0.2">
      <c r="A3147" s="29">
        <v>4755</v>
      </c>
      <c r="B3147" s="29" t="s">
        <v>3389</v>
      </c>
      <c r="C3147" s="29" t="s">
        <v>407</v>
      </c>
      <c r="D3147" s="29" t="s">
        <v>232</v>
      </c>
      <c r="E3147" s="30">
        <v>15.35</v>
      </c>
    </row>
    <row r="3148" spans="1:5" x14ac:dyDescent="0.2">
      <c r="A3148" s="29">
        <v>41067</v>
      </c>
      <c r="B3148" s="29" t="s">
        <v>3390</v>
      </c>
      <c r="C3148" s="29" t="s">
        <v>409</v>
      </c>
      <c r="D3148" s="29" t="s">
        <v>232</v>
      </c>
      <c r="E3148" s="30">
        <v>2711.85</v>
      </c>
    </row>
    <row r="3149" spans="1:5" x14ac:dyDescent="0.2">
      <c r="A3149" s="29">
        <v>38463</v>
      </c>
      <c r="B3149" s="29" t="s">
        <v>3391</v>
      </c>
      <c r="C3149" s="29" t="s">
        <v>229</v>
      </c>
      <c r="D3149" s="29" t="s">
        <v>232</v>
      </c>
      <c r="E3149" s="30">
        <v>25.15</v>
      </c>
    </row>
    <row r="3150" spans="1:5" x14ac:dyDescent="0.2">
      <c r="A3150" s="29">
        <v>40703</v>
      </c>
      <c r="B3150" s="29" t="s">
        <v>3392</v>
      </c>
      <c r="C3150" s="29" t="s">
        <v>229</v>
      </c>
      <c r="D3150" s="29" t="s">
        <v>237</v>
      </c>
      <c r="E3150" s="30">
        <v>7100</v>
      </c>
    </row>
    <row r="3151" spans="1:5" x14ac:dyDescent="0.2">
      <c r="A3151" s="29">
        <v>14531</v>
      </c>
      <c r="B3151" s="29" t="s">
        <v>3393</v>
      </c>
      <c r="C3151" s="29" t="s">
        <v>229</v>
      </c>
      <c r="D3151" s="29" t="s">
        <v>237</v>
      </c>
      <c r="E3151" s="30">
        <v>13237.07</v>
      </c>
    </row>
    <row r="3152" spans="1:5" x14ac:dyDescent="0.2">
      <c r="A3152" s="29">
        <v>36533</v>
      </c>
      <c r="B3152" s="29" t="s">
        <v>3394</v>
      </c>
      <c r="C3152" s="29" t="s">
        <v>229</v>
      </c>
      <c r="D3152" s="29" t="s">
        <v>237</v>
      </c>
      <c r="E3152" s="30">
        <v>15232.49</v>
      </c>
    </row>
    <row r="3153" spans="1:5" x14ac:dyDescent="0.2">
      <c r="A3153" s="29">
        <v>11616</v>
      </c>
      <c r="B3153" s="29" t="s">
        <v>3395</v>
      </c>
      <c r="C3153" s="29" t="s">
        <v>229</v>
      </c>
      <c r="D3153" s="29" t="s">
        <v>237</v>
      </c>
      <c r="E3153" s="30">
        <v>14386.86</v>
      </c>
    </row>
    <row r="3154" spans="1:5" x14ac:dyDescent="0.2">
      <c r="A3154" s="29">
        <v>41898</v>
      </c>
      <c r="B3154" s="29" t="s">
        <v>3396</v>
      </c>
      <c r="C3154" s="29" t="s">
        <v>229</v>
      </c>
      <c r="D3154" s="29" t="s">
        <v>237</v>
      </c>
      <c r="E3154" s="30">
        <v>16187.17</v>
      </c>
    </row>
    <row r="3155" spans="1:5" x14ac:dyDescent="0.2">
      <c r="A3155" s="29">
        <v>13447</v>
      </c>
      <c r="B3155" s="29" t="s">
        <v>3397</v>
      </c>
      <c r="C3155" s="29" t="s">
        <v>229</v>
      </c>
      <c r="D3155" s="29" t="s">
        <v>237</v>
      </c>
      <c r="E3155" s="30">
        <v>29785.51</v>
      </c>
    </row>
    <row r="3156" spans="1:5" x14ac:dyDescent="0.2">
      <c r="A3156" s="29">
        <v>14529</v>
      </c>
      <c r="B3156" s="29" t="s">
        <v>3398</v>
      </c>
      <c r="C3156" s="29" t="s">
        <v>229</v>
      </c>
      <c r="D3156" s="29" t="s">
        <v>237</v>
      </c>
      <c r="E3156" s="30">
        <v>16658.28</v>
      </c>
    </row>
    <row r="3157" spans="1:5" x14ac:dyDescent="0.2">
      <c r="A3157" s="29">
        <v>10747</v>
      </c>
      <c r="B3157" s="29" t="s">
        <v>3399</v>
      </c>
      <c r="C3157" s="29" t="s">
        <v>229</v>
      </c>
      <c r="D3157" s="29" t="s">
        <v>237</v>
      </c>
      <c r="E3157" s="30">
        <v>16344.32</v>
      </c>
    </row>
    <row r="3158" spans="1:5" x14ac:dyDescent="0.2">
      <c r="A3158" s="29">
        <v>36141</v>
      </c>
      <c r="B3158" s="29" t="s">
        <v>3400</v>
      </c>
      <c r="C3158" s="29" t="s">
        <v>229</v>
      </c>
      <c r="D3158" s="29" t="s">
        <v>232</v>
      </c>
      <c r="E3158" s="30">
        <v>37.799999999999997</v>
      </c>
    </row>
    <row r="3159" spans="1:5" x14ac:dyDescent="0.2">
      <c r="A3159" s="29">
        <v>43651</v>
      </c>
      <c r="B3159" s="29" t="s">
        <v>3401</v>
      </c>
      <c r="C3159" s="29" t="s">
        <v>293</v>
      </c>
      <c r="D3159" s="29" t="s">
        <v>232</v>
      </c>
      <c r="E3159" s="30">
        <v>3.95</v>
      </c>
    </row>
    <row r="3160" spans="1:5" x14ac:dyDescent="0.2">
      <c r="A3160" s="29">
        <v>43626</v>
      </c>
      <c r="B3160" s="29" t="s">
        <v>3402</v>
      </c>
      <c r="C3160" s="29" t="s">
        <v>293</v>
      </c>
      <c r="D3160" s="29" t="s">
        <v>230</v>
      </c>
      <c r="E3160" s="30">
        <v>2.2000000000000002</v>
      </c>
    </row>
    <row r="3161" spans="1:5" x14ac:dyDescent="0.2">
      <c r="A3161" s="29">
        <v>39434</v>
      </c>
      <c r="B3161" s="29" t="s">
        <v>3403</v>
      </c>
      <c r="C3161" s="29" t="s">
        <v>293</v>
      </c>
      <c r="D3161" s="29" t="s">
        <v>232</v>
      </c>
      <c r="E3161" s="30">
        <v>2.92</v>
      </c>
    </row>
    <row r="3162" spans="1:5" x14ac:dyDescent="0.2">
      <c r="A3162" s="29">
        <v>39433</v>
      </c>
      <c r="B3162" s="29" t="s">
        <v>3404</v>
      </c>
      <c r="C3162" s="29" t="s">
        <v>293</v>
      </c>
      <c r="D3162" s="29" t="s">
        <v>232</v>
      </c>
      <c r="E3162" s="30">
        <v>2.3199999999999998</v>
      </c>
    </row>
    <row r="3163" spans="1:5" x14ac:dyDescent="0.2">
      <c r="A3163" s="29">
        <v>4049</v>
      </c>
      <c r="B3163" s="29" t="s">
        <v>3405</v>
      </c>
      <c r="C3163" s="29" t="s">
        <v>295</v>
      </c>
      <c r="D3163" s="29" t="s">
        <v>232</v>
      </c>
      <c r="E3163" s="30">
        <v>44.15</v>
      </c>
    </row>
    <row r="3164" spans="1:5" x14ac:dyDescent="0.2">
      <c r="A3164" s="29">
        <v>38120</v>
      </c>
      <c r="B3164" s="29" t="s">
        <v>3406</v>
      </c>
      <c r="C3164" s="29" t="s">
        <v>293</v>
      </c>
      <c r="D3164" s="29" t="s">
        <v>237</v>
      </c>
      <c r="E3164" s="30">
        <v>132.44</v>
      </c>
    </row>
    <row r="3165" spans="1:5" x14ac:dyDescent="0.2">
      <c r="A3165" s="29">
        <v>43652</v>
      </c>
      <c r="B3165" s="29" t="s">
        <v>3407</v>
      </c>
      <c r="C3165" s="29" t="s">
        <v>293</v>
      </c>
      <c r="D3165" s="29" t="s">
        <v>232</v>
      </c>
      <c r="E3165" s="30">
        <v>8.86</v>
      </c>
    </row>
    <row r="3166" spans="1:5" x14ac:dyDescent="0.2">
      <c r="A3166" s="29">
        <v>10498</v>
      </c>
      <c r="B3166" s="29" t="s">
        <v>3408</v>
      </c>
      <c r="C3166" s="29" t="s">
        <v>293</v>
      </c>
      <c r="D3166" s="29" t="s">
        <v>232</v>
      </c>
      <c r="E3166" s="30">
        <v>11.19</v>
      </c>
    </row>
    <row r="3167" spans="1:5" x14ac:dyDescent="0.2">
      <c r="A3167" s="29">
        <v>4823</v>
      </c>
      <c r="B3167" s="29" t="s">
        <v>3409</v>
      </c>
      <c r="C3167" s="29" t="s">
        <v>293</v>
      </c>
      <c r="D3167" s="29" t="s">
        <v>232</v>
      </c>
      <c r="E3167" s="30">
        <v>38.18</v>
      </c>
    </row>
    <row r="3168" spans="1:5" x14ac:dyDescent="0.2">
      <c r="A3168" s="29">
        <v>38877</v>
      </c>
      <c r="B3168" s="29" t="s">
        <v>3410</v>
      </c>
      <c r="C3168" s="29" t="s">
        <v>293</v>
      </c>
      <c r="D3168" s="29" t="s">
        <v>232</v>
      </c>
      <c r="E3168" s="30">
        <v>5.48</v>
      </c>
    </row>
    <row r="3169" spans="1:5" x14ac:dyDescent="0.2">
      <c r="A3169" s="29">
        <v>34546</v>
      </c>
      <c r="B3169" s="29" t="s">
        <v>3411</v>
      </c>
      <c r="C3169" s="29" t="s">
        <v>293</v>
      </c>
      <c r="D3169" s="29" t="s">
        <v>232</v>
      </c>
      <c r="E3169" s="30">
        <v>5.64</v>
      </c>
    </row>
    <row r="3170" spans="1:5" x14ac:dyDescent="0.2">
      <c r="A3170" s="29">
        <v>41387</v>
      </c>
      <c r="B3170" s="29" t="s">
        <v>3412</v>
      </c>
      <c r="C3170" s="29" t="s">
        <v>242</v>
      </c>
      <c r="D3170" s="29" t="s">
        <v>232</v>
      </c>
      <c r="E3170" s="30">
        <v>41.03</v>
      </c>
    </row>
    <row r="3171" spans="1:5" x14ac:dyDescent="0.2">
      <c r="A3171" s="29">
        <v>41388</v>
      </c>
      <c r="B3171" s="29" t="s">
        <v>3413</v>
      </c>
      <c r="C3171" s="29" t="s">
        <v>242</v>
      </c>
      <c r="D3171" s="29" t="s">
        <v>232</v>
      </c>
      <c r="E3171" s="30">
        <v>49.22</v>
      </c>
    </row>
    <row r="3172" spans="1:5" x14ac:dyDescent="0.2">
      <c r="A3172" s="29">
        <v>41380</v>
      </c>
      <c r="B3172" s="29" t="s">
        <v>3414</v>
      </c>
      <c r="C3172" s="29" t="s">
        <v>229</v>
      </c>
      <c r="D3172" s="29" t="s">
        <v>232</v>
      </c>
      <c r="E3172" s="30">
        <v>327.5</v>
      </c>
    </row>
    <row r="3173" spans="1:5" x14ac:dyDescent="0.2">
      <c r="A3173" s="29">
        <v>41381</v>
      </c>
      <c r="B3173" s="29" t="s">
        <v>3415</v>
      </c>
      <c r="C3173" s="29" t="s">
        <v>229</v>
      </c>
      <c r="D3173" s="29" t="s">
        <v>232</v>
      </c>
      <c r="E3173" s="30">
        <v>343.1</v>
      </c>
    </row>
    <row r="3174" spans="1:5" x14ac:dyDescent="0.2">
      <c r="A3174" s="29">
        <v>41382</v>
      </c>
      <c r="B3174" s="29" t="s">
        <v>3416</v>
      </c>
      <c r="C3174" s="29" t="s">
        <v>229</v>
      </c>
      <c r="D3174" s="29" t="s">
        <v>232</v>
      </c>
      <c r="E3174" s="30">
        <v>332.1</v>
      </c>
    </row>
    <row r="3175" spans="1:5" x14ac:dyDescent="0.2">
      <c r="A3175" s="29">
        <v>41383</v>
      </c>
      <c r="B3175" s="29" t="s">
        <v>3417</v>
      </c>
      <c r="C3175" s="29" t="s">
        <v>229</v>
      </c>
      <c r="D3175" s="29" t="s">
        <v>232</v>
      </c>
      <c r="E3175" s="30">
        <v>450.76</v>
      </c>
    </row>
    <row r="3176" spans="1:5" x14ac:dyDescent="0.2">
      <c r="A3176" s="29">
        <v>41385</v>
      </c>
      <c r="B3176" s="29" t="s">
        <v>3418</v>
      </c>
      <c r="C3176" s="29" t="s">
        <v>229</v>
      </c>
      <c r="D3176" s="29" t="s">
        <v>232</v>
      </c>
      <c r="E3176" s="30">
        <v>560.91999999999996</v>
      </c>
    </row>
    <row r="3177" spans="1:5" x14ac:dyDescent="0.2">
      <c r="A3177" s="29">
        <v>11079</v>
      </c>
      <c r="B3177" s="29" t="s">
        <v>3419</v>
      </c>
      <c r="C3177" s="29" t="s">
        <v>405</v>
      </c>
      <c r="D3177" s="29" t="s">
        <v>232</v>
      </c>
      <c r="E3177" s="30">
        <v>1611.95</v>
      </c>
    </row>
    <row r="3178" spans="1:5" x14ac:dyDescent="0.2">
      <c r="A3178" s="29">
        <v>11082</v>
      </c>
      <c r="B3178" s="29" t="s">
        <v>3420</v>
      </c>
      <c r="C3178" s="29" t="s">
        <v>405</v>
      </c>
      <c r="D3178" s="29" t="s">
        <v>232</v>
      </c>
      <c r="E3178" s="30">
        <v>1611.95</v>
      </c>
    </row>
    <row r="3179" spans="1:5" x14ac:dyDescent="0.2">
      <c r="A3179" s="29">
        <v>4058</v>
      </c>
      <c r="B3179" s="29" t="s">
        <v>3421</v>
      </c>
      <c r="C3179" s="29" t="s">
        <v>407</v>
      </c>
      <c r="D3179" s="29" t="s">
        <v>232</v>
      </c>
      <c r="E3179" s="30">
        <v>27.92</v>
      </c>
    </row>
    <row r="3180" spans="1:5" x14ac:dyDescent="0.2">
      <c r="A3180" s="29">
        <v>40974</v>
      </c>
      <c r="B3180" s="29" t="s">
        <v>3422</v>
      </c>
      <c r="C3180" s="29" t="s">
        <v>409</v>
      </c>
      <c r="D3180" s="29" t="s">
        <v>232</v>
      </c>
      <c r="E3180" s="30">
        <v>4928.6499999999996</v>
      </c>
    </row>
    <row r="3181" spans="1:5" x14ac:dyDescent="0.2">
      <c r="A3181" s="29">
        <v>34794</v>
      </c>
      <c r="B3181" s="29" t="s">
        <v>3423</v>
      </c>
      <c r="C3181" s="29" t="s">
        <v>407</v>
      </c>
      <c r="D3181" s="29" t="s">
        <v>232</v>
      </c>
      <c r="E3181" s="30">
        <v>16.37</v>
      </c>
    </row>
    <row r="3182" spans="1:5" x14ac:dyDescent="0.2">
      <c r="A3182" s="29">
        <v>40925</v>
      </c>
      <c r="B3182" s="29" t="s">
        <v>3424</v>
      </c>
      <c r="C3182" s="29" t="s">
        <v>409</v>
      </c>
      <c r="D3182" s="29" t="s">
        <v>232</v>
      </c>
      <c r="E3182" s="30">
        <v>2892.7</v>
      </c>
    </row>
    <row r="3183" spans="1:5" x14ac:dyDescent="0.2">
      <c r="A3183" s="29">
        <v>13741</v>
      </c>
      <c r="B3183" s="29" t="s">
        <v>3425</v>
      </c>
      <c r="C3183" s="29" t="s">
        <v>229</v>
      </c>
      <c r="D3183" s="29" t="s">
        <v>232</v>
      </c>
      <c r="E3183" s="30">
        <v>2238.39</v>
      </c>
    </row>
    <row r="3184" spans="1:5" x14ac:dyDescent="0.2">
      <c r="A3184" s="29">
        <v>3288</v>
      </c>
      <c r="B3184" s="29" t="s">
        <v>3426</v>
      </c>
      <c r="C3184" s="29" t="s">
        <v>242</v>
      </c>
      <c r="D3184" s="29" t="s">
        <v>237</v>
      </c>
      <c r="E3184" s="30">
        <v>6</v>
      </c>
    </row>
    <row r="3185" spans="1:5" x14ac:dyDescent="0.2">
      <c r="A3185" s="29">
        <v>13587</v>
      </c>
      <c r="B3185" s="29" t="s">
        <v>3427</v>
      </c>
      <c r="C3185" s="29" t="s">
        <v>242</v>
      </c>
      <c r="D3185" s="29" t="s">
        <v>237</v>
      </c>
      <c r="E3185" s="30">
        <v>3.62</v>
      </c>
    </row>
    <row r="3186" spans="1:5" x14ac:dyDescent="0.2">
      <c r="A3186" s="29">
        <v>38598</v>
      </c>
      <c r="B3186" s="29" t="s">
        <v>3428</v>
      </c>
      <c r="C3186" s="29" t="s">
        <v>229</v>
      </c>
      <c r="D3186" s="29" t="s">
        <v>232</v>
      </c>
      <c r="E3186" s="30">
        <v>2.84</v>
      </c>
    </row>
    <row r="3187" spans="1:5" x14ac:dyDescent="0.2">
      <c r="A3187" s="29">
        <v>38595</v>
      </c>
      <c r="B3187" s="29" t="s">
        <v>3429</v>
      </c>
      <c r="C3187" s="29" t="s">
        <v>229</v>
      </c>
      <c r="D3187" s="29" t="s">
        <v>232</v>
      </c>
      <c r="E3187" s="30">
        <v>2.4</v>
      </c>
    </row>
    <row r="3188" spans="1:5" x14ac:dyDescent="0.2">
      <c r="A3188" s="29">
        <v>38592</v>
      </c>
      <c r="B3188" s="29" t="s">
        <v>3430</v>
      </c>
      <c r="C3188" s="29" t="s">
        <v>229</v>
      </c>
      <c r="D3188" s="29" t="s">
        <v>232</v>
      </c>
      <c r="E3188" s="30">
        <v>2.4300000000000002</v>
      </c>
    </row>
    <row r="3189" spans="1:5" x14ac:dyDescent="0.2">
      <c r="A3189" s="29">
        <v>38588</v>
      </c>
      <c r="B3189" s="29" t="s">
        <v>3431</v>
      </c>
      <c r="C3189" s="29" t="s">
        <v>229</v>
      </c>
      <c r="D3189" s="29" t="s">
        <v>232</v>
      </c>
      <c r="E3189" s="30">
        <v>1.94</v>
      </c>
    </row>
    <row r="3190" spans="1:5" x14ac:dyDescent="0.2">
      <c r="A3190" s="29">
        <v>38593</v>
      </c>
      <c r="B3190" s="29" t="s">
        <v>3432</v>
      </c>
      <c r="C3190" s="29" t="s">
        <v>229</v>
      </c>
      <c r="D3190" s="29" t="s">
        <v>232</v>
      </c>
      <c r="E3190" s="30">
        <v>2.68</v>
      </c>
    </row>
    <row r="3191" spans="1:5" x14ac:dyDescent="0.2">
      <c r="A3191" s="29">
        <v>38589</v>
      </c>
      <c r="B3191" s="29" t="s">
        <v>3433</v>
      </c>
      <c r="C3191" s="29" t="s">
        <v>229</v>
      </c>
      <c r="D3191" s="29" t="s">
        <v>232</v>
      </c>
      <c r="E3191" s="30">
        <v>2.04</v>
      </c>
    </row>
    <row r="3192" spans="1:5" x14ac:dyDescent="0.2">
      <c r="A3192" s="29">
        <v>38594</v>
      </c>
      <c r="B3192" s="29" t="s">
        <v>3434</v>
      </c>
      <c r="C3192" s="29" t="s">
        <v>229</v>
      </c>
      <c r="D3192" s="29" t="s">
        <v>232</v>
      </c>
      <c r="E3192" s="30">
        <v>4.2300000000000004</v>
      </c>
    </row>
    <row r="3193" spans="1:5" x14ac:dyDescent="0.2">
      <c r="A3193" s="29">
        <v>34773</v>
      </c>
      <c r="B3193" s="29" t="s">
        <v>3435</v>
      </c>
      <c r="C3193" s="29" t="s">
        <v>229</v>
      </c>
      <c r="D3193" s="29" t="s">
        <v>232</v>
      </c>
      <c r="E3193" s="30">
        <v>2</v>
      </c>
    </row>
    <row r="3194" spans="1:5" x14ac:dyDescent="0.2">
      <c r="A3194" s="29">
        <v>34769</v>
      </c>
      <c r="B3194" s="29" t="s">
        <v>3436</v>
      </c>
      <c r="C3194" s="29" t="s">
        <v>229</v>
      </c>
      <c r="D3194" s="29" t="s">
        <v>232</v>
      </c>
      <c r="E3194" s="30">
        <v>2.48</v>
      </c>
    </row>
    <row r="3195" spans="1:5" x14ac:dyDescent="0.2">
      <c r="A3195" s="29">
        <v>34763</v>
      </c>
      <c r="B3195" s="29" t="s">
        <v>3437</v>
      </c>
      <c r="C3195" s="29" t="s">
        <v>229</v>
      </c>
      <c r="D3195" s="29" t="s">
        <v>232</v>
      </c>
      <c r="E3195" s="30">
        <v>1.53</v>
      </c>
    </row>
    <row r="3196" spans="1:5" x14ac:dyDescent="0.2">
      <c r="A3196" s="29">
        <v>34774</v>
      </c>
      <c r="B3196" s="29" t="s">
        <v>3438</v>
      </c>
      <c r="C3196" s="29" t="s">
        <v>229</v>
      </c>
      <c r="D3196" s="29" t="s">
        <v>232</v>
      </c>
      <c r="E3196" s="30">
        <v>1.9</v>
      </c>
    </row>
    <row r="3197" spans="1:5" x14ac:dyDescent="0.2">
      <c r="A3197" s="29">
        <v>34771</v>
      </c>
      <c r="B3197" s="29" t="s">
        <v>3439</v>
      </c>
      <c r="C3197" s="29" t="s">
        <v>229</v>
      </c>
      <c r="D3197" s="29" t="s">
        <v>232</v>
      </c>
      <c r="E3197" s="30">
        <v>2.29</v>
      </c>
    </row>
    <row r="3198" spans="1:5" x14ac:dyDescent="0.2">
      <c r="A3198" s="29">
        <v>34764</v>
      </c>
      <c r="B3198" s="29" t="s">
        <v>3440</v>
      </c>
      <c r="C3198" s="29" t="s">
        <v>229</v>
      </c>
      <c r="D3198" s="29" t="s">
        <v>232</v>
      </c>
      <c r="E3198" s="30">
        <v>1.5</v>
      </c>
    </row>
    <row r="3199" spans="1:5" x14ac:dyDescent="0.2">
      <c r="A3199" s="29">
        <v>34788</v>
      </c>
      <c r="B3199" s="29" t="s">
        <v>3441</v>
      </c>
      <c r="C3199" s="29" t="s">
        <v>229</v>
      </c>
      <c r="D3199" s="29" t="s">
        <v>232</v>
      </c>
      <c r="E3199" s="30">
        <v>1.65</v>
      </c>
    </row>
    <row r="3200" spans="1:5" x14ac:dyDescent="0.2">
      <c r="A3200" s="29">
        <v>34781</v>
      </c>
      <c r="B3200" s="29" t="s">
        <v>3442</v>
      </c>
      <c r="C3200" s="29" t="s">
        <v>229</v>
      </c>
      <c r="D3200" s="29" t="s">
        <v>232</v>
      </c>
      <c r="E3200" s="30">
        <v>1.87</v>
      </c>
    </row>
    <row r="3201" spans="1:5" x14ac:dyDescent="0.2">
      <c r="A3201" s="29">
        <v>41682</v>
      </c>
      <c r="B3201" s="29" t="s">
        <v>3443</v>
      </c>
      <c r="C3201" s="29" t="s">
        <v>229</v>
      </c>
      <c r="D3201" s="29" t="s">
        <v>232</v>
      </c>
      <c r="E3201" s="30">
        <v>27.25</v>
      </c>
    </row>
    <row r="3202" spans="1:5" x14ac:dyDescent="0.2">
      <c r="A3202" s="29">
        <v>41683</v>
      </c>
      <c r="B3202" s="29" t="s">
        <v>3444</v>
      </c>
      <c r="C3202" s="29" t="s">
        <v>229</v>
      </c>
      <c r="D3202" s="29" t="s">
        <v>232</v>
      </c>
      <c r="E3202" s="30">
        <v>20.04</v>
      </c>
    </row>
    <row r="3203" spans="1:5" x14ac:dyDescent="0.2">
      <c r="A3203" s="29">
        <v>41680</v>
      </c>
      <c r="B3203" s="29" t="s">
        <v>3445</v>
      </c>
      <c r="C3203" s="29" t="s">
        <v>229</v>
      </c>
      <c r="D3203" s="29" t="s">
        <v>232</v>
      </c>
      <c r="E3203" s="30">
        <v>10.79</v>
      </c>
    </row>
    <row r="3204" spans="1:5" x14ac:dyDescent="0.2">
      <c r="A3204" s="29">
        <v>41679</v>
      </c>
      <c r="B3204" s="29" t="s">
        <v>3446</v>
      </c>
      <c r="C3204" s="29" t="s">
        <v>229</v>
      </c>
      <c r="D3204" s="29" t="s">
        <v>232</v>
      </c>
      <c r="E3204" s="30">
        <v>24.67</v>
      </c>
    </row>
    <row r="3205" spans="1:5" x14ac:dyDescent="0.2">
      <c r="A3205" s="29">
        <v>41681</v>
      </c>
      <c r="B3205" s="29" t="s">
        <v>3447</v>
      </c>
      <c r="C3205" s="29" t="s">
        <v>229</v>
      </c>
      <c r="D3205" s="29" t="s">
        <v>232</v>
      </c>
      <c r="E3205" s="30">
        <v>16.88</v>
      </c>
    </row>
    <row r="3206" spans="1:5" x14ac:dyDescent="0.2">
      <c r="A3206" s="29">
        <v>43386</v>
      </c>
      <c r="B3206" s="29" t="s">
        <v>3448</v>
      </c>
      <c r="C3206" s="29" t="s">
        <v>229</v>
      </c>
      <c r="D3206" s="29" t="s">
        <v>232</v>
      </c>
      <c r="E3206" s="30">
        <v>38.549999999999997</v>
      </c>
    </row>
    <row r="3207" spans="1:5" x14ac:dyDescent="0.2">
      <c r="A3207" s="29">
        <v>4059</v>
      </c>
      <c r="B3207" s="29" t="s">
        <v>3449</v>
      </c>
      <c r="C3207" s="29" t="s">
        <v>242</v>
      </c>
      <c r="D3207" s="29" t="s">
        <v>232</v>
      </c>
      <c r="E3207" s="30">
        <v>27.25</v>
      </c>
    </row>
    <row r="3208" spans="1:5" x14ac:dyDescent="0.2">
      <c r="A3208" s="29">
        <v>4062</v>
      </c>
      <c r="B3208" s="29" t="s">
        <v>3450</v>
      </c>
      <c r="C3208" s="29" t="s">
        <v>229</v>
      </c>
      <c r="D3208" s="29" t="s">
        <v>232</v>
      </c>
      <c r="E3208" s="30">
        <v>27.25</v>
      </c>
    </row>
    <row r="3209" spans="1:5" x14ac:dyDescent="0.2">
      <c r="A3209" s="29">
        <v>4061</v>
      </c>
      <c r="B3209" s="29" t="s">
        <v>3451</v>
      </c>
      <c r="C3209" s="29" t="s">
        <v>229</v>
      </c>
      <c r="D3209" s="29" t="s">
        <v>232</v>
      </c>
      <c r="E3209" s="30">
        <v>33.92</v>
      </c>
    </row>
    <row r="3210" spans="1:5" x14ac:dyDescent="0.2">
      <c r="A3210" s="29">
        <v>41315</v>
      </c>
      <c r="B3210" s="29" t="s">
        <v>3452</v>
      </c>
      <c r="C3210" s="29" t="s">
        <v>293</v>
      </c>
      <c r="D3210" s="29" t="s">
        <v>232</v>
      </c>
      <c r="E3210" s="30">
        <v>89.58</v>
      </c>
    </row>
    <row r="3211" spans="1:5" x14ac:dyDescent="0.2">
      <c r="A3211" s="29">
        <v>43148</v>
      </c>
      <c r="B3211" s="29" t="s">
        <v>3453</v>
      </c>
      <c r="C3211" s="29" t="s">
        <v>293</v>
      </c>
      <c r="D3211" s="29" t="s">
        <v>232</v>
      </c>
      <c r="E3211" s="30">
        <v>60.8</v>
      </c>
    </row>
    <row r="3212" spans="1:5" x14ac:dyDescent="0.2">
      <c r="A3212" s="29">
        <v>43147</v>
      </c>
      <c r="B3212" s="29" t="s">
        <v>3454</v>
      </c>
      <c r="C3212" s="29" t="s">
        <v>293</v>
      </c>
      <c r="D3212" s="29" t="s">
        <v>232</v>
      </c>
      <c r="E3212" s="30">
        <v>23.55</v>
      </c>
    </row>
    <row r="3213" spans="1:5" x14ac:dyDescent="0.2">
      <c r="A3213" s="29">
        <v>10608</v>
      </c>
      <c r="B3213" s="29" t="s">
        <v>3455</v>
      </c>
      <c r="C3213" s="29" t="s">
        <v>229</v>
      </c>
      <c r="D3213" s="29" t="s">
        <v>237</v>
      </c>
      <c r="E3213" s="30">
        <v>10084.049999999999</v>
      </c>
    </row>
    <row r="3214" spans="1:5" x14ac:dyDescent="0.2">
      <c r="A3214" s="29">
        <v>4069</v>
      </c>
      <c r="B3214" s="29" t="s">
        <v>3456</v>
      </c>
      <c r="C3214" s="29" t="s">
        <v>407</v>
      </c>
      <c r="D3214" s="29" t="s">
        <v>232</v>
      </c>
      <c r="E3214" s="30">
        <v>64.099999999999994</v>
      </c>
    </row>
    <row r="3215" spans="1:5" x14ac:dyDescent="0.2">
      <c r="A3215" s="29">
        <v>40819</v>
      </c>
      <c r="B3215" s="29" t="s">
        <v>3457</v>
      </c>
      <c r="C3215" s="29" t="s">
        <v>409</v>
      </c>
      <c r="D3215" s="29" t="s">
        <v>232</v>
      </c>
      <c r="E3215" s="30">
        <v>11309.67</v>
      </c>
    </row>
    <row r="3216" spans="1:5" x14ac:dyDescent="0.2">
      <c r="A3216" s="29">
        <v>34361</v>
      </c>
      <c r="B3216" s="29" t="s">
        <v>3458</v>
      </c>
      <c r="C3216" s="29" t="s">
        <v>293</v>
      </c>
      <c r="D3216" s="29" t="s">
        <v>232</v>
      </c>
      <c r="E3216" s="30">
        <v>17.14</v>
      </c>
    </row>
    <row r="3217" spans="1:5" x14ac:dyDescent="0.2">
      <c r="A3217" s="29">
        <v>36512</v>
      </c>
      <c r="B3217" s="29" t="s">
        <v>3459</v>
      </c>
      <c r="C3217" s="29" t="s">
        <v>229</v>
      </c>
      <c r="D3217" s="29" t="s">
        <v>237</v>
      </c>
      <c r="E3217" s="30">
        <v>17558.39</v>
      </c>
    </row>
    <row r="3218" spans="1:5" x14ac:dyDescent="0.2">
      <c r="A3218" s="29">
        <v>44478</v>
      </c>
      <c r="B3218" s="29" t="s">
        <v>3460</v>
      </c>
      <c r="C3218" s="29" t="s">
        <v>293</v>
      </c>
      <c r="D3218" s="29" t="s">
        <v>232</v>
      </c>
      <c r="E3218" s="30">
        <v>14.66</v>
      </c>
    </row>
    <row r="3219" spans="1:5" x14ac:dyDescent="0.2">
      <c r="A3219" s="29">
        <v>44477</v>
      </c>
      <c r="B3219" s="29" t="s">
        <v>3461</v>
      </c>
      <c r="C3219" s="29" t="s">
        <v>293</v>
      </c>
      <c r="D3219" s="29" t="s">
        <v>232</v>
      </c>
      <c r="E3219" s="30">
        <v>14.66</v>
      </c>
    </row>
    <row r="3220" spans="1:5" x14ac:dyDescent="0.2">
      <c r="A3220" s="29">
        <v>11697</v>
      </c>
      <c r="B3220" s="29" t="s">
        <v>3462</v>
      </c>
      <c r="C3220" s="29" t="s">
        <v>229</v>
      </c>
      <c r="D3220" s="29" t="s">
        <v>232</v>
      </c>
      <c r="E3220" s="30">
        <v>607.07000000000005</v>
      </c>
    </row>
    <row r="3221" spans="1:5" x14ac:dyDescent="0.2">
      <c r="A3221" s="29">
        <v>11698</v>
      </c>
      <c r="B3221" s="29" t="s">
        <v>3463</v>
      </c>
      <c r="C3221" s="29" t="s">
        <v>229</v>
      </c>
      <c r="D3221" s="29" t="s">
        <v>232</v>
      </c>
      <c r="E3221" s="30">
        <v>724.2</v>
      </c>
    </row>
    <row r="3222" spans="1:5" x14ac:dyDescent="0.2">
      <c r="A3222" s="29">
        <v>10432</v>
      </c>
      <c r="B3222" s="29" t="s">
        <v>3464</v>
      </c>
      <c r="C3222" s="29" t="s">
        <v>229</v>
      </c>
      <c r="D3222" s="29" t="s">
        <v>232</v>
      </c>
      <c r="E3222" s="30">
        <v>278.29000000000002</v>
      </c>
    </row>
    <row r="3223" spans="1:5" x14ac:dyDescent="0.2">
      <c r="A3223" s="29">
        <v>11699</v>
      </c>
      <c r="B3223" s="29" t="s">
        <v>3465</v>
      </c>
      <c r="C3223" s="29" t="s">
        <v>229</v>
      </c>
      <c r="D3223" s="29" t="s">
        <v>232</v>
      </c>
      <c r="E3223" s="30">
        <v>800.41</v>
      </c>
    </row>
    <row r="3224" spans="1:5" x14ac:dyDescent="0.2">
      <c r="A3224" s="29">
        <v>44020</v>
      </c>
      <c r="B3224" s="29" t="s">
        <v>3466</v>
      </c>
      <c r="C3224" s="29" t="s">
        <v>229</v>
      </c>
      <c r="D3224" s="29" t="s">
        <v>232</v>
      </c>
      <c r="E3224" s="30">
        <v>686.58</v>
      </c>
    </row>
    <row r="3225" spans="1:5" x14ac:dyDescent="0.2">
      <c r="A3225" s="29">
        <v>41420</v>
      </c>
      <c r="B3225" s="29" t="s">
        <v>3467</v>
      </c>
      <c r="C3225" s="29" t="s">
        <v>229</v>
      </c>
      <c r="D3225" s="29" t="s">
        <v>232</v>
      </c>
      <c r="E3225" s="30">
        <v>8.35</v>
      </c>
    </row>
    <row r="3226" spans="1:5" x14ac:dyDescent="0.2">
      <c r="A3226" s="29">
        <v>41422</v>
      </c>
      <c r="B3226" s="29" t="s">
        <v>3468</v>
      </c>
      <c r="C3226" s="29" t="s">
        <v>229</v>
      </c>
      <c r="D3226" s="29" t="s">
        <v>232</v>
      </c>
      <c r="E3226" s="30">
        <v>11.4</v>
      </c>
    </row>
    <row r="3227" spans="1:5" x14ac:dyDescent="0.2">
      <c r="A3227" s="29">
        <v>41425</v>
      </c>
      <c r="B3227" s="29" t="s">
        <v>3469</v>
      </c>
      <c r="C3227" s="29" t="s">
        <v>229</v>
      </c>
      <c r="D3227" s="29" t="s">
        <v>232</v>
      </c>
      <c r="E3227" s="30">
        <v>5.83</v>
      </c>
    </row>
    <row r="3228" spans="1:5" x14ac:dyDescent="0.2">
      <c r="A3228" s="29">
        <v>41426</v>
      </c>
      <c r="B3228" s="29" t="s">
        <v>3470</v>
      </c>
      <c r="C3228" s="29" t="s">
        <v>229</v>
      </c>
      <c r="D3228" s="29" t="s">
        <v>232</v>
      </c>
      <c r="E3228" s="30">
        <v>10.52</v>
      </c>
    </row>
    <row r="3229" spans="1:5" x14ac:dyDescent="0.2">
      <c r="A3229" s="29">
        <v>41419</v>
      </c>
      <c r="B3229" s="29" t="s">
        <v>3471</v>
      </c>
      <c r="C3229" s="29" t="s">
        <v>229</v>
      </c>
      <c r="D3229" s="29" t="s">
        <v>232</v>
      </c>
      <c r="E3229" s="30">
        <v>6.14</v>
      </c>
    </row>
    <row r="3230" spans="1:5" x14ac:dyDescent="0.2">
      <c r="A3230" s="29">
        <v>41421</v>
      </c>
      <c r="B3230" s="29" t="s">
        <v>3472</v>
      </c>
      <c r="C3230" s="29" t="s">
        <v>229</v>
      </c>
      <c r="D3230" s="29" t="s">
        <v>232</v>
      </c>
      <c r="E3230" s="30">
        <v>8.33</v>
      </c>
    </row>
    <row r="3231" spans="1:5" x14ac:dyDescent="0.2">
      <c r="A3231" s="29">
        <v>41414</v>
      </c>
      <c r="B3231" s="29" t="s">
        <v>3473</v>
      </c>
      <c r="C3231" s="29" t="s">
        <v>229</v>
      </c>
      <c r="D3231" s="29" t="s">
        <v>232</v>
      </c>
      <c r="E3231" s="30">
        <v>19.309999999999999</v>
      </c>
    </row>
    <row r="3232" spans="1:5" x14ac:dyDescent="0.2">
      <c r="A3232" s="29">
        <v>41415</v>
      </c>
      <c r="B3232" s="29" t="s">
        <v>3474</v>
      </c>
      <c r="C3232" s="29" t="s">
        <v>229</v>
      </c>
      <c r="D3232" s="29" t="s">
        <v>232</v>
      </c>
      <c r="E3232" s="30">
        <v>22.49</v>
      </c>
    </row>
    <row r="3233" spans="1:5" x14ac:dyDescent="0.2">
      <c r="A3233" s="29">
        <v>37514</v>
      </c>
      <c r="B3233" s="29" t="s">
        <v>3475</v>
      </c>
      <c r="C3233" s="29" t="s">
        <v>229</v>
      </c>
      <c r="D3233" s="29" t="s">
        <v>237</v>
      </c>
      <c r="E3233" s="30">
        <v>189750</v>
      </c>
    </row>
    <row r="3234" spans="1:5" x14ac:dyDescent="0.2">
      <c r="A3234" s="29">
        <v>37519</v>
      </c>
      <c r="B3234" s="29" t="s">
        <v>3476</v>
      </c>
      <c r="C3234" s="29" t="s">
        <v>229</v>
      </c>
      <c r="D3234" s="29" t="s">
        <v>237</v>
      </c>
      <c r="E3234" s="30">
        <v>292839.92</v>
      </c>
    </row>
    <row r="3235" spans="1:5" x14ac:dyDescent="0.2">
      <c r="A3235" s="29">
        <v>37520</v>
      </c>
      <c r="B3235" s="29" t="s">
        <v>3477</v>
      </c>
      <c r="C3235" s="29" t="s">
        <v>229</v>
      </c>
      <c r="D3235" s="29" t="s">
        <v>237</v>
      </c>
      <c r="E3235" s="30">
        <v>288039.26</v>
      </c>
    </row>
    <row r="3236" spans="1:5" x14ac:dyDescent="0.2">
      <c r="A3236" s="29">
        <v>37521</v>
      </c>
      <c r="B3236" s="29" t="s">
        <v>3478</v>
      </c>
      <c r="C3236" s="29" t="s">
        <v>229</v>
      </c>
      <c r="D3236" s="29" t="s">
        <v>237</v>
      </c>
      <c r="E3236" s="30">
        <v>351407.91</v>
      </c>
    </row>
    <row r="3237" spans="1:5" x14ac:dyDescent="0.2">
      <c r="A3237" s="29">
        <v>37522</v>
      </c>
      <c r="B3237" s="29" t="s">
        <v>3479</v>
      </c>
      <c r="C3237" s="29" t="s">
        <v>229</v>
      </c>
      <c r="D3237" s="29" t="s">
        <v>237</v>
      </c>
      <c r="E3237" s="30">
        <v>361980.28</v>
      </c>
    </row>
    <row r="3238" spans="1:5" x14ac:dyDescent="0.2">
      <c r="A3238" s="29">
        <v>21109</v>
      </c>
      <c r="B3238" s="29" t="s">
        <v>3480</v>
      </c>
      <c r="C3238" s="29" t="s">
        <v>229</v>
      </c>
      <c r="D3238" s="29" t="s">
        <v>237</v>
      </c>
      <c r="E3238" s="30">
        <v>36.39</v>
      </c>
    </row>
    <row r="3239" spans="1:5" x14ac:dyDescent="0.2">
      <c r="A3239" s="29">
        <v>11769</v>
      </c>
      <c r="B3239" s="29" t="s">
        <v>3481</v>
      </c>
      <c r="C3239" s="29" t="s">
        <v>229</v>
      </c>
      <c r="D3239" s="29" t="s">
        <v>232</v>
      </c>
      <c r="E3239" s="30">
        <v>334.01</v>
      </c>
    </row>
    <row r="3240" spans="1:5" x14ac:dyDescent="0.2">
      <c r="A3240" s="29">
        <v>36793</v>
      </c>
      <c r="B3240" s="29" t="s">
        <v>3482</v>
      </c>
      <c r="C3240" s="29" t="s">
        <v>229</v>
      </c>
      <c r="D3240" s="29" t="s">
        <v>232</v>
      </c>
      <c r="E3240" s="30">
        <v>755.81</v>
      </c>
    </row>
    <row r="3241" spans="1:5" x14ac:dyDescent="0.2">
      <c r="A3241" s="29">
        <v>37546</v>
      </c>
      <c r="B3241" s="29" t="s">
        <v>3483</v>
      </c>
      <c r="C3241" s="29" t="s">
        <v>229</v>
      </c>
      <c r="D3241" s="29" t="s">
        <v>232</v>
      </c>
      <c r="E3241" s="30">
        <v>12529.85</v>
      </c>
    </row>
    <row r="3242" spans="1:5" x14ac:dyDescent="0.2">
      <c r="A3242" s="29">
        <v>37544</v>
      </c>
      <c r="B3242" s="29" t="s">
        <v>3484</v>
      </c>
      <c r="C3242" s="29" t="s">
        <v>229</v>
      </c>
      <c r="D3242" s="29" t="s">
        <v>232</v>
      </c>
      <c r="E3242" s="30">
        <v>13252.42</v>
      </c>
    </row>
    <row r="3243" spans="1:5" x14ac:dyDescent="0.2">
      <c r="A3243" s="29">
        <v>37545</v>
      </c>
      <c r="B3243" s="29" t="s">
        <v>3485</v>
      </c>
      <c r="C3243" s="29" t="s">
        <v>229</v>
      </c>
      <c r="D3243" s="29" t="s">
        <v>232</v>
      </c>
      <c r="E3243" s="30">
        <v>15768.6</v>
      </c>
    </row>
    <row r="3244" spans="1:5" x14ac:dyDescent="0.2">
      <c r="A3244" s="29">
        <v>11771</v>
      </c>
      <c r="B3244" s="29" t="s">
        <v>3486</v>
      </c>
      <c r="C3244" s="29" t="s">
        <v>229</v>
      </c>
      <c r="D3244" s="29" t="s">
        <v>232</v>
      </c>
      <c r="E3244" s="30">
        <v>409.12</v>
      </c>
    </row>
    <row r="3245" spans="1:5" x14ac:dyDescent="0.2">
      <c r="A3245" s="29">
        <v>39919</v>
      </c>
      <c r="B3245" s="29" t="s">
        <v>3487</v>
      </c>
      <c r="C3245" s="29" t="s">
        <v>229</v>
      </c>
      <c r="D3245" s="29" t="s">
        <v>232</v>
      </c>
      <c r="E3245" s="30">
        <v>62718.83</v>
      </c>
    </row>
    <row r="3246" spans="1:5" x14ac:dyDescent="0.2">
      <c r="A3246" s="29">
        <v>38385</v>
      </c>
      <c r="B3246" s="29" t="s">
        <v>3488</v>
      </c>
      <c r="C3246" s="29" t="s">
        <v>229</v>
      </c>
      <c r="D3246" s="29" t="s">
        <v>232</v>
      </c>
      <c r="E3246" s="30">
        <v>45.24</v>
      </c>
    </row>
    <row r="3247" spans="1:5" x14ac:dyDescent="0.2">
      <c r="A3247" s="29">
        <v>37587</v>
      </c>
      <c r="B3247" s="29" t="s">
        <v>3489</v>
      </c>
      <c r="C3247" s="29" t="s">
        <v>229</v>
      </c>
      <c r="D3247" s="29" t="s">
        <v>232</v>
      </c>
      <c r="E3247" s="30">
        <v>440.94</v>
      </c>
    </row>
    <row r="3248" spans="1:5" x14ac:dyDescent="0.2">
      <c r="A3248" s="29">
        <v>36800</v>
      </c>
      <c r="B3248" s="29" t="s">
        <v>3490</v>
      </c>
      <c r="C3248" s="29" t="s">
        <v>229</v>
      </c>
      <c r="D3248" s="29" t="s">
        <v>232</v>
      </c>
      <c r="E3248" s="30">
        <v>200.7</v>
      </c>
    </row>
    <row r="3249" spans="1:5" x14ac:dyDescent="0.2">
      <c r="A3249" s="29">
        <v>11561</v>
      </c>
      <c r="B3249" s="29" t="s">
        <v>3491</v>
      </c>
      <c r="C3249" s="29" t="s">
        <v>229</v>
      </c>
      <c r="D3249" s="29" t="s">
        <v>232</v>
      </c>
      <c r="E3249" s="30">
        <v>183.54</v>
      </c>
    </row>
    <row r="3250" spans="1:5" x14ac:dyDescent="0.2">
      <c r="A3250" s="29">
        <v>43604</v>
      </c>
      <c r="B3250" s="29" t="s">
        <v>3492</v>
      </c>
      <c r="C3250" s="29" t="s">
        <v>229</v>
      </c>
      <c r="D3250" s="29" t="s">
        <v>232</v>
      </c>
      <c r="E3250" s="30">
        <v>97.84</v>
      </c>
    </row>
    <row r="3251" spans="1:5" x14ac:dyDescent="0.2">
      <c r="A3251" s="29">
        <v>11560</v>
      </c>
      <c r="B3251" s="29" t="s">
        <v>3493</v>
      </c>
      <c r="C3251" s="29" t="s">
        <v>229</v>
      </c>
      <c r="D3251" s="29" t="s">
        <v>232</v>
      </c>
      <c r="E3251" s="30">
        <v>141.66</v>
      </c>
    </row>
    <row r="3252" spans="1:5" x14ac:dyDescent="0.2">
      <c r="A3252" s="29">
        <v>11499</v>
      </c>
      <c r="B3252" s="29" t="s">
        <v>3494</v>
      </c>
      <c r="C3252" s="29" t="s">
        <v>229</v>
      </c>
      <c r="D3252" s="29" t="s">
        <v>232</v>
      </c>
      <c r="E3252" s="30">
        <v>993.68</v>
      </c>
    </row>
    <row r="3253" spans="1:5" x14ac:dyDescent="0.2">
      <c r="A3253" s="29">
        <v>34761</v>
      </c>
      <c r="B3253" s="29" t="s">
        <v>3495</v>
      </c>
      <c r="C3253" s="29" t="s">
        <v>407</v>
      </c>
      <c r="D3253" s="29" t="s">
        <v>232</v>
      </c>
      <c r="E3253" s="30">
        <v>15.17</v>
      </c>
    </row>
    <row r="3254" spans="1:5" x14ac:dyDescent="0.2">
      <c r="A3254" s="29">
        <v>40924</v>
      </c>
      <c r="B3254" s="29" t="s">
        <v>3496</v>
      </c>
      <c r="C3254" s="29" t="s">
        <v>409</v>
      </c>
      <c r="D3254" s="29" t="s">
        <v>232</v>
      </c>
      <c r="E3254" s="30">
        <v>2678.8</v>
      </c>
    </row>
    <row r="3255" spans="1:5" x14ac:dyDescent="0.2">
      <c r="A3255" s="29">
        <v>40983</v>
      </c>
      <c r="B3255" s="29" t="s">
        <v>3497</v>
      </c>
      <c r="C3255" s="29" t="s">
        <v>409</v>
      </c>
      <c r="D3255" s="29" t="s">
        <v>232</v>
      </c>
      <c r="E3255" s="30">
        <v>3446.59</v>
      </c>
    </row>
    <row r="3256" spans="1:5" x14ac:dyDescent="0.2">
      <c r="A3256" s="29">
        <v>44497</v>
      </c>
      <c r="B3256" s="29" t="s">
        <v>3498</v>
      </c>
      <c r="C3256" s="29" t="s">
        <v>407</v>
      </c>
      <c r="D3256" s="29" t="s">
        <v>232</v>
      </c>
      <c r="E3256" s="30">
        <v>19.52</v>
      </c>
    </row>
    <row r="3257" spans="1:5" x14ac:dyDescent="0.2">
      <c r="A3257" s="29">
        <v>2437</v>
      </c>
      <c r="B3257" s="29" t="s">
        <v>3499</v>
      </c>
      <c r="C3257" s="29" t="s">
        <v>407</v>
      </c>
      <c r="D3257" s="29" t="s">
        <v>232</v>
      </c>
      <c r="E3257" s="30">
        <v>24.95</v>
      </c>
    </row>
    <row r="3258" spans="1:5" x14ac:dyDescent="0.2">
      <c r="A3258" s="29">
        <v>40921</v>
      </c>
      <c r="B3258" s="29" t="s">
        <v>3500</v>
      </c>
      <c r="C3258" s="29" t="s">
        <v>409</v>
      </c>
      <c r="D3258" s="29" t="s">
        <v>232</v>
      </c>
      <c r="E3258" s="30">
        <v>4401.8999999999996</v>
      </c>
    </row>
    <row r="3259" spans="1:5" x14ac:dyDescent="0.2">
      <c r="A3259" s="29">
        <v>14252</v>
      </c>
      <c r="B3259" s="29" t="s">
        <v>3501</v>
      </c>
      <c r="C3259" s="29" t="s">
        <v>229</v>
      </c>
      <c r="D3259" s="29" t="s">
        <v>232</v>
      </c>
      <c r="E3259" s="30">
        <v>3259.32</v>
      </c>
    </row>
    <row r="3260" spans="1:5" x14ac:dyDescent="0.2">
      <c r="A3260" s="29">
        <v>730</v>
      </c>
      <c r="B3260" s="29" t="s">
        <v>3502</v>
      </c>
      <c r="C3260" s="29" t="s">
        <v>229</v>
      </c>
      <c r="D3260" s="29" t="s">
        <v>232</v>
      </c>
      <c r="E3260" s="30">
        <v>8708.2900000000009</v>
      </c>
    </row>
    <row r="3261" spans="1:5" x14ac:dyDescent="0.2">
      <c r="A3261" s="29">
        <v>723</v>
      </c>
      <c r="B3261" s="29" t="s">
        <v>3503</v>
      </c>
      <c r="C3261" s="29" t="s">
        <v>229</v>
      </c>
      <c r="D3261" s="29" t="s">
        <v>232</v>
      </c>
      <c r="E3261" s="30">
        <v>4328.33</v>
      </c>
    </row>
    <row r="3262" spans="1:5" x14ac:dyDescent="0.2">
      <c r="A3262" s="29">
        <v>36502</v>
      </c>
      <c r="B3262" s="29" t="s">
        <v>3504</v>
      </c>
      <c r="C3262" s="29" t="s">
        <v>229</v>
      </c>
      <c r="D3262" s="29" t="s">
        <v>232</v>
      </c>
      <c r="E3262" s="30">
        <v>4068.11</v>
      </c>
    </row>
    <row r="3263" spans="1:5" x14ac:dyDescent="0.2">
      <c r="A3263" s="29">
        <v>36503</v>
      </c>
      <c r="B3263" s="29" t="s">
        <v>3505</v>
      </c>
      <c r="C3263" s="29" t="s">
        <v>229</v>
      </c>
      <c r="D3263" s="29" t="s">
        <v>232</v>
      </c>
      <c r="E3263" s="30">
        <v>5016.46</v>
      </c>
    </row>
    <row r="3264" spans="1:5" x14ac:dyDescent="0.2">
      <c r="A3264" s="29">
        <v>4090</v>
      </c>
      <c r="B3264" s="29" t="s">
        <v>3506</v>
      </c>
      <c r="C3264" s="29" t="s">
        <v>229</v>
      </c>
      <c r="D3264" s="29" t="s">
        <v>237</v>
      </c>
      <c r="E3264" s="30">
        <v>859500</v>
      </c>
    </row>
    <row r="3265" spans="1:5" x14ac:dyDescent="0.2">
      <c r="A3265" s="29">
        <v>13227</v>
      </c>
      <c r="B3265" s="29" t="s">
        <v>3507</v>
      </c>
      <c r="C3265" s="29" t="s">
        <v>229</v>
      </c>
      <c r="D3265" s="29" t="s">
        <v>237</v>
      </c>
      <c r="E3265" s="30">
        <v>1068035.92</v>
      </c>
    </row>
    <row r="3266" spans="1:5" x14ac:dyDescent="0.2">
      <c r="A3266" s="29">
        <v>10597</v>
      </c>
      <c r="B3266" s="29" t="s">
        <v>3508</v>
      </c>
      <c r="C3266" s="29" t="s">
        <v>229</v>
      </c>
      <c r="D3266" s="29" t="s">
        <v>237</v>
      </c>
      <c r="E3266" s="30">
        <v>1124245.5900000001</v>
      </c>
    </row>
    <row r="3267" spans="1:5" x14ac:dyDescent="0.2">
      <c r="A3267" s="29">
        <v>39628</v>
      </c>
      <c r="B3267" s="29" t="s">
        <v>3509</v>
      </c>
      <c r="C3267" s="29" t="s">
        <v>229</v>
      </c>
      <c r="D3267" s="29" t="s">
        <v>237</v>
      </c>
      <c r="E3267" s="30">
        <v>4094.61</v>
      </c>
    </row>
    <row r="3268" spans="1:5" x14ac:dyDescent="0.2">
      <c r="A3268" s="29">
        <v>39404</v>
      </c>
      <c r="B3268" s="29" t="s">
        <v>3510</v>
      </c>
      <c r="C3268" s="29" t="s">
        <v>229</v>
      </c>
      <c r="D3268" s="29" t="s">
        <v>237</v>
      </c>
      <c r="E3268" s="30">
        <v>2030.38</v>
      </c>
    </row>
    <row r="3269" spans="1:5" x14ac:dyDescent="0.2">
      <c r="A3269" s="29">
        <v>39402</v>
      </c>
      <c r="B3269" s="29" t="s">
        <v>3511</v>
      </c>
      <c r="C3269" s="29" t="s">
        <v>229</v>
      </c>
      <c r="D3269" s="29" t="s">
        <v>237</v>
      </c>
      <c r="E3269" s="30">
        <v>1672.65</v>
      </c>
    </row>
    <row r="3270" spans="1:5" x14ac:dyDescent="0.2">
      <c r="A3270" s="29">
        <v>39403</v>
      </c>
      <c r="B3270" s="29" t="s">
        <v>3512</v>
      </c>
      <c r="C3270" s="29" t="s">
        <v>229</v>
      </c>
      <c r="D3270" s="29" t="s">
        <v>237</v>
      </c>
      <c r="E3270" s="30">
        <v>1636.26</v>
      </c>
    </row>
    <row r="3271" spans="1:5" x14ac:dyDescent="0.2">
      <c r="A3271" s="29">
        <v>4093</v>
      </c>
      <c r="B3271" s="29" t="s">
        <v>3513</v>
      </c>
      <c r="C3271" s="29" t="s">
        <v>407</v>
      </c>
      <c r="D3271" s="29" t="s">
        <v>232</v>
      </c>
      <c r="E3271" s="30">
        <v>20.260000000000002</v>
      </c>
    </row>
    <row r="3272" spans="1:5" x14ac:dyDescent="0.2">
      <c r="A3272" s="29">
        <v>10512</v>
      </c>
      <c r="B3272" s="29" t="s">
        <v>3514</v>
      </c>
      <c r="C3272" s="29" t="s">
        <v>409</v>
      </c>
      <c r="D3272" s="29" t="s">
        <v>232</v>
      </c>
      <c r="E3272" s="30">
        <v>3577.5</v>
      </c>
    </row>
    <row r="3273" spans="1:5" x14ac:dyDescent="0.2">
      <c r="A3273" s="29">
        <v>20020</v>
      </c>
      <c r="B3273" s="29" t="s">
        <v>3515</v>
      </c>
      <c r="C3273" s="29" t="s">
        <v>407</v>
      </c>
      <c r="D3273" s="29" t="s">
        <v>232</v>
      </c>
      <c r="E3273" s="30">
        <v>19.11</v>
      </c>
    </row>
    <row r="3274" spans="1:5" x14ac:dyDescent="0.2">
      <c r="A3274" s="29">
        <v>41038</v>
      </c>
      <c r="B3274" s="29" t="s">
        <v>3516</v>
      </c>
      <c r="C3274" s="29" t="s">
        <v>409</v>
      </c>
      <c r="D3274" s="29" t="s">
        <v>232</v>
      </c>
      <c r="E3274" s="30">
        <v>3374.5</v>
      </c>
    </row>
    <row r="3275" spans="1:5" x14ac:dyDescent="0.2">
      <c r="A3275" s="29">
        <v>4094</v>
      </c>
      <c r="B3275" s="29" t="s">
        <v>3517</v>
      </c>
      <c r="C3275" s="29" t="s">
        <v>407</v>
      </c>
      <c r="D3275" s="29" t="s">
        <v>232</v>
      </c>
      <c r="E3275" s="30">
        <v>27.06</v>
      </c>
    </row>
    <row r="3276" spans="1:5" x14ac:dyDescent="0.2">
      <c r="A3276" s="29">
        <v>40988</v>
      </c>
      <c r="B3276" s="29" t="s">
        <v>3518</v>
      </c>
      <c r="C3276" s="29" t="s">
        <v>409</v>
      </c>
      <c r="D3276" s="29" t="s">
        <v>232</v>
      </c>
      <c r="E3276" s="30">
        <v>4777.53</v>
      </c>
    </row>
    <row r="3277" spans="1:5" x14ac:dyDescent="0.2">
      <c r="A3277" s="29">
        <v>4095</v>
      </c>
      <c r="B3277" s="29" t="s">
        <v>3519</v>
      </c>
      <c r="C3277" s="29" t="s">
        <v>407</v>
      </c>
      <c r="D3277" s="29" t="s">
        <v>232</v>
      </c>
      <c r="E3277" s="30">
        <v>19.96</v>
      </c>
    </row>
    <row r="3278" spans="1:5" x14ac:dyDescent="0.2">
      <c r="A3278" s="29">
        <v>40990</v>
      </c>
      <c r="B3278" s="29" t="s">
        <v>3520</v>
      </c>
      <c r="C3278" s="29" t="s">
        <v>409</v>
      </c>
      <c r="D3278" s="29" t="s">
        <v>232</v>
      </c>
      <c r="E3278" s="30">
        <v>3523.19</v>
      </c>
    </row>
    <row r="3279" spans="1:5" x14ac:dyDescent="0.2">
      <c r="A3279" s="29">
        <v>4097</v>
      </c>
      <c r="B3279" s="29" t="s">
        <v>3521</v>
      </c>
      <c r="C3279" s="29" t="s">
        <v>407</v>
      </c>
      <c r="D3279" s="29" t="s">
        <v>232</v>
      </c>
      <c r="E3279" s="30">
        <v>23.31</v>
      </c>
    </row>
    <row r="3280" spans="1:5" x14ac:dyDescent="0.2">
      <c r="A3280" s="29">
        <v>40994</v>
      </c>
      <c r="B3280" s="29" t="s">
        <v>3522</v>
      </c>
      <c r="C3280" s="29" t="s">
        <v>409</v>
      </c>
      <c r="D3280" s="29" t="s">
        <v>232</v>
      </c>
      <c r="E3280" s="30">
        <v>4115.4799999999996</v>
      </c>
    </row>
    <row r="3281" spans="1:5" x14ac:dyDescent="0.2">
      <c r="A3281" s="29">
        <v>4096</v>
      </c>
      <c r="B3281" s="29" t="s">
        <v>3523</v>
      </c>
      <c r="C3281" s="29" t="s">
        <v>407</v>
      </c>
      <c r="D3281" s="29" t="s">
        <v>232</v>
      </c>
      <c r="E3281" s="30">
        <v>21.13</v>
      </c>
    </row>
    <row r="3282" spans="1:5" x14ac:dyDescent="0.2">
      <c r="A3282" s="29">
        <v>40992</v>
      </c>
      <c r="B3282" s="29" t="s">
        <v>3524</v>
      </c>
      <c r="C3282" s="29" t="s">
        <v>409</v>
      </c>
      <c r="D3282" s="29" t="s">
        <v>232</v>
      </c>
      <c r="E3282" s="30">
        <v>3730.26</v>
      </c>
    </row>
    <row r="3283" spans="1:5" x14ac:dyDescent="0.2">
      <c r="A3283" s="29">
        <v>4114</v>
      </c>
      <c r="B3283" s="29" t="s">
        <v>3525</v>
      </c>
      <c r="C3283" s="29" t="s">
        <v>229</v>
      </c>
      <c r="D3283" s="29" t="s">
        <v>232</v>
      </c>
      <c r="E3283" s="30">
        <v>62.45</v>
      </c>
    </row>
    <row r="3284" spans="1:5" x14ac:dyDescent="0.2">
      <c r="A3284" s="29">
        <v>36797</v>
      </c>
      <c r="B3284" s="29" t="s">
        <v>3526</v>
      </c>
      <c r="C3284" s="29" t="s">
        <v>229</v>
      </c>
      <c r="D3284" s="29" t="s">
        <v>232</v>
      </c>
      <c r="E3284" s="30">
        <v>55.61</v>
      </c>
    </row>
    <row r="3285" spans="1:5" x14ac:dyDescent="0.2">
      <c r="A3285" s="29">
        <v>4107</v>
      </c>
      <c r="B3285" s="29" t="s">
        <v>3527</v>
      </c>
      <c r="C3285" s="29" t="s">
        <v>229</v>
      </c>
      <c r="D3285" s="29" t="s">
        <v>232</v>
      </c>
      <c r="E3285" s="30">
        <v>52.43</v>
      </c>
    </row>
    <row r="3286" spans="1:5" x14ac:dyDescent="0.2">
      <c r="A3286" s="29">
        <v>4102</v>
      </c>
      <c r="B3286" s="29" t="s">
        <v>3528</v>
      </c>
      <c r="C3286" s="29" t="s">
        <v>229</v>
      </c>
      <c r="D3286" s="29" t="s">
        <v>230</v>
      </c>
      <c r="E3286" s="30">
        <v>64</v>
      </c>
    </row>
    <row r="3287" spans="1:5" x14ac:dyDescent="0.2">
      <c r="A3287" s="29">
        <v>36799</v>
      </c>
      <c r="B3287" s="29" t="s">
        <v>3529</v>
      </c>
      <c r="C3287" s="29" t="s">
        <v>229</v>
      </c>
      <c r="D3287" s="29" t="s">
        <v>232</v>
      </c>
      <c r="E3287" s="30">
        <v>53.97</v>
      </c>
    </row>
    <row r="3288" spans="1:5" x14ac:dyDescent="0.2">
      <c r="A3288" s="29">
        <v>2747</v>
      </c>
      <c r="B3288" s="29" t="s">
        <v>3530</v>
      </c>
      <c r="C3288" s="29" t="s">
        <v>242</v>
      </c>
      <c r="D3288" s="29" t="s">
        <v>232</v>
      </c>
      <c r="E3288" s="30">
        <v>27.95</v>
      </c>
    </row>
    <row r="3289" spans="1:5" x14ac:dyDescent="0.2">
      <c r="A3289" s="29">
        <v>21138</v>
      </c>
      <c r="B3289" s="29" t="s">
        <v>3531</v>
      </c>
      <c r="C3289" s="29" t="s">
        <v>242</v>
      </c>
      <c r="D3289" s="29" t="s">
        <v>230</v>
      </c>
      <c r="E3289" s="30">
        <v>8.86</v>
      </c>
    </row>
    <row r="3290" spans="1:5" x14ac:dyDescent="0.2">
      <c r="A3290" s="29">
        <v>10826</v>
      </c>
      <c r="B3290" s="29" t="s">
        <v>3532</v>
      </c>
      <c r="C3290" s="29" t="s">
        <v>229</v>
      </c>
      <c r="D3290" s="29" t="s">
        <v>232</v>
      </c>
      <c r="E3290" s="30">
        <v>50.28</v>
      </c>
    </row>
    <row r="3291" spans="1:5" x14ac:dyDescent="0.2">
      <c r="A3291" s="29">
        <v>365</v>
      </c>
      <c r="B3291" s="29" t="s">
        <v>3533</v>
      </c>
      <c r="C3291" s="29" t="s">
        <v>229</v>
      </c>
      <c r="D3291" s="29" t="s">
        <v>232</v>
      </c>
      <c r="E3291" s="30">
        <v>31.17</v>
      </c>
    </row>
    <row r="3292" spans="1:5" x14ac:dyDescent="0.2">
      <c r="A3292" s="29">
        <v>38639</v>
      </c>
      <c r="B3292" s="29" t="s">
        <v>3534</v>
      </c>
      <c r="C3292" s="29" t="s">
        <v>229</v>
      </c>
      <c r="D3292" s="29" t="s">
        <v>232</v>
      </c>
      <c r="E3292" s="30">
        <v>120.68</v>
      </c>
    </row>
    <row r="3293" spans="1:5" x14ac:dyDescent="0.2">
      <c r="A3293" s="29">
        <v>38640</v>
      </c>
      <c r="B3293" s="29" t="s">
        <v>3535</v>
      </c>
      <c r="C3293" s="29" t="s">
        <v>229</v>
      </c>
      <c r="D3293" s="29" t="s">
        <v>232</v>
      </c>
      <c r="E3293" s="30">
        <v>1.81</v>
      </c>
    </row>
    <row r="3294" spans="1:5" x14ac:dyDescent="0.2">
      <c r="A3294" s="29">
        <v>358</v>
      </c>
      <c r="B3294" s="29" t="s">
        <v>3536</v>
      </c>
      <c r="C3294" s="29" t="s">
        <v>229</v>
      </c>
      <c r="D3294" s="29" t="s">
        <v>232</v>
      </c>
      <c r="E3294" s="30">
        <v>37.21</v>
      </c>
    </row>
    <row r="3295" spans="1:5" x14ac:dyDescent="0.2">
      <c r="A3295" s="29">
        <v>359</v>
      </c>
      <c r="B3295" s="29" t="s">
        <v>3537</v>
      </c>
      <c r="C3295" s="29" t="s">
        <v>229</v>
      </c>
      <c r="D3295" s="29" t="s">
        <v>232</v>
      </c>
      <c r="E3295" s="30">
        <v>76.430000000000007</v>
      </c>
    </row>
    <row r="3296" spans="1:5" x14ac:dyDescent="0.2">
      <c r="A3296" s="29">
        <v>38641</v>
      </c>
      <c r="B3296" s="29" t="s">
        <v>3538</v>
      </c>
      <c r="C3296" s="29" t="s">
        <v>229</v>
      </c>
      <c r="D3296" s="29" t="s">
        <v>232</v>
      </c>
      <c r="E3296" s="30">
        <v>75.430000000000007</v>
      </c>
    </row>
    <row r="3297" spans="1:5" x14ac:dyDescent="0.2">
      <c r="A3297" s="29">
        <v>360</v>
      </c>
      <c r="B3297" s="29" t="s">
        <v>3539</v>
      </c>
      <c r="C3297" s="29" t="s">
        <v>229</v>
      </c>
      <c r="D3297" s="29" t="s">
        <v>230</v>
      </c>
      <c r="E3297" s="30">
        <v>1.75</v>
      </c>
    </row>
    <row r="3298" spans="1:5" x14ac:dyDescent="0.2">
      <c r="A3298" s="29">
        <v>42430</v>
      </c>
      <c r="B3298" s="29" t="s">
        <v>3540</v>
      </c>
      <c r="C3298" s="29" t="s">
        <v>229</v>
      </c>
      <c r="D3298" s="29" t="s">
        <v>237</v>
      </c>
      <c r="E3298" s="30">
        <v>5649.42</v>
      </c>
    </row>
    <row r="3299" spans="1:5" x14ac:dyDescent="0.2">
      <c r="A3299" s="29">
        <v>4214</v>
      </c>
      <c r="B3299" s="29" t="s">
        <v>3541</v>
      </c>
      <c r="C3299" s="29" t="s">
        <v>229</v>
      </c>
      <c r="D3299" s="29" t="s">
        <v>232</v>
      </c>
      <c r="E3299" s="30">
        <v>10.92</v>
      </c>
    </row>
    <row r="3300" spans="1:5" x14ac:dyDescent="0.2">
      <c r="A3300" s="29">
        <v>4215</v>
      </c>
      <c r="B3300" s="29" t="s">
        <v>3542</v>
      </c>
      <c r="C3300" s="29" t="s">
        <v>229</v>
      </c>
      <c r="D3300" s="29" t="s">
        <v>232</v>
      </c>
      <c r="E3300" s="30">
        <v>7.18</v>
      </c>
    </row>
    <row r="3301" spans="1:5" x14ac:dyDescent="0.2">
      <c r="A3301" s="29">
        <v>4210</v>
      </c>
      <c r="B3301" s="29" t="s">
        <v>3543</v>
      </c>
      <c r="C3301" s="29" t="s">
        <v>229</v>
      </c>
      <c r="D3301" s="29" t="s">
        <v>232</v>
      </c>
      <c r="E3301" s="30">
        <v>1.21</v>
      </c>
    </row>
    <row r="3302" spans="1:5" x14ac:dyDescent="0.2">
      <c r="A3302" s="29">
        <v>4212</v>
      </c>
      <c r="B3302" s="29" t="s">
        <v>3544</v>
      </c>
      <c r="C3302" s="29" t="s">
        <v>229</v>
      </c>
      <c r="D3302" s="29" t="s">
        <v>232</v>
      </c>
      <c r="E3302" s="30">
        <v>3.47</v>
      </c>
    </row>
    <row r="3303" spans="1:5" x14ac:dyDescent="0.2">
      <c r="A3303" s="29">
        <v>4213</v>
      </c>
      <c r="B3303" s="29" t="s">
        <v>3545</v>
      </c>
      <c r="C3303" s="29" t="s">
        <v>229</v>
      </c>
      <c r="D3303" s="29" t="s">
        <v>232</v>
      </c>
      <c r="E3303" s="30">
        <v>15.51</v>
      </c>
    </row>
    <row r="3304" spans="1:5" x14ac:dyDescent="0.2">
      <c r="A3304" s="29">
        <v>4211</v>
      </c>
      <c r="B3304" s="29" t="s">
        <v>3546</v>
      </c>
      <c r="C3304" s="29" t="s">
        <v>229</v>
      </c>
      <c r="D3304" s="29" t="s">
        <v>232</v>
      </c>
      <c r="E3304" s="30">
        <v>1.73</v>
      </c>
    </row>
    <row r="3305" spans="1:5" x14ac:dyDescent="0.2">
      <c r="A3305" s="29">
        <v>4209</v>
      </c>
      <c r="B3305" s="29" t="s">
        <v>3547</v>
      </c>
      <c r="C3305" s="29" t="s">
        <v>229</v>
      </c>
      <c r="D3305" s="29" t="s">
        <v>237</v>
      </c>
      <c r="E3305" s="30">
        <v>20.28</v>
      </c>
    </row>
    <row r="3306" spans="1:5" x14ac:dyDescent="0.2">
      <c r="A3306" s="29">
        <v>4180</v>
      </c>
      <c r="B3306" s="29" t="s">
        <v>3548</v>
      </c>
      <c r="C3306" s="29" t="s">
        <v>229</v>
      </c>
      <c r="D3306" s="29" t="s">
        <v>237</v>
      </c>
      <c r="E3306" s="30">
        <v>15.27</v>
      </c>
    </row>
    <row r="3307" spans="1:5" x14ac:dyDescent="0.2">
      <c r="A3307" s="29">
        <v>4177</v>
      </c>
      <c r="B3307" s="29" t="s">
        <v>3549</v>
      </c>
      <c r="C3307" s="29" t="s">
        <v>229</v>
      </c>
      <c r="D3307" s="29" t="s">
        <v>237</v>
      </c>
      <c r="E3307" s="30">
        <v>5.07</v>
      </c>
    </row>
    <row r="3308" spans="1:5" x14ac:dyDescent="0.2">
      <c r="A3308" s="29">
        <v>4179</v>
      </c>
      <c r="B3308" s="29" t="s">
        <v>3550</v>
      </c>
      <c r="C3308" s="29" t="s">
        <v>229</v>
      </c>
      <c r="D3308" s="29" t="s">
        <v>237</v>
      </c>
      <c r="E3308" s="30">
        <v>10.37</v>
      </c>
    </row>
    <row r="3309" spans="1:5" x14ac:dyDescent="0.2">
      <c r="A3309" s="29">
        <v>4208</v>
      </c>
      <c r="B3309" s="29" t="s">
        <v>3551</v>
      </c>
      <c r="C3309" s="29" t="s">
        <v>229</v>
      </c>
      <c r="D3309" s="29" t="s">
        <v>237</v>
      </c>
      <c r="E3309" s="30">
        <v>48.28</v>
      </c>
    </row>
    <row r="3310" spans="1:5" x14ac:dyDescent="0.2">
      <c r="A3310" s="29">
        <v>4181</v>
      </c>
      <c r="B3310" s="29" t="s">
        <v>3552</v>
      </c>
      <c r="C3310" s="29" t="s">
        <v>229</v>
      </c>
      <c r="D3310" s="29" t="s">
        <v>237</v>
      </c>
      <c r="E3310" s="30">
        <v>31.55</v>
      </c>
    </row>
    <row r="3311" spans="1:5" x14ac:dyDescent="0.2">
      <c r="A3311" s="29">
        <v>4178</v>
      </c>
      <c r="B3311" s="29" t="s">
        <v>3553</v>
      </c>
      <c r="C3311" s="29" t="s">
        <v>229</v>
      </c>
      <c r="D3311" s="29" t="s">
        <v>237</v>
      </c>
      <c r="E3311" s="30">
        <v>7.03</v>
      </c>
    </row>
    <row r="3312" spans="1:5" x14ac:dyDescent="0.2">
      <c r="A3312" s="29">
        <v>4182</v>
      </c>
      <c r="B3312" s="29" t="s">
        <v>3554</v>
      </c>
      <c r="C3312" s="29" t="s">
        <v>229</v>
      </c>
      <c r="D3312" s="29" t="s">
        <v>237</v>
      </c>
      <c r="E3312" s="30">
        <v>78.540000000000006</v>
      </c>
    </row>
    <row r="3313" spans="1:5" x14ac:dyDescent="0.2">
      <c r="A3313" s="29">
        <v>4183</v>
      </c>
      <c r="B3313" s="29" t="s">
        <v>3555</v>
      </c>
      <c r="C3313" s="29" t="s">
        <v>229</v>
      </c>
      <c r="D3313" s="29" t="s">
        <v>237</v>
      </c>
      <c r="E3313" s="30">
        <v>126.45</v>
      </c>
    </row>
    <row r="3314" spans="1:5" x14ac:dyDescent="0.2">
      <c r="A3314" s="29">
        <v>4184</v>
      </c>
      <c r="B3314" s="29" t="s">
        <v>3556</v>
      </c>
      <c r="C3314" s="29" t="s">
        <v>229</v>
      </c>
      <c r="D3314" s="29" t="s">
        <v>237</v>
      </c>
      <c r="E3314" s="30">
        <v>279.14</v>
      </c>
    </row>
    <row r="3315" spans="1:5" x14ac:dyDescent="0.2">
      <c r="A3315" s="29">
        <v>4185</v>
      </c>
      <c r="B3315" s="29" t="s">
        <v>3557</v>
      </c>
      <c r="C3315" s="29" t="s">
        <v>229</v>
      </c>
      <c r="D3315" s="29" t="s">
        <v>237</v>
      </c>
      <c r="E3315" s="30">
        <v>463.8</v>
      </c>
    </row>
    <row r="3316" spans="1:5" x14ac:dyDescent="0.2">
      <c r="A3316" s="29">
        <v>4205</v>
      </c>
      <c r="B3316" s="29" t="s">
        <v>3558</v>
      </c>
      <c r="C3316" s="29" t="s">
        <v>229</v>
      </c>
      <c r="D3316" s="29" t="s">
        <v>237</v>
      </c>
      <c r="E3316" s="30">
        <v>26.79</v>
      </c>
    </row>
    <row r="3317" spans="1:5" x14ac:dyDescent="0.2">
      <c r="A3317" s="29">
        <v>4192</v>
      </c>
      <c r="B3317" s="29" t="s">
        <v>3559</v>
      </c>
      <c r="C3317" s="29" t="s">
        <v>229</v>
      </c>
      <c r="D3317" s="29" t="s">
        <v>237</v>
      </c>
      <c r="E3317" s="30">
        <v>26.79</v>
      </c>
    </row>
    <row r="3318" spans="1:5" x14ac:dyDescent="0.2">
      <c r="A3318" s="29">
        <v>4191</v>
      </c>
      <c r="B3318" s="29" t="s">
        <v>3560</v>
      </c>
      <c r="C3318" s="29" t="s">
        <v>229</v>
      </c>
      <c r="D3318" s="29" t="s">
        <v>237</v>
      </c>
      <c r="E3318" s="30">
        <v>26.79</v>
      </c>
    </row>
    <row r="3319" spans="1:5" x14ac:dyDescent="0.2">
      <c r="A3319" s="29">
        <v>4207</v>
      </c>
      <c r="B3319" s="29" t="s">
        <v>3561</v>
      </c>
      <c r="C3319" s="29" t="s">
        <v>229</v>
      </c>
      <c r="D3319" s="29" t="s">
        <v>237</v>
      </c>
      <c r="E3319" s="30">
        <v>21.55</v>
      </c>
    </row>
    <row r="3320" spans="1:5" x14ac:dyDescent="0.2">
      <c r="A3320" s="29">
        <v>4206</v>
      </c>
      <c r="B3320" s="29" t="s">
        <v>3562</v>
      </c>
      <c r="C3320" s="29" t="s">
        <v>229</v>
      </c>
      <c r="D3320" s="29" t="s">
        <v>237</v>
      </c>
      <c r="E3320" s="30">
        <v>20.93</v>
      </c>
    </row>
    <row r="3321" spans="1:5" x14ac:dyDescent="0.2">
      <c r="A3321" s="29">
        <v>4190</v>
      </c>
      <c r="B3321" s="29" t="s">
        <v>3563</v>
      </c>
      <c r="C3321" s="29" t="s">
        <v>229</v>
      </c>
      <c r="D3321" s="29" t="s">
        <v>237</v>
      </c>
      <c r="E3321" s="30">
        <v>20.93</v>
      </c>
    </row>
    <row r="3322" spans="1:5" x14ac:dyDescent="0.2">
      <c r="A3322" s="29">
        <v>4186</v>
      </c>
      <c r="B3322" s="29" t="s">
        <v>3564</v>
      </c>
      <c r="C3322" s="29" t="s">
        <v>229</v>
      </c>
      <c r="D3322" s="29" t="s">
        <v>237</v>
      </c>
      <c r="E3322" s="30">
        <v>6.19</v>
      </c>
    </row>
    <row r="3323" spans="1:5" x14ac:dyDescent="0.2">
      <c r="A3323" s="29">
        <v>4188</v>
      </c>
      <c r="B3323" s="29" t="s">
        <v>3565</v>
      </c>
      <c r="C3323" s="29" t="s">
        <v>229</v>
      </c>
      <c r="D3323" s="29" t="s">
        <v>237</v>
      </c>
      <c r="E3323" s="30">
        <v>12.63</v>
      </c>
    </row>
    <row r="3324" spans="1:5" x14ac:dyDescent="0.2">
      <c r="A3324" s="29">
        <v>4189</v>
      </c>
      <c r="B3324" s="29" t="s">
        <v>3566</v>
      </c>
      <c r="C3324" s="29" t="s">
        <v>229</v>
      </c>
      <c r="D3324" s="29" t="s">
        <v>237</v>
      </c>
      <c r="E3324" s="30">
        <v>12.63</v>
      </c>
    </row>
    <row r="3325" spans="1:5" x14ac:dyDescent="0.2">
      <c r="A3325" s="29">
        <v>4197</v>
      </c>
      <c r="B3325" s="29" t="s">
        <v>3567</v>
      </c>
      <c r="C3325" s="29" t="s">
        <v>229</v>
      </c>
      <c r="D3325" s="29" t="s">
        <v>237</v>
      </c>
      <c r="E3325" s="30">
        <v>66.88</v>
      </c>
    </row>
    <row r="3326" spans="1:5" x14ac:dyDescent="0.2">
      <c r="A3326" s="29">
        <v>4194</v>
      </c>
      <c r="B3326" s="29" t="s">
        <v>3568</v>
      </c>
      <c r="C3326" s="29" t="s">
        <v>229</v>
      </c>
      <c r="D3326" s="29" t="s">
        <v>237</v>
      </c>
      <c r="E3326" s="30">
        <v>40.409999999999997</v>
      </c>
    </row>
    <row r="3327" spans="1:5" x14ac:dyDescent="0.2">
      <c r="A3327" s="29">
        <v>4193</v>
      </c>
      <c r="B3327" s="29" t="s">
        <v>3569</v>
      </c>
      <c r="C3327" s="29" t="s">
        <v>229</v>
      </c>
      <c r="D3327" s="29" t="s">
        <v>237</v>
      </c>
      <c r="E3327" s="30">
        <v>40.409999999999997</v>
      </c>
    </row>
    <row r="3328" spans="1:5" x14ac:dyDescent="0.2">
      <c r="A3328" s="29">
        <v>4204</v>
      </c>
      <c r="B3328" s="29" t="s">
        <v>3570</v>
      </c>
      <c r="C3328" s="29" t="s">
        <v>229</v>
      </c>
      <c r="D3328" s="29" t="s">
        <v>237</v>
      </c>
      <c r="E3328" s="30">
        <v>40.409999999999997</v>
      </c>
    </row>
    <row r="3329" spans="1:5" x14ac:dyDescent="0.2">
      <c r="A3329" s="29">
        <v>4187</v>
      </c>
      <c r="B3329" s="29" t="s">
        <v>3571</v>
      </c>
      <c r="C3329" s="29" t="s">
        <v>229</v>
      </c>
      <c r="D3329" s="29" t="s">
        <v>237</v>
      </c>
      <c r="E3329" s="30">
        <v>8.0500000000000007</v>
      </c>
    </row>
    <row r="3330" spans="1:5" x14ac:dyDescent="0.2">
      <c r="A3330" s="29">
        <v>4202</v>
      </c>
      <c r="B3330" s="29" t="s">
        <v>3572</v>
      </c>
      <c r="C3330" s="29" t="s">
        <v>229</v>
      </c>
      <c r="D3330" s="29" t="s">
        <v>237</v>
      </c>
      <c r="E3330" s="30">
        <v>122.14</v>
      </c>
    </row>
    <row r="3331" spans="1:5" x14ac:dyDescent="0.2">
      <c r="A3331" s="29">
        <v>4203</v>
      </c>
      <c r="B3331" s="29" t="s">
        <v>3573</v>
      </c>
      <c r="C3331" s="29" t="s">
        <v>229</v>
      </c>
      <c r="D3331" s="29" t="s">
        <v>237</v>
      </c>
      <c r="E3331" s="30">
        <v>107.87</v>
      </c>
    </row>
    <row r="3332" spans="1:5" x14ac:dyDescent="0.2">
      <c r="A3332" s="29">
        <v>40368</v>
      </c>
      <c r="B3332" s="29" t="s">
        <v>3574</v>
      </c>
      <c r="C3332" s="29" t="s">
        <v>229</v>
      </c>
      <c r="D3332" s="29" t="s">
        <v>237</v>
      </c>
      <c r="E3332" s="30">
        <v>55.76</v>
      </c>
    </row>
    <row r="3333" spans="1:5" x14ac:dyDescent="0.2">
      <c r="A3333" s="29">
        <v>40365</v>
      </c>
      <c r="B3333" s="29" t="s">
        <v>3575</v>
      </c>
      <c r="C3333" s="29" t="s">
        <v>229</v>
      </c>
      <c r="D3333" s="29" t="s">
        <v>237</v>
      </c>
      <c r="E3333" s="30">
        <v>37.619999999999997</v>
      </c>
    </row>
    <row r="3334" spans="1:5" x14ac:dyDescent="0.2">
      <c r="A3334" s="29">
        <v>40356</v>
      </c>
      <c r="B3334" s="29" t="s">
        <v>3576</v>
      </c>
      <c r="C3334" s="29" t="s">
        <v>229</v>
      </c>
      <c r="D3334" s="29" t="s">
        <v>237</v>
      </c>
      <c r="E3334" s="30">
        <v>12.85</v>
      </c>
    </row>
    <row r="3335" spans="1:5" x14ac:dyDescent="0.2">
      <c r="A3335" s="29">
        <v>40362</v>
      </c>
      <c r="B3335" s="29" t="s">
        <v>3577</v>
      </c>
      <c r="C3335" s="29" t="s">
        <v>229</v>
      </c>
      <c r="D3335" s="29" t="s">
        <v>237</v>
      </c>
      <c r="E3335" s="30">
        <v>24.92</v>
      </c>
    </row>
    <row r="3336" spans="1:5" x14ac:dyDescent="0.2">
      <c r="A3336" s="29">
        <v>40374</v>
      </c>
      <c r="B3336" s="29" t="s">
        <v>3578</v>
      </c>
      <c r="C3336" s="29" t="s">
        <v>229</v>
      </c>
      <c r="D3336" s="29" t="s">
        <v>237</v>
      </c>
      <c r="E3336" s="30">
        <v>145.75</v>
      </c>
    </row>
    <row r="3337" spans="1:5" x14ac:dyDescent="0.2">
      <c r="A3337" s="29">
        <v>40371</v>
      </c>
      <c r="B3337" s="29" t="s">
        <v>3579</v>
      </c>
      <c r="C3337" s="29" t="s">
        <v>229</v>
      </c>
      <c r="D3337" s="29" t="s">
        <v>237</v>
      </c>
      <c r="E3337" s="30">
        <v>91.74</v>
      </c>
    </row>
    <row r="3338" spans="1:5" x14ac:dyDescent="0.2">
      <c r="A3338" s="29">
        <v>40359</v>
      </c>
      <c r="B3338" s="29" t="s">
        <v>3580</v>
      </c>
      <c r="C3338" s="29" t="s">
        <v>229</v>
      </c>
      <c r="D3338" s="29" t="s">
        <v>237</v>
      </c>
      <c r="E3338" s="30">
        <v>16.600000000000001</v>
      </c>
    </row>
    <row r="3339" spans="1:5" x14ac:dyDescent="0.2">
      <c r="A3339" s="29">
        <v>7595</v>
      </c>
      <c r="B3339" s="29" t="s">
        <v>3581</v>
      </c>
      <c r="C3339" s="29" t="s">
        <v>407</v>
      </c>
      <c r="D3339" s="29" t="s">
        <v>232</v>
      </c>
      <c r="E3339" s="30">
        <v>8.06</v>
      </c>
    </row>
    <row r="3340" spans="1:5" x14ac:dyDescent="0.2">
      <c r="A3340" s="29">
        <v>41094</v>
      </c>
      <c r="B3340" s="29" t="s">
        <v>3582</v>
      </c>
      <c r="C3340" s="29" t="s">
        <v>409</v>
      </c>
      <c r="D3340" s="29" t="s">
        <v>232</v>
      </c>
      <c r="E3340" s="30">
        <v>1426.12</v>
      </c>
    </row>
    <row r="3341" spans="1:5" x14ac:dyDescent="0.2">
      <c r="A3341" s="29">
        <v>39609</v>
      </c>
      <c r="B3341" s="29" t="s">
        <v>3583</v>
      </c>
      <c r="C3341" s="29" t="s">
        <v>229</v>
      </c>
      <c r="D3341" s="29" t="s">
        <v>237</v>
      </c>
      <c r="E3341" s="30">
        <v>68456.479999999996</v>
      </c>
    </row>
    <row r="3342" spans="1:5" x14ac:dyDescent="0.2">
      <c r="A3342" s="29">
        <v>39610</v>
      </c>
      <c r="B3342" s="29" t="s">
        <v>3584</v>
      </c>
      <c r="C3342" s="29" t="s">
        <v>229</v>
      </c>
      <c r="D3342" s="29" t="s">
        <v>237</v>
      </c>
      <c r="E3342" s="30">
        <v>99925.11</v>
      </c>
    </row>
    <row r="3343" spans="1:5" x14ac:dyDescent="0.2">
      <c r="A3343" s="29">
        <v>39611</v>
      </c>
      <c r="B3343" s="29" t="s">
        <v>3585</v>
      </c>
      <c r="C3343" s="29" t="s">
        <v>229</v>
      </c>
      <c r="D3343" s="29" t="s">
        <v>237</v>
      </c>
      <c r="E3343" s="30">
        <v>120925.74</v>
      </c>
    </row>
    <row r="3344" spans="1:5" x14ac:dyDescent="0.2">
      <c r="A3344" s="29">
        <v>39612</v>
      </c>
      <c r="B3344" s="29" t="s">
        <v>3586</v>
      </c>
      <c r="C3344" s="29" t="s">
        <v>229</v>
      </c>
      <c r="D3344" s="29" t="s">
        <v>237</v>
      </c>
      <c r="E3344" s="30">
        <v>189432.9</v>
      </c>
    </row>
    <row r="3345" spans="1:5" x14ac:dyDescent="0.2">
      <c r="A3345" s="29">
        <v>39608</v>
      </c>
      <c r="B3345" s="29" t="s">
        <v>3587</v>
      </c>
      <c r="C3345" s="29" t="s">
        <v>229</v>
      </c>
      <c r="D3345" s="29" t="s">
        <v>237</v>
      </c>
      <c r="E3345" s="30">
        <v>54737.08</v>
      </c>
    </row>
    <row r="3346" spans="1:5" x14ac:dyDescent="0.2">
      <c r="A3346" s="29">
        <v>38175</v>
      </c>
      <c r="B3346" s="29" t="s">
        <v>3588</v>
      </c>
      <c r="C3346" s="29" t="s">
        <v>229</v>
      </c>
      <c r="D3346" s="29" t="s">
        <v>232</v>
      </c>
      <c r="E3346" s="30">
        <v>3.68</v>
      </c>
    </row>
    <row r="3347" spans="1:5" x14ac:dyDescent="0.2">
      <c r="A3347" s="29">
        <v>38176</v>
      </c>
      <c r="B3347" s="29" t="s">
        <v>3589</v>
      </c>
      <c r="C3347" s="29" t="s">
        <v>229</v>
      </c>
      <c r="D3347" s="29" t="s">
        <v>232</v>
      </c>
      <c r="E3347" s="30">
        <v>10.82</v>
      </c>
    </row>
    <row r="3348" spans="1:5" x14ac:dyDescent="0.2">
      <c r="A3348" s="29">
        <v>36152</v>
      </c>
      <c r="B3348" s="29" t="s">
        <v>3590</v>
      </c>
      <c r="C3348" s="29" t="s">
        <v>229</v>
      </c>
      <c r="D3348" s="29" t="s">
        <v>232</v>
      </c>
      <c r="E3348" s="30">
        <v>5.46</v>
      </c>
    </row>
    <row r="3349" spans="1:5" x14ac:dyDescent="0.2">
      <c r="A3349" s="29">
        <v>11138</v>
      </c>
      <c r="B3349" s="29" t="s">
        <v>3591</v>
      </c>
      <c r="C3349" s="29" t="s">
        <v>295</v>
      </c>
      <c r="D3349" s="29" t="s">
        <v>232</v>
      </c>
      <c r="E3349" s="30">
        <v>3.51</v>
      </c>
    </row>
    <row r="3350" spans="1:5" x14ac:dyDescent="0.2">
      <c r="A3350" s="29">
        <v>4221</v>
      </c>
      <c r="B3350" s="29" t="s">
        <v>3592</v>
      </c>
      <c r="C3350" s="29" t="s">
        <v>295</v>
      </c>
      <c r="D3350" s="29" t="s">
        <v>230</v>
      </c>
      <c r="E3350" s="30">
        <v>5.45</v>
      </c>
    </row>
    <row r="3351" spans="1:5" x14ac:dyDescent="0.2">
      <c r="A3351" s="29">
        <v>4227</v>
      </c>
      <c r="B3351" s="29" t="s">
        <v>3593</v>
      </c>
      <c r="C3351" s="29" t="s">
        <v>295</v>
      </c>
      <c r="D3351" s="29" t="s">
        <v>230</v>
      </c>
      <c r="E3351" s="30">
        <v>23.25</v>
      </c>
    </row>
    <row r="3352" spans="1:5" x14ac:dyDescent="0.2">
      <c r="A3352" s="29">
        <v>38170</v>
      </c>
      <c r="B3352" s="29" t="s">
        <v>3594</v>
      </c>
      <c r="C3352" s="29" t="s">
        <v>229</v>
      </c>
      <c r="D3352" s="29" t="s">
        <v>232</v>
      </c>
      <c r="E3352" s="30">
        <v>16.079999999999998</v>
      </c>
    </row>
    <row r="3353" spans="1:5" x14ac:dyDescent="0.2">
      <c r="A3353" s="29">
        <v>4252</v>
      </c>
      <c r="B3353" s="29" t="s">
        <v>3595</v>
      </c>
      <c r="C3353" s="29" t="s">
        <v>407</v>
      </c>
      <c r="D3353" s="29" t="s">
        <v>232</v>
      </c>
      <c r="E3353" s="30">
        <v>22.47</v>
      </c>
    </row>
    <row r="3354" spans="1:5" x14ac:dyDescent="0.2">
      <c r="A3354" s="29">
        <v>40980</v>
      </c>
      <c r="B3354" s="29" t="s">
        <v>3596</v>
      </c>
      <c r="C3354" s="29" t="s">
        <v>409</v>
      </c>
      <c r="D3354" s="29" t="s">
        <v>232</v>
      </c>
      <c r="E3354" s="30">
        <v>3965.88</v>
      </c>
    </row>
    <row r="3355" spans="1:5" x14ac:dyDescent="0.2">
      <c r="A3355" s="29">
        <v>4243</v>
      </c>
      <c r="B3355" s="29" t="s">
        <v>3597</v>
      </c>
      <c r="C3355" s="29" t="s">
        <v>407</v>
      </c>
      <c r="D3355" s="29" t="s">
        <v>232</v>
      </c>
      <c r="E3355" s="30">
        <v>18.27</v>
      </c>
    </row>
    <row r="3356" spans="1:5" x14ac:dyDescent="0.2">
      <c r="A3356" s="29">
        <v>41031</v>
      </c>
      <c r="B3356" s="29" t="s">
        <v>3598</v>
      </c>
      <c r="C3356" s="29" t="s">
        <v>409</v>
      </c>
      <c r="D3356" s="29" t="s">
        <v>232</v>
      </c>
      <c r="E3356" s="30">
        <v>3225.62</v>
      </c>
    </row>
    <row r="3357" spans="1:5" x14ac:dyDescent="0.2">
      <c r="A3357" s="29">
        <v>37666</v>
      </c>
      <c r="B3357" s="29" t="s">
        <v>3599</v>
      </c>
      <c r="C3357" s="29" t="s">
        <v>407</v>
      </c>
      <c r="D3357" s="29" t="s">
        <v>232</v>
      </c>
      <c r="E3357" s="30">
        <v>17.64</v>
      </c>
    </row>
    <row r="3358" spans="1:5" x14ac:dyDescent="0.2">
      <c r="A3358" s="29">
        <v>40986</v>
      </c>
      <c r="B3358" s="29" t="s">
        <v>3600</v>
      </c>
      <c r="C3358" s="29" t="s">
        <v>409</v>
      </c>
      <c r="D3358" s="29" t="s">
        <v>232</v>
      </c>
      <c r="E3358" s="30">
        <v>3112.83</v>
      </c>
    </row>
    <row r="3359" spans="1:5" x14ac:dyDescent="0.2">
      <c r="A3359" s="29">
        <v>4250</v>
      </c>
      <c r="B3359" s="29" t="s">
        <v>3601</v>
      </c>
      <c r="C3359" s="29" t="s">
        <v>407</v>
      </c>
      <c r="D3359" s="29" t="s">
        <v>232</v>
      </c>
      <c r="E3359" s="30">
        <v>20.260000000000002</v>
      </c>
    </row>
    <row r="3360" spans="1:5" x14ac:dyDescent="0.2">
      <c r="A3360" s="29">
        <v>40978</v>
      </c>
      <c r="B3360" s="29" t="s">
        <v>3602</v>
      </c>
      <c r="C3360" s="29" t="s">
        <v>409</v>
      </c>
      <c r="D3360" s="29" t="s">
        <v>232</v>
      </c>
      <c r="E3360" s="30">
        <v>3577.21</v>
      </c>
    </row>
    <row r="3361" spans="1:5" x14ac:dyDescent="0.2">
      <c r="A3361" s="29">
        <v>41043</v>
      </c>
      <c r="B3361" s="29" t="s">
        <v>3603</v>
      </c>
      <c r="C3361" s="29" t="s">
        <v>409</v>
      </c>
      <c r="D3361" s="29" t="s">
        <v>232</v>
      </c>
      <c r="E3361" s="30">
        <v>3970</v>
      </c>
    </row>
    <row r="3362" spans="1:5" x14ac:dyDescent="0.2">
      <c r="A3362" s="29">
        <v>44501</v>
      </c>
      <c r="B3362" s="29" t="s">
        <v>3604</v>
      </c>
      <c r="C3362" s="29" t="s">
        <v>407</v>
      </c>
      <c r="D3362" s="29" t="s">
        <v>232</v>
      </c>
      <c r="E3362" s="30">
        <v>22.49</v>
      </c>
    </row>
    <row r="3363" spans="1:5" x14ac:dyDescent="0.2">
      <c r="A3363" s="29">
        <v>4234</v>
      </c>
      <c r="B3363" s="29" t="s">
        <v>3605</v>
      </c>
      <c r="C3363" s="29" t="s">
        <v>407</v>
      </c>
      <c r="D3363" s="29" t="s">
        <v>230</v>
      </c>
      <c r="E3363" s="30">
        <v>24.65</v>
      </c>
    </row>
    <row r="3364" spans="1:5" x14ac:dyDescent="0.2">
      <c r="A3364" s="29">
        <v>40987</v>
      </c>
      <c r="B3364" s="29" t="s">
        <v>3606</v>
      </c>
      <c r="C3364" s="29" t="s">
        <v>409</v>
      </c>
      <c r="D3364" s="29" t="s">
        <v>232</v>
      </c>
      <c r="E3364" s="30">
        <v>4348.96</v>
      </c>
    </row>
    <row r="3365" spans="1:5" x14ac:dyDescent="0.2">
      <c r="A3365" s="29">
        <v>4253</v>
      </c>
      <c r="B3365" s="29" t="s">
        <v>3607</v>
      </c>
      <c r="C3365" s="29" t="s">
        <v>407</v>
      </c>
      <c r="D3365" s="29" t="s">
        <v>232</v>
      </c>
      <c r="E3365" s="30">
        <v>14.16</v>
      </c>
    </row>
    <row r="3366" spans="1:5" x14ac:dyDescent="0.2">
      <c r="A3366" s="29">
        <v>40981</v>
      </c>
      <c r="B3366" s="29" t="s">
        <v>3608</v>
      </c>
      <c r="C3366" s="29" t="s">
        <v>409</v>
      </c>
      <c r="D3366" s="29" t="s">
        <v>232</v>
      </c>
      <c r="E3366" s="30">
        <v>2499.92</v>
      </c>
    </row>
    <row r="3367" spans="1:5" x14ac:dyDescent="0.2">
      <c r="A3367" s="29">
        <v>4254</v>
      </c>
      <c r="B3367" s="29" t="s">
        <v>3609</v>
      </c>
      <c r="C3367" s="29" t="s">
        <v>407</v>
      </c>
      <c r="D3367" s="29" t="s">
        <v>232</v>
      </c>
      <c r="E3367" s="30">
        <v>19.96</v>
      </c>
    </row>
    <row r="3368" spans="1:5" x14ac:dyDescent="0.2">
      <c r="A3368" s="29">
        <v>41036</v>
      </c>
      <c r="B3368" s="29" t="s">
        <v>3610</v>
      </c>
      <c r="C3368" s="29" t="s">
        <v>409</v>
      </c>
      <c r="D3368" s="29" t="s">
        <v>232</v>
      </c>
      <c r="E3368" s="30">
        <v>3523.19</v>
      </c>
    </row>
    <row r="3369" spans="1:5" x14ac:dyDescent="0.2">
      <c r="A3369" s="29">
        <v>4251</v>
      </c>
      <c r="B3369" s="29" t="s">
        <v>3611</v>
      </c>
      <c r="C3369" s="29" t="s">
        <v>407</v>
      </c>
      <c r="D3369" s="29" t="s">
        <v>232</v>
      </c>
      <c r="E3369" s="30">
        <v>22.06</v>
      </c>
    </row>
    <row r="3370" spans="1:5" x14ac:dyDescent="0.2">
      <c r="A3370" s="29">
        <v>40979</v>
      </c>
      <c r="B3370" s="29" t="s">
        <v>3612</v>
      </c>
      <c r="C3370" s="29" t="s">
        <v>409</v>
      </c>
      <c r="D3370" s="29" t="s">
        <v>232</v>
      </c>
      <c r="E3370" s="30">
        <v>3893.29</v>
      </c>
    </row>
    <row r="3371" spans="1:5" x14ac:dyDescent="0.2">
      <c r="A3371" s="29">
        <v>4230</v>
      </c>
      <c r="B3371" s="29" t="s">
        <v>3613</v>
      </c>
      <c r="C3371" s="29" t="s">
        <v>407</v>
      </c>
      <c r="D3371" s="29" t="s">
        <v>232</v>
      </c>
      <c r="E3371" s="30">
        <v>19.05</v>
      </c>
    </row>
    <row r="3372" spans="1:5" x14ac:dyDescent="0.2">
      <c r="A3372" s="29">
        <v>40998</v>
      </c>
      <c r="B3372" s="29" t="s">
        <v>3614</v>
      </c>
      <c r="C3372" s="29" t="s">
        <v>409</v>
      </c>
      <c r="D3372" s="29" t="s">
        <v>232</v>
      </c>
      <c r="E3372" s="30">
        <v>3364.89</v>
      </c>
    </row>
    <row r="3373" spans="1:5" x14ac:dyDescent="0.2">
      <c r="A3373" s="29">
        <v>4257</v>
      </c>
      <c r="B3373" s="29" t="s">
        <v>3615</v>
      </c>
      <c r="C3373" s="29" t="s">
        <v>407</v>
      </c>
      <c r="D3373" s="29" t="s">
        <v>232</v>
      </c>
      <c r="E3373" s="30">
        <v>13.4</v>
      </c>
    </row>
    <row r="3374" spans="1:5" x14ac:dyDescent="0.2">
      <c r="A3374" s="29">
        <v>40982</v>
      </c>
      <c r="B3374" s="29" t="s">
        <v>3616</v>
      </c>
      <c r="C3374" s="29" t="s">
        <v>409</v>
      </c>
      <c r="D3374" s="29" t="s">
        <v>232</v>
      </c>
      <c r="E3374" s="30">
        <v>2367.36</v>
      </c>
    </row>
    <row r="3375" spans="1:5" x14ac:dyDescent="0.2">
      <c r="A3375" s="29">
        <v>4240</v>
      </c>
      <c r="B3375" s="29" t="s">
        <v>3617</v>
      </c>
      <c r="C3375" s="29" t="s">
        <v>407</v>
      </c>
      <c r="D3375" s="29" t="s">
        <v>232</v>
      </c>
      <c r="E3375" s="30">
        <v>22.88</v>
      </c>
    </row>
    <row r="3376" spans="1:5" x14ac:dyDescent="0.2">
      <c r="A3376" s="29">
        <v>41026</v>
      </c>
      <c r="B3376" s="29" t="s">
        <v>3618</v>
      </c>
      <c r="C3376" s="29" t="s">
        <v>409</v>
      </c>
      <c r="D3376" s="29" t="s">
        <v>232</v>
      </c>
      <c r="E3376" s="30">
        <v>4037.66</v>
      </c>
    </row>
    <row r="3377" spans="1:5" x14ac:dyDescent="0.2">
      <c r="A3377" s="29">
        <v>4239</v>
      </c>
      <c r="B3377" s="29" t="s">
        <v>3619</v>
      </c>
      <c r="C3377" s="29" t="s">
        <v>407</v>
      </c>
      <c r="D3377" s="29" t="s">
        <v>232</v>
      </c>
      <c r="E3377" s="30">
        <v>28.07</v>
      </c>
    </row>
    <row r="3378" spans="1:5" x14ac:dyDescent="0.2">
      <c r="A3378" s="29">
        <v>41024</v>
      </c>
      <c r="B3378" s="29" t="s">
        <v>3620</v>
      </c>
      <c r="C3378" s="29" t="s">
        <v>409</v>
      </c>
      <c r="D3378" s="29" t="s">
        <v>232</v>
      </c>
      <c r="E3378" s="30">
        <v>4953.4799999999996</v>
      </c>
    </row>
    <row r="3379" spans="1:5" x14ac:dyDescent="0.2">
      <c r="A3379" s="29">
        <v>4248</v>
      </c>
      <c r="B3379" s="29" t="s">
        <v>3621</v>
      </c>
      <c r="C3379" s="29" t="s">
        <v>407</v>
      </c>
      <c r="D3379" s="29" t="s">
        <v>232</v>
      </c>
      <c r="E3379" s="30">
        <v>19.63</v>
      </c>
    </row>
    <row r="3380" spans="1:5" x14ac:dyDescent="0.2">
      <c r="A3380" s="29">
        <v>41033</v>
      </c>
      <c r="B3380" s="29" t="s">
        <v>3622</v>
      </c>
      <c r="C3380" s="29" t="s">
        <v>409</v>
      </c>
      <c r="D3380" s="29" t="s">
        <v>232</v>
      </c>
      <c r="E3380" s="30">
        <v>3464</v>
      </c>
    </row>
    <row r="3381" spans="1:5" x14ac:dyDescent="0.2">
      <c r="A3381" s="29">
        <v>41040</v>
      </c>
      <c r="B3381" s="29" t="s">
        <v>3623</v>
      </c>
      <c r="C3381" s="29" t="s">
        <v>409</v>
      </c>
      <c r="D3381" s="29" t="s">
        <v>232</v>
      </c>
      <c r="E3381" s="30">
        <v>4168.5</v>
      </c>
    </row>
    <row r="3382" spans="1:5" x14ac:dyDescent="0.2">
      <c r="A3382" s="29">
        <v>44500</v>
      </c>
      <c r="B3382" s="29" t="s">
        <v>3624</v>
      </c>
      <c r="C3382" s="29" t="s">
        <v>407</v>
      </c>
      <c r="D3382" s="29" t="s">
        <v>232</v>
      </c>
      <c r="E3382" s="30">
        <v>23.61</v>
      </c>
    </row>
    <row r="3383" spans="1:5" x14ac:dyDescent="0.2">
      <c r="A3383" s="29">
        <v>4238</v>
      </c>
      <c r="B3383" s="29" t="s">
        <v>3625</v>
      </c>
      <c r="C3383" s="29" t="s">
        <v>407</v>
      </c>
      <c r="D3383" s="29" t="s">
        <v>232</v>
      </c>
      <c r="E3383" s="30">
        <v>19.05</v>
      </c>
    </row>
    <row r="3384" spans="1:5" x14ac:dyDescent="0.2">
      <c r="A3384" s="29">
        <v>41012</v>
      </c>
      <c r="B3384" s="29" t="s">
        <v>3626</v>
      </c>
      <c r="C3384" s="29" t="s">
        <v>409</v>
      </c>
      <c r="D3384" s="29" t="s">
        <v>232</v>
      </c>
      <c r="E3384" s="30">
        <v>3364.89</v>
      </c>
    </row>
    <row r="3385" spans="1:5" x14ac:dyDescent="0.2">
      <c r="A3385" s="29">
        <v>4237</v>
      </c>
      <c r="B3385" s="29" t="s">
        <v>3627</v>
      </c>
      <c r="C3385" s="29" t="s">
        <v>407</v>
      </c>
      <c r="D3385" s="29" t="s">
        <v>232</v>
      </c>
      <c r="E3385" s="30">
        <v>19.96</v>
      </c>
    </row>
    <row r="3386" spans="1:5" x14ac:dyDescent="0.2">
      <c r="A3386" s="29">
        <v>41002</v>
      </c>
      <c r="B3386" s="29" t="s">
        <v>3628</v>
      </c>
      <c r="C3386" s="29" t="s">
        <v>409</v>
      </c>
      <c r="D3386" s="29" t="s">
        <v>232</v>
      </c>
      <c r="E3386" s="30">
        <v>3523.19</v>
      </c>
    </row>
    <row r="3387" spans="1:5" x14ac:dyDescent="0.2">
      <c r="A3387" s="29">
        <v>4233</v>
      </c>
      <c r="B3387" s="29" t="s">
        <v>3629</v>
      </c>
      <c r="C3387" s="29" t="s">
        <v>407</v>
      </c>
      <c r="D3387" s="29" t="s">
        <v>232</v>
      </c>
      <c r="E3387" s="30">
        <v>20.28</v>
      </c>
    </row>
    <row r="3388" spans="1:5" x14ac:dyDescent="0.2">
      <c r="A3388" s="29">
        <v>41001</v>
      </c>
      <c r="B3388" s="29" t="s">
        <v>3630</v>
      </c>
      <c r="C3388" s="29" t="s">
        <v>409</v>
      </c>
      <c r="D3388" s="29" t="s">
        <v>232</v>
      </c>
      <c r="E3388" s="30">
        <v>3579.76</v>
      </c>
    </row>
    <row r="3389" spans="1:5" x14ac:dyDescent="0.2">
      <c r="A3389" s="29">
        <v>2</v>
      </c>
      <c r="B3389" s="29" t="s">
        <v>3631</v>
      </c>
      <c r="C3389" s="29" t="s">
        <v>405</v>
      </c>
      <c r="D3389" s="29" t="s">
        <v>232</v>
      </c>
      <c r="E3389" s="30">
        <v>11.14</v>
      </c>
    </row>
    <row r="3390" spans="1:5" x14ac:dyDescent="0.2">
      <c r="A3390" s="29">
        <v>36517</v>
      </c>
      <c r="B3390" s="29" t="s">
        <v>3632</v>
      </c>
      <c r="C3390" s="29" t="s">
        <v>229</v>
      </c>
      <c r="D3390" s="29" t="s">
        <v>237</v>
      </c>
      <c r="E3390" s="30">
        <v>501720</v>
      </c>
    </row>
    <row r="3391" spans="1:5" x14ac:dyDescent="0.2">
      <c r="A3391" s="29">
        <v>4262</v>
      </c>
      <c r="B3391" s="29" t="s">
        <v>3633</v>
      </c>
      <c r="C3391" s="29" t="s">
        <v>229</v>
      </c>
      <c r="D3391" s="29" t="s">
        <v>237</v>
      </c>
      <c r="E3391" s="30">
        <v>565000</v>
      </c>
    </row>
    <row r="3392" spans="1:5" x14ac:dyDescent="0.2">
      <c r="A3392" s="29">
        <v>4263</v>
      </c>
      <c r="B3392" s="29" t="s">
        <v>3634</v>
      </c>
      <c r="C3392" s="29" t="s">
        <v>229</v>
      </c>
      <c r="D3392" s="29" t="s">
        <v>237</v>
      </c>
      <c r="E3392" s="30">
        <v>783466.62</v>
      </c>
    </row>
    <row r="3393" spans="1:5" x14ac:dyDescent="0.2">
      <c r="A3393" s="29">
        <v>36518</v>
      </c>
      <c r="B3393" s="29" t="s">
        <v>3635</v>
      </c>
      <c r="C3393" s="29" t="s">
        <v>229</v>
      </c>
      <c r="D3393" s="29" t="s">
        <v>237</v>
      </c>
      <c r="E3393" s="30">
        <v>891946.62</v>
      </c>
    </row>
    <row r="3394" spans="1:5" x14ac:dyDescent="0.2">
      <c r="A3394" s="29">
        <v>14221</v>
      </c>
      <c r="B3394" s="29" t="s">
        <v>3636</v>
      </c>
      <c r="C3394" s="29" t="s">
        <v>229</v>
      </c>
      <c r="D3394" s="29" t="s">
        <v>237</v>
      </c>
      <c r="E3394" s="30">
        <v>520553.31</v>
      </c>
    </row>
    <row r="3395" spans="1:5" x14ac:dyDescent="0.2">
      <c r="A3395" s="29">
        <v>38402</v>
      </c>
      <c r="B3395" s="29" t="s">
        <v>3637</v>
      </c>
      <c r="C3395" s="29" t="s">
        <v>229</v>
      </c>
      <c r="D3395" s="29" t="s">
        <v>232</v>
      </c>
      <c r="E3395" s="30">
        <v>14.88</v>
      </c>
    </row>
    <row r="3396" spans="1:5" x14ac:dyDescent="0.2">
      <c r="A3396" s="29">
        <v>3412</v>
      </c>
      <c r="B3396" s="29" t="s">
        <v>3638</v>
      </c>
      <c r="C3396" s="29" t="s">
        <v>236</v>
      </c>
      <c r="D3396" s="29" t="s">
        <v>237</v>
      </c>
      <c r="E3396" s="30">
        <v>17.53</v>
      </c>
    </row>
    <row r="3397" spans="1:5" x14ac:dyDescent="0.2">
      <c r="A3397" s="29">
        <v>3413</v>
      </c>
      <c r="B3397" s="29" t="s">
        <v>3639</v>
      </c>
      <c r="C3397" s="29" t="s">
        <v>236</v>
      </c>
      <c r="D3397" s="29" t="s">
        <v>237</v>
      </c>
      <c r="E3397" s="30">
        <v>39.47</v>
      </c>
    </row>
    <row r="3398" spans="1:5" x14ac:dyDescent="0.2">
      <c r="A3398" s="29">
        <v>39744</v>
      </c>
      <c r="B3398" s="29" t="s">
        <v>3640</v>
      </c>
      <c r="C3398" s="29" t="s">
        <v>236</v>
      </c>
      <c r="D3398" s="29" t="s">
        <v>237</v>
      </c>
      <c r="E3398" s="30">
        <v>30.65</v>
      </c>
    </row>
    <row r="3399" spans="1:5" x14ac:dyDescent="0.2">
      <c r="A3399" s="29">
        <v>39745</v>
      </c>
      <c r="B3399" s="29" t="s">
        <v>3641</v>
      </c>
      <c r="C3399" s="29" t="s">
        <v>236</v>
      </c>
      <c r="D3399" s="29" t="s">
        <v>237</v>
      </c>
      <c r="E3399" s="30">
        <v>64.69</v>
      </c>
    </row>
    <row r="3400" spans="1:5" x14ac:dyDescent="0.2">
      <c r="A3400" s="29">
        <v>39637</v>
      </c>
      <c r="B3400" s="29" t="s">
        <v>3642</v>
      </c>
      <c r="C3400" s="29" t="s">
        <v>236</v>
      </c>
      <c r="D3400" s="29" t="s">
        <v>232</v>
      </c>
      <c r="E3400" s="30">
        <v>105.89</v>
      </c>
    </row>
    <row r="3401" spans="1:5" x14ac:dyDescent="0.2">
      <c r="A3401" s="29">
        <v>39638</v>
      </c>
      <c r="B3401" s="29" t="s">
        <v>3643</v>
      </c>
      <c r="C3401" s="29" t="s">
        <v>236</v>
      </c>
      <c r="D3401" s="29" t="s">
        <v>232</v>
      </c>
      <c r="E3401" s="30">
        <v>119.82</v>
      </c>
    </row>
    <row r="3402" spans="1:5" x14ac:dyDescent="0.2">
      <c r="A3402" s="29">
        <v>39639</v>
      </c>
      <c r="B3402" s="29" t="s">
        <v>3644</v>
      </c>
      <c r="C3402" s="29" t="s">
        <v>236</v>
      </c>
      <c r="D3402" s="29" t="s">
        <v>232</v>
      </c>
      <c r="E3402" s="30">
        <v>180.78</v>
      </c>
    </row>
    <row r="3403" spans="1:5" x14ac:dyDescent="0.2">
      <c r="A3403" s="29">
        <v>39517</v>
      </c>
      <c r="B3403" s="29" t="s">
        <v>3645</v>
      </c>
      <c r="C3403" s="29" t="s">
        <v>236</v>
      </c>
      <c r="D3403" s="29" t="s">
        <v>237</v>
      </c>
      <c r="E3403" s="30">
        <v>335.57</v>
      </c>
    </row>
    <row r="3404" spans="1:5" x14ac:dyDescent="0.2">
      <c r="A3404" s="29">
        <v>39518</v>
      </c>
      <c r="B3404" s="29" t="s">
        <v>3646</v>
      </c>
      <c r="C3404" s="29" t="s">
        <v>236</v>
      </c>
      <c r="D3404" s="29" t="s">
        <v>237</v>
      </c>
      <c r="E3404" s="30">
        <v>397.83</v>
      </c>
    </row>
    <row r="3405" spans="1:5" x14ac:dyDescent="0.2">
      <c r="A3405" s="29">
        <v>38366</v>
      </c>
      <c r="B3405" s="29" t="s">
        <v>3647</v>
      </c>
      <c r="C3405" s="29" t="s">
        <v>236</v>
      </c>
      <c r="D3405" s="29" t="s">
        <v>232</v>
      </c>
      <c r="E3405" s="30">
        <v>5.0999999999999996</v>
      </c>
    </row>
    <row r="3406" spans="1:5" x14ac:dyDescent="0.2">
      <c r="A3406" s="29">
        <v>11703</v>
      </c>
      <c r="B3406" s="29" t="s">
        <v>3648</v>
      </c>
      <c r="C3406" s="29" t="s">
        <v>229</v>
      </c>
      <c r="D3406" s="29" t="s">
        <v>232</v>
      </c>
      <c r="E3406" s="30">
        <v>23.59</v>
      </c>
    </row>
    <row r="3407" spans="1:5" x14ac:dyDescent="0.2">
      <c r="A3407" s="29">
        <v>37400</v>
      </c>
      <c r="B3407" s="29" t="s">
        <v>3649</v>
      </c>
      <c r="C3407" s="29" t="s">
        <v>229</v>
      </c>
      <c r="D3407" s="29" t="s">
        <v>232</v>
      </c>
      <c r="E3407" s="30">
        <v>38.659999999999997</v>
      </c>
    </row>
    <row r="3408" spans="1:5" x14ac:dyDescent="0.2">
      <c r="A3408" s="29">
        <v>25400</v>
      </c>
      <c r="B3408" s="29" t="s">
        <v>3650</v>
      </c>
      <c r="C3408" s="29" t="s">
        <v>229</v>
      </c>
      <c r="D3408" s="29" t="s">
        <v>232</v>
      </c>
      <c r="E3408" s="30">
        <v>2417.7600000000002</v>
      </c>
    </row>
    <row r="3409" spans="1:5" x14ac:dyDescent="0.2">
      <c r="A3409" s="29">
        <v>4276</v>
      </c>
      <c r="B3409" s="29" t="s">
        <v>3651</v>
      </c>
      <c r="C3409" s="29" t="s">
        <v>229</v>
      </c>
      <c r="D3409" s="29" t="s">
        <v>232</v>
      </c>
      <c r="E3409" s="30">
        <v>155.41</v>
      </c>
    </row>
    <row r="3410" spans="1:5" x14ac:dyDescent="0.2">
      <c r="A3410" s="29">
        <v>4273</v>
      </c>
      <c r="B3410" s="29" t="s">
        <v>3652</v>
      </c>
      <c r="C3410" s="29" t="s">
        <v>229</v>
      </c>
      <c r="D3410" s="29" t="s">
        <v>232</v>
      </c>
      <c r="E3410" s="30">
        <v>282.17</v>
      </c>
    </row>
    <row r="3411" spans="1:5" x14ac:dyDescent="0.2">
      <c r="A3411" s="29">
        <v>4274</v>
      </c>
      <c r="B3411" s="29" t="s">
        <v>3653</v>
      </c>
      <c r="C3411" s="29" t="s">
        <v>229</v>
      </c>
      <c r="D3411" s="29" t="s">
        <v>230</v>
      </c>
      <c r="E3411" s="30">
        <v>103.23</v>
      </c>
    </row>
    <row r="3412" spans="1:5" x14ac:dyDescent="0.2">
      <c r="A3412" s="29">
        <v>39438</v>
      </c>
      <c r="B3412" s="29" t="s">
        <v>3654</v>
      </c>
      <c r="C3412" s="29" t="s">
        <v>229</v>
      </c>
      <c r="D3412" s="29" t="s">
        <v>237</v>
      </c>
      <c r="E3412" s="30">
        <v>0.24</v>
      </c>
    </row>
    <row r="3413" spans="1:5" x14ac:dyDescent="0.2">
      <c r="A3413" s="29">
        <v>11963</v>
      </c>
      <c r="B3413" s="29" t="s">
        <v>3655</v>
      </c>
      <c r="C3413" s="29" t="s">
        <v>229</v>
      </c>
      <c r="D3413" s="29" t="s">
        <v>237</v>
      </c>
      <c r="E3413" s="30">
        <v>8.9600000000000009</v>
      </c>
    </row>
    <row r="3414" spans="1:5" x14ac:dyDescent="0.2">
      <c r="A3414" s="29">
        <v>11964</v>
      </c>
      <c r="B3414" s="29" t="s">
        <v>3656</v>
      </c>
      <c r="C3414" s="29" t="s">
        <v>229</v>
      </c>
      <c r="D3414" s="29" t="s">
        <v>237</v>
      </c>
      <c r="E3414" s="30">
        <v>2.2599999999999998</v>
      </c>
    </row>
    <row r="3415" spans="1:5" x14ac:dyDescent="0.2">
      <c r="A3415" s="29">
        <v>4379</v>
      </c>
      <c r="B3415" s="29" t="s">
        <v>3657</v>
      </c>
      <c r="C3415" s="29" t="s">
        <v>229</v>
      </c>
      <c r="D3415" s="29" t="s">
        <v>237</v>
      </c>
      <c r="E3415" s="30">
        <v>0.04</v>
      </c>
    </row>
    <row r="3416" spans="1:5" x14ac:dyDescent="0.2">
      <c r="A3416" s="29">
        <v>4377</v>
      </c>
      <c r="B3416" s="29" t="s">
        <v>3658</v>
      </c>
      <c r="C3416" s="29" t="s">
        <v>229</v>
      </c>
      <c r="D3416" s="29" t="s">
        <v>237</v>
      </c>
      <c r="E3416" s="30">
        <v>0.17</v>
      </c>
    </row>
    <row r="3417" spans="1:5" x14ac:dyDescent="0.2">
      <c r="A3417" s="29">
        <v>4356</v>
      </c>
      <c r="B3417" s="29" t="s">
        <v>3659</v>
      </c>
      <c r="C3417" s="29" t="s">
        <v>229</v>
      </c>
      <c r="D3417" s="29" t="s">
        <v>237</v>
      </c>
      <c r="E3417" s="30">
        <v>0.24</v>
      </c>
    </row>
    <row r="3418" spans="1:5" x14ac:dyDescent="0.2">
      <c r="A3418" s="29">
        <v>13246</v>
      </c>
      <c r="B3418" s="29" t="s">
        <v>3660</v>
      </c>
      <c r="C3418" s="29" t="s">
        <v>229</v>
      </c>
      <c r="D3418" s="29" t="s">
        <v>237</v>
      </c>
      <c r="E3418" s="30">
        <v>0.42</v>
      </c>
    </row>
    <row r="3419" spans="1:5" x14ac:dyDescent="0.2">
      <c r="A3419" s="29">
        <v>4346</v>
      </c>
      <c r="B3419" s="29" t="s">
        <v>3661</v>
      </c>
      <c r="C3419" s="29" t="s">
        <v>229</v>
      </c>
      <c r="D3419" s="29" t="s">
        <v>237</v>
      </c>
      <c r="E3419" s="30">
        <v>9.6</v>
      </c>
    </row>
    <row r="3420" spans="1:5" x14ac:dyDescent="0.2">
      <c r="A3420" s="29">
        <v>11955</v>
      </c>
      <c r="B3420" s="29" t="s">
        <v>3662</v>
      </c>
      <c r="C3420" s="29" t="s">
        <v>229</v>
      </c>
      <c r="D3420" s="29" t="s">
        <v>237</v>
      </c>
      <c r="E3420" s="30">
        <v>4.2</v>
      </c>
    </row>
    <row r="3421" spans="1:5" x14ac:dyDescent="0.2">
      <c r="A3421" s="29">
        <v>11960</v>
      </c>
      <c r="B3421" s="29" t="s">
        <v>3663</v>
      </c>
      <c r="C3421" s="29" t="s">
        <v>229</v>
      </c>
      <c r="D3421" s="29" t="s">
        <v>237</v>
      </c>
      <c r="E3421" s="30">
        <v>0.14000000000000001</v>
      </c>
    </row>
    <row r="3422" spans="1:5" x14ac:dyDescent="0.2">
      <c r="A3422" s="29">
        <v>4333</v>
      </c>
      <c r="B3422" s="29" t="s">
        <v>3664</v>
      </c>
      <c r="C3422" s="29" t="s">
        <v>229</v>
      </c>
      <c r="D3422" s="29" t="s">
        <v>237</v>
      </c>
      <c r="E3422" s="30">
        <v>0.24</v>
      </c>
    </row>
    <row r="3423" spans="1:5" x14ac:dyDescent="0.2">
      <c r="A3423" s="29">
        <v>4358</v>
      </c>
      <c r="B3423" s="29" t="s">
        <v>3665</v>
      </c>
      <c r="C3423" s="29" t="s">
        <v>229</v>
      </c>
      <c r="D3423" s="29" t="s">
        <v>237</v>
      </c>
      <c r="E3423" s="30">
        <v>1.92</v>
      </c>
    </row>
    <row r="3424" spans="1:5" x14ac:dyDescent="0.2">
      <c r="A3424" s="29">
        <v>39435</v>
      </c>
      <c r="B3424" s="29" t="s">
        <v>3666</v>
      </c>
      <c r="C3424" s="29" t="s">
        <v>229</v>
      </c>
      <c r="D3424" s="29" t="s">
        <v>237</v>
      </c>
      <c r="E3424" s="30">
        <v>0.09</v>
      </c>
    </row>
    <row r="3425" spans="1:5" x14ac:dyDescent="0.2">
      <c r="A3425" s="29">
        <v>39436</v>
      </c>
      <c r="B3425" s="29" t="s">
        <v>3667</v>
      </c>
      <c r="C3425" s="29" t="s">
        <v>229</v>
      </c>
      <c r="D3425" s="29" t="s">
        <v>237</v>
      </c>
      <c r="E3425" s="30">
        <v>0.16</v>
      </c>
    </row>
    <row r="3426" spans="1:5" x14ac:dyDescent="0.2">
      <c r="A3426" s="29">
        <v>39437</v>
      </c>
      <c r="B3426" s="29" t="s">
        <v>3668</v>
      </c>
      <c r="C3426" s="29" t="s">
        <v>229</v>
      </c>
      <c r="D3426" s="29" t="s">
        <v>237</v>
      </c>
      <c r="E3426" s="30">
        <v>0.21</v>
      </c>
    </row>
    <row r="3427" spans="1:5" x14ac:dyDescent="0.2">
      <c r="A3427" s="29">
        <v>39439</v>
      </c>
      <c r="B3427" s="29" t="s">
        <v>3669</v>
      </c>
      <c r="C3427" s="29" t="s">
        <v>229</v>
      </c>
      <c r="D3427" s="29" t="s">
        <v>237</v>
      </c>
      <c r="E3427" s="30">
        <v>0.15</v>
      </c>
    </row>
    <row r="3428" spans="1:5" x14ac:dyDescent="0.2">
      <c r="A3428" s="29">
        <v>39440</v>
      </c>
      <c r="B3428" s="29" t="s">
        <v>3670</v>
      </c>
      <c r="C3428" s="29" t="s">
        <v>229</v>
      </c>
      <c r="D3428" s="29" t="s">
        <v>237</v>
      </c>
      <c r="E3428" s="30">
        <v>0.19</v>
      </c>
    </row>
    <row r="3429" spans="1:5" x14ac:dyDescent="0.2">
      <c r="A3429" s="29">
        <v>39441</v>
      </c>
      <c r="B3429" s="29" t="s">
        <v>3671</v>
      </c>
      <c r="C3429" s="29" t="s">
        <v>229</v>
      </c>
      <c r="D3429" s="29" t="s">
        <v>237</v>
      </c>
      <c r="E3429" s="30">
        <v>0.24</v>
      </c>
    </row>
    <row r="3430" spans="1:5" x14ac:dyDescent="0.2">
      <c r="A3430" s="29">
        <v>39442</v>
      </c>
      <c r="B3430" s="29" t="s">
        <v>3672</v>
      </c>
      <c r="C3430" s="29" t="s">
        <v>229</v>
      </c>
      <c r="D3430" s="29" t="s">
        <v>237</v>
      </c>
      <c r="E3430" s="30">
        <v>0.17</v>
      </c>
    </row>
    <row r="3431" spans="1:5" x14ac:dyDescent="0.2">
      <c r="A3431" s="29">
        <v>39443</v>
      </c>
      <c r="B3431" s="29" t="s">
        <v>3673</v>
      </c>
      <c r="C3431" s="29" t="s">
        <v>229</v>
      </c>
      <c r="D3431" s="29" t="s">
        <v>237</v>
      </c>
      <c r="E3431" s="30">
        <v>0.23</v>
      </c>
    </row>
    <row r="3432" spans="1:5" x14ac:dyDescent="0.2">
      <c r="A3432" s="29">
        <v>4329</v>
      </c>
      <c r="B3432" s="29" t="s">
        <v>3674</v>
      </c>
      <c r="C3432" s="29" t="s">
        <v>229</v>
      </c>
      <c r="D3432" s="29" t="s">
        <v>237</v>
      </c>
      <c r="E3432" s="30">
        <v>2.0499999999999998</v>
      </c>
    </row>
    <row r="3433" spans="1:5" x14ac:dyDescent="0.2">
      <c r="A3433" s="29">
        <v>4383</v>
      </c>
      <c r="B3433" s="29" t="s">
        <v>3675</v>
      </c>
      <c r="C3433" s="29" t="s">
        <v>229</v>
      </c>
      <c r="D3433" s="29" t="s">
        <v>237</v>
      </c>
      <c r="E3433" s="30">
        <v>18.53</v>
      </c>
    </row>
    <row r="3434" spans="1:5" x14ac:dyDescent="0.2">
      <c r="A3434" s="29">
        <v>4344</v>
      </c>
      <c r="B3434" s="29" t="s">
        <v>3676</v>
      </c>
      <c r="C3434" s="29" t="s">
        <v>229</v>
      </c>
      <c r="D3434" s="29" t="s">
        <v>237</v>
      </c>
      <c r="E3434" s="30">
        <v>19.43</v>
      </c>
    </row>
    <row r="3435" spans="1:5" x14ac:dyDescent="0.2">
      <c r="A3435" s="29">
        <v>436</v>
      </c>
      <c r="B3435" s="29" t="s">
        <v>3677</v>
      </c>
      <c r="C3435" s="29" t="s">
        <v>229</v>
      </c>
      <c r="D3435" s="29" t="s">
        <v>237</v>
      </c>
      <c r="E3435" s="30">
        <v>6.85</v>
      </c>
    </row>
    <row r="3436" spans="1:5" x14ac:dyDescent="0.2">
      <c r="A3436" s="29">
        <v>442</v>
      </c>
      <c r="B3436" s="29" t="s">
        <v>3678</v>
      </c>
      <c r="C3436" s="29" t="s">
        <v>229</v>
      </c>
      <c r="D3436" s="29" t="s">
        <v>237</v>
      </c>
      <c r="E3436" s="30">
        <v>4.05</v>
      </c>
    </row>
    <row r="3437" spans="1:5" x14ac:dyDescent="0.2">
      <c r="A3437" s="29">
        <v>11953</v>
      </c>
      <c r="B3437" s="29" t="s">
        <v>3679</v>
      </c>
      <c r="C3437" s="29" t="s">
        <v>229</v>
      </c>
      <c r="D3437" s="29" t="s">
        <v>237</v>
      </c>
      <c r="E3437" s="30">
        <v>3.08</v>
      </c>
    </row>
    <row r="3438" spans="1:5" x14ac:dyDescent="0.2">
      <c r="A3438" s="29">
        <v>4335</v>
      </c>
      <c r="B3438" s="29" t="s">
        <v>3680</v>
      </c>
      <c r="C3438" s="29" t="s">
        <v>229</v>
      </c>
      <c r="D3438" s="29" t="s">
        <v>237</v>
      </c>
      <c r="E3438" s="30">
        <v>13.04</v>
      </c>
    </row>
    <row r="3439" spans="1:5" x14ac:dyDescent="0.2">
      <c r="A3439" s="29">
        <v>4334</v>
      </c>
      <c r="B3439" s="29" t="s">
        <v>3681</v>
      </c>
      <c r="C3439" s="29" t="s">
        <v>229</v>
      </c>
      <c r="D3439" s="29" t="s">
        <v>237</v>
      </c>
      <c r="E3439" s="30">
        <v>17.89</v>
      </c>
    </row>
    <row r="3440" spans="1:5" x14ac:dyDescent="0.2">
      <c r="A3440" s="29">
        <v>4343</v>
      </c>
      <c r="B3440" s="29" t="s">
        <v>3682</v>
      </c>
      <c r="C3440" s="29" t="s">
        <v>229</v>
      </c>
      <c r="D3440" s="29" t="s">
        <v>237</v>
      </c>
      <c r="E3440" s="30">
        <v>4.4000000000000004</v>
      </c>
    </row>
    <row r="3441" spans="1:5" x14ac:dyDescent="0.2">
      <c r="A3441" s="29">
        <v>430</v>
      </c>
      <c r="B3441" s="29" t="s">
        <v>3683</v>
      </c>
      <c r="C3441" s="29" t="s">
        <v>229</v>
      </c>
      <c r="D3441" s="29" t="s">
        <v>237</v>
      </c>
      <c r="E3441" s="30">
        <v>6.13</v>
      </c>
    </row>
    <row r="3442" spans="1:5" x14ac:dyDescent="0.2">
      <c r="A3442" s="29">
        <v>441</v>
      </c>
      <c r="B3442" s="29" t="s">
        <v>3684</v>
      </c>
      <c r="C3442" s="29" t="s">
        <v>229</v>
      </c>
      <c r="D3442" s="29" t="s">
        <v>237</v>
      </c>
      <c r="E3442" s="30">
        <v>6.74</v>
      </c>
    </row>
    <row r="3443" spans="1:5" x14ac:dyDescent="0.2">
      <c r="A3443" s="29">
        <v>431</v>
      </c>
      <c r="B3443" s="29" t="s">
        <v>3685</v>
      </c>
      <c r="C3443" s="29" t="s">
        <v>229</v>
      </c>
      <c r="D3443" s="29" t="s">
        <v>237</v>
      </c>
      <c r="E3443" s="30">
        <v>8.14</v>
      </c>
    </row>
    <row r="3444" spans="1:5" x14ac:dyDescent="0.2">
      <c r="A3444" s="29">
        <v>432</v>
      </c>
      <c r="B3444" s="29" t="s">
        <v>3686</v>
      </c>
      <c r="C3444" s="29" t="s">
        <v>229</v>
      </c>
      <c r="D3444" s="29" t="s">
        <v>237</v>
      </c>
      <c r="E3444" s="30">
        <v>8.99</v>
      </c>
    </row>
    <row r="3445" spans="1:5" x14ac:dyDescent="0.2">
      <c r="A3445" s="29">
        <v>429</v>
      </c>
      <c r="B3445" s="29" t="s">
        <v>3687</v>
      </c>
      <c r="C3445" s="29" t="s">
        <v>229</v>
      </c>
      <c r="D3445" s="29" t="s">
        <v>237</v>
      </c>
      <c r="E3445" s="30">
        <v>12.11</v>
      </c>
    </row>
    <row r="3446" spans="1:5" x14ac:dyDescent="0.2">
      <c r="A3446" s="29">
        <v>439</v>
      </c>
      <c r="B3446" s="29" t="s">
        <v>3688</v>
      </c>
      <c r="C3446" s="29" t="s">
        <v>229</v>
      </c>
      <c r="D3446" s="29" t="s">
        <v>237</v>
      </c>
      <c r="E3446" s="30">
        <v>10.32</v>
      </c>
    </row>
    <row r="3447" spans="1:5" x14ac:dyDescent="0.2">
      <c r="A3447" s="29">
        <v>433</v>
      </c>
      <c r="B3447" s="29" t="s">
        <v>3689</v>
      </c>
      <c r="C3447" s="29" t="s">
        <v>229</v>
      </c>
      <c r="D3447" s="29" t="s">
        <v>237</v>
      </c>
      <c r="E3447" s="30">
        <v>12.05</v>
      </c>
    </row>
    <row r="3448" spans="1:5" x14ac:dyDescent="0.2">
      <c r="A3448" s="29">
        <v>437</v>
      </c>
      <c r="B3448" s="29" t="s">
        <v>3690</v>
      </c>
      <c r="C3448" s="29" t="s">
        <v>229</v>
      </c>
      <c r="D3448" s="29" t="s">
        <v>237</v>
      </c>
      <c r="E3448" s="30">
        <v>16.010000000000002</v>
      </c>
    </row>
    <row r="3449" spans="1:5" x14ac:dyDescent="0.2">
      <c r="A3449" s="29">
        <v>11790</v>
      </c>
      <c r="B3449" s="29" t="s">
        <v>3691</v>
      </c>
      <c r="C3449" s="29" t="s">
        <v>229</v>
      </c>
      <c r="D3449" s="29" t="s">
        <v>237</v>
      </c>
      <c r="E3449" s="30">
        <v>18.16</v>
      </c>
    </row>
    <row r="3450" spans="1:5" x14ac:dyDescent="0.2">
      <c r="A3450" s="29">
        <v>428</v>
      </c>
      <c r="B3450" s="29" t="s">
        <v>3692</v>
      </c>
      <c r="C3450" s="29" t="s">
        <v>229</v>
      </c>
      <c r="D3450" s="29" t="s">
        <v>237</v>
      </c>
      <c r="E3450" s="30">
        <v>19.75</v>
      </c>
    </row>
    <row r="3451" spans="1:5" x14ac:dyDescent="0.2">
      <c r="A3451" s="29">
        <v>4384</v>
      </c>
      <c r="B3451" s="29" t="s">
        <v>3693</v>
      </c>
      <c r="C3451" s="29" t="s">
        <v>229</v>
      </c>
      <c r="D3451" s="29" t="s">
        <v>237</v>
      </c>
      <c r="E3451" s="30">
        <v>21.3</v>
      </c>
    </row>
    <row r="3452" spans="1:5" x14ac:dyDescent="0.2">
      <c r="A3452" s="29">
        <v>4351</v>
      </c>
      <c r="B3452" s="29" t="s">
        <v>3694</v>
      </c>
      <c r="C3452" s="29" t="s">
        <v>229</v>
      </c>
      <c r="D3452" s="29" t="s">
        <v>237</v>
      </c>
      <c r="E3452" s="30">
        <v>15.79</v>
      </c>
    </row>
    <row r="3453" spans="1:5" x14ac:dyDescent="0.2">
      <c r="A3453" s="29">
        <v>11054</v>
      </c>
      <c r="B3453" s="29" t="s">
        <v>3695</v>
      </c>
      <c r="C3453" s="29" t="s">
        <v>229</v>
      </c>
      <c r="D3453" s="29" t="s">
        <v>232</v>
      </c>
      <c r="E3453" s="30">
        <v>0.03</v>
      </c>
    </row>
    <row r="3454" spans="1:5" x14ac:dyDescent="0.2">
      <c r="A3454" s="29">
        <v>11055</v>
      </c>
      <c r="B3454" s="29" t="s">
        <v>3696</v>
      </c>
      <c r="C3454" s="29" t="s">
        <v>229</v>
      </c>
      <c r="D3454" s="29" t="s">
        <v>232</v>
      </c>
      <c r="E3454" s="30">
        <v>0.05</v>
      </c>
    </row>
    <row r="3455" spans="1:5" x14ac:dyDescent="0.2">
      <c r="A3455" s="29">
        <v>11056</v>
      </c>
      <c r="B3455" s="29" t="s">
        <v>3697</v>
      </c>
      <c r="C3455" s="29" t="s">
        <v>229</v>
      </c>
      <c r="D3455" s="29" t="s">
        <v>232</v>
      </c>
      <c r="E3455" s="30">
        <v>0.06</v>
      </c>
    </row>
    <row r="3456" spans="1:5" x14ac:dyDescent="0.2">
      <c r="A3456" s="29">
        <v>11057</v>
      </c>
      <c r="B3456" s="29" t="s">
        <v>3698</v>
      </c>
      <c r="C3456" s="29" t="s">
        <v>229</v>
      </c>
      <c r="D3456" s="29" t="s">
        <v>232</v>
      </c>
      <c r="E3456" s="30">
        <v>0.12</v>
      </c>
    </row>
    <row r="3457" spans="1:5" x14ac:dyDescent="0.2">
      <c r="A3457" s="29">
        <v>11059</v>
      </c>
      <c r="B3457" s="29" t="s">
        <v>3699</v>
      </c>
      <c r="C3457" s="29" t="s">
        <v>229</v>
      </c>
      <c r="D3457" s="29" t="s">
        <v>232</v>
      </c>
      <c r="E3457" s="30">
        <v>0.24</v>
      </c>
    </row>
    <row r="3458" spans="1:5" x14ac:dyDescent="0.2">
      <c r="A3458" s="29">
        <v>11058</v>
      </c>
      <c r="B3458" s="29" t="s">
        <v>3700</v>
      </c>
      <c r="C3458" s="29" t="s">
        <v>229</v>
      </c>
      <c r="D3458" s="29" t="s">
        <v>232</v>
      </c>
      <c r="E3458" s="30">
        <v>0.32</v>
      </c>
    </row>
    <row r="3459" spans="1:5" x14ac:dyDescent="0.2">
      <c r="A3459" s="29">
        <v>4380</v>
      </c>
      <c r="B3459" s="29" t="s">
        <v>3701</v>
      </c>
      <c r="C3459" s="29" t="s">
        <v>229</v>
      </c>
      <c r="D3459" s="29" t="s">
        <v>232</v>
      </c>
      <c r="E3459" s="30">
        <v>1.07</v>
      </c>
    </row>
    <row r="3460" spans="1:5" x14ac:dyDescent="0.2">
      <c r="A3460" s="29">
        <v>4299</v>
      </c>
      <c r="B3460" s="29" t="s">
        <v>3702</v>
      </c>
      <c r="C3460" s="29" t="s">
        <v>229</v>
      </c>
      <c r="D3460" s="29" t="s">
        <v>230</v>
      </c>
      <c r="E3460" s="30">
        <v>1.01</v>
      </c>
    </row>
    <row r="3461" spans="1:5" x14ac:dyDescent="0.2">
      <c r="A3461" s="29">
        <v>4304</v>
      </c>
      <c r="B3461" s="29" t="s">
        <v>3703</v>
      </c>
      <c r="C3461" s="29" t="s">
        <v>229</v>
      </c>
      <c r="D3461" s="29" t="s">
        <v>232</v>
      </c>
      <c r="E3461" s="30">
        <v>1.37</v>
      </c>
    </row>
    <row r="3462" spans="1:5" x14ac:dyDescent="0.2">
      <c r="A3462" s="29">
        <v>4305</v>
      </c>
      <c r="B3462" s="29" t="s">
        <v>3704</v>
      </c>
      <c r="C3462" s="29" t="s">
        <v>229</v>
      </c>
      <c r="D3462" s="29" t="s">
        <v>232</v>
      </c>
      <c r="E3462" s="30">
        <v>1.6</v>
      </c>
    </row>
    <row r="3463" spans="1:5" x14ac:dyDescent="0.2">
      <c r="A3463" s="29">
        <v>4306</v>
      </c>
      <c r="B3463" s="29" t="s">
        <v>3705</v>
      </c>
      <c r="C3463" s="29" t="s">
        <v>229</v>
      </c>
      <c r="D3463" s="29" t="s">
        <v>232</v>
      </c>
      <c r="E3463" s="30">
        <v>1.85</v>
      </c>
    </row>
    <row r="3464" spans="1:5" x14ac:dyDescent="0.2">
      <c r="A3464" s="29">
        <v>4308</v>
      </c>
      <c r="B3464" s="29" t="s">
        <v>3706</v>
      </c>
      <c r="C3464" s="29" t="s">
        <v>229</v>
      </c>
      <c r="D3464" s="29" t="s">
        <v>232</v>
      </c>
      <c r="E3464" s="30">
        <v>3.84</v>
      </c>
    </row>
    <row r="3465" spans="1:5" x14ac:dyDescent="0.2">
      <c r="A3465" s="29">
        <v>4302</v>
      </c>
      <c r="B3465" s="29" t="s">
        <v>3707</v>
      </c>
      <c r="C3465" s="29" t="s">
        <v>229</v>
      </c>
      <c r="D3465" s="29" t="s">
        <v>232</v>
      </c>
      <c r="E3465" s="30">
        <v>2.88</v>
      </c>
    </row>
    <row r="3466" spans="1:5" x14ac:dyDescent="0.2">
      <c r="A3466" s="29">
        <v>4300</v>
      </c>
      <c r="B3466" s="29" t="s">
        <v>3708</v>
      </c>
      <c r="C3466" s="29" t="s">
        <v>229</v>
      </c>
      <c r="D3466" s="29" t="s">
        <v>232</v>
      </c>
      <c r="E3466" s="30">
        <v>0.68</v>
      </c>
    </row>
    <row r="3467" spans="1:5" x14ac:dyDescent="0.2">
      <c r="A3467" s="29">
        <v>4301</v>
      </c>
      <c r="B3467" s="29" t="s">
        <v>3709</v>
      </c>
      <c r="C3467" s="29" t="s">
        <v>229</v>
      </c>
      <c r="D3467" s="29" t="s">
        <v>232</v>
      </c>
      <c r="E3467" s="30">
        <v>0.84</v>
      </c>
    </row>
    <row r="3468" spans="1:5" x14ac:dyDescent="0.2">
      <c r="A3468" s="29">
        <v>4320</v>
      </c>
      <c r="B3468" s="29" t="s">
        <v>3710</v>
      </c>
      <c r="C3468" s="29" t="s">
        <v>229</v>
      </c>
      <c r="D3468" s="29" t="s">
        <v>232</v>
      </c>
      <c r="E3468" s="30">
        <v>2.54</v>
      </c>
    </row>
    <row r="3469" spans="1:5" x14ac:dyDescent="0.2">
      <c r="A3469" s="29">
        <v>4318</v>
      </c>
      <c r="B3469" s="29" t="s">
        <v>3711</v>
      </c>
      <c r="C3469" s="29" t="s">
        <v>229</v>
      </c>
      <c r="D3469" s="29" t="s">
        <v>232</v>
      </c>
      <c r="E3469" s="30">
        <v>1.24</v>
      </c>
    </row>
    <row r="3470" spans="1:5" x14ac:dyDescent="0.2">
      <c r="A3470" s="29">
        <v>40547</v>
      </c>
      <c r="B3470" s="29" t="s">
        <v>3712</v>
      </c>
      <c r="C3470" s="29" t="s">
        <v>2447</v>
      </c>
      <c r="D3470" s="29" t="s">
        <v>237</v>
      </c>
      <c r="E3470" s="30">
        <v>25.88</v>
      </c>
    </row>
    <row r="3471" spans="1:5" x14ac:dyDescent="0.2">
      <c r="A3471" s="29">
        <v>11962</v>
      </c>
      <c r="B3471" s="29" t="s">
        <v>3713</v>
      </c>
      <c r="C3471" s="29" t="s">
        <v>229</v>
      </c>
      <c r="D3471" s="29" t="s">
        <v>237</v>
      </c>
      <c r="E3471" s="30">
        <v>0.21</v>
      </c>
    </row>
    <row r="3472" spans="1:5" x14ac:dyDescent="0.2">
      <c r="A3472" s="29">
        <v>4332</v>
      </c>
      <c r="B3472" s="29" t="s">
        <v>3714</v>
      </c>
      <c r="C3472" s="29" t="s">
        <v>229</v>
      </c>
      <c r="D3472" s="29" t="s">
        <v>237</v>
      </c>
      <c r="E3472" s="30">
        <v>1.03</v>
      </c>
    </row>
    <row r="3473" spans="1:5" x14ac:dyDescent="0.2">
      <c r="A3473" s="29">
        <v>4331</v>
      </c>
      <c r="B3473" s="29" t="s">
        <v>3715</v>
      </c>
      <c r="C3473" s="29" t="s">
        <v>229</v>
      </c>
      <c r="D3473" s="29" t="s">
        <v>237</v>
      </c>
      <c r="E3473" s="30">
        <v>3.88</v>
      </c>
    </row>
    <row r="3474" spans="1:5" x14ac:dyDescent="0.2">
      <c r="A3474" s="29">
        <v>4336</v>
      </c>
      <c r="B3474" s="29" t="s">
        <v>3716</v>
      </c>
      <c r="C3474" s="29" t="s">
        <v>229</v>
      </c>
      <c r="D3474" s="29" t="s">
        <v>237</v>
      </c>
      <c r="E3474" s="30">
        <v>4.97</v>
      </c>
    </row>
    <row r="3475" spans="1:5" x14ac:dyDescent="0.2">
      <c r="A3475" s="29">
        <v>13294</v>
      </c>
      <c r="B3475" s="29" t="s">
        <v>3717</v>
      </c>
      <c r="C3475" s="29" t="s">
        <v>229</v>
      </c>
      <c r="D3475" s="29" t="s">
        <v>237</v>
      </c>
      <c r="E3475" s="30">
        <v>1.42</v>
      </c>
    </row>
    <row r="3476" spans="1:5" x14ac:dyDescent="0.2">
      <c r="A3476" s="29">
        <v>11948</v>
      </c>
      <c r="B3476" s="29" t="s">
        <v>3718</v>
      </c>
      <c r="C3476" s="29" t="s">
        <v>229</v>
      </c>
      <c r="D3476" s="29" t="s">
        <v>237</v>
      </c>
      <c r="E3476" s="30">
        <v>0.64</v>
      </c>
    </row>
    <row r="3477" spans="1:5" x14ac:dyDescent="0.2">
      <c r="A3477" s="29">
        <v>4382</v>
      </c>
      <c r="B3477" s="29" t="s">
        <v>3719</v>
      </c>
      <c r="C3477" s="29" t="s">
        <v>229</v>
      </c>
      <c r="D3477" s="29" t="s">
        <v>237</v>
      </c>
      <c r="E3477" s="30">
        <v>1.06</v>
      </c>
    </row>
    <row r="3478" spans="1:5" x14ac:dyDescent="0.2">
      <c r="A3478" s="29">
        <v>4354</v>
      </c>
      <c r="B3478" s="29" t="s">
        <v>3720</v>
      </c>
      <c r="C3478" s="29" t="s">
        <v>229</v>
      </c>
      <c r="D3478" s="29" t="s">
        <v>237</v>
      </c>
      <c r="E3478" s="30">
        <v>44.56</v>
      </c>
    </row>
    <row r="3479" spans="1:5" x14ac:dyDescent="0.2">
      <c r="A3479" s="29">
        <v>40839</v>
      </c>
      <c r="B3479" s="29" t="s">
        <v>3721</v>
      </c>
      <c r="C3479" s="29" t="s">
        <v>2447</v>
      </c>
      <c r="D3479" s="29" t="s">
        <v>237</v>
      </c>
      <c r="E3479" s="30">
        <v>107.23</v>
      </c>
    </row>
    <row r="3480" spans="1:5" x14ac:dyDescent="0.2">
      <c r="A3480" s="29">
        <v>40552</v>
      </c>
      <c r="B3480" s="29" t="s">
        <v>3722</v>
      </c>
      <c r="C3480" s="29" t="s">
        <v>2447</v>
      </c>
      <c r="D3480" s="29" t="s">
        <v>237</v>
      </c>
      <c r="E3480" s="30">
        <v>44.37</v>
      </c>
    </row>
    <row r="3481" spans="1:5" x14ac:dyDescent="0.2">
      <c r="A3481" s="29">
        <v>40549</v>
      </c>
      <c r="B3481" s="29" t="s">
        <v>3723</v>
      </c>
      <c r="C3481" s="29" t="s">
        <v>2447</v>
      </c>
      <c r="D3481" s="29" t="s">
        <v>237</v>
      </c>
      <c r="E3481" s="30">
        <v>175.64</v>
      </c>
    </row>
    <row r="3482" spans="1:5" x14ac:dyDescent="0.2">
      <c r="A3482" s="29">
        <v>4385</v>
      </c>
      <c r="B3482" s="29" t="s">
        <v>3724</v>
      </c>
      <c r="C3482" s="29" t="s">
        <v>744</v>
      </c>
      <c r="D3482" s="29" t="s">
        <v>232</v>
      </c>
      <c r="E3482" s="30">
        <v>3792.75</v>
      </c>
    </row>
    <row r="3483" spans="1:5" x14ac:dyDescent="0.2">
      <c r="A3483" s="29">
        <v>20078</v>
      </c>
      <c r="B3483" s="29" t="s">
        <v>3725</v>
      </c>
      <c r="C3483" s="29" t="s">
        <v>229</v>
      </c>
      <c r="D3483" s="29" t="s">
        <v>232</v>
      </c>
      <c r="E3483" s="30">
        <v>25.08</v>
      </c>
    </row>
    <row r="3484" spans="1:5" x14ac:dyDescent="0.2">
      <c r="A3484" s="29">
        <v>39897</v>
      </c>
      <c r="B3484" s="29" t="s">
        <v>3726</v>
      </c>
      <c r="C3484" s="29" t="s">
        <v>229</v>
      </c>
      <c r="D3484" s="29" t="s">
        <v>237</v>
      </c>
      <c r="E3484" s="30">
        <v>61.84</v>
      </c>
    </row>
    <row r="3485" spans="1:5" x14ac:dyDescent="0.2">
      <c r="A3485" s="29">
        <v>118</v>
      </c>
      <c r="B3485" s="29" t="s">
        <v>3727</v>
      </c>
      <c r="C3485" s="29" t="s">
        <v>229</v>
      </c>
      <c r="D3485" s="29" t="s">
        <v>232</v>
      </c>
      <c r="E3485" s="30">
        <v>53.04</v>
      </c>
    </row>
    <row r="3486" spans="1:5" x14ac:dyDescent="0.2">
      <c r="A3486" s="29">
        <v>4396</v>
      </c>
      <c r="B3486" s="29" t="s">
        <v>3728</v>
      </c>
      <c r="C3486" s="29" t="s">
        <v>236</v>
      </c>
      <c r="D3486" s="29" t="s">
        <v>232</v>
      </c>
      <c r="E3486" s="30">
        <v>159.13</v>
      </c>
    </row>
    <row r="3487" spans="1:5" x14ac:dyDescent="0.2">
      <c r="A3487" s="29">
        <v>36881</v>
      </c>
      <c r="B3487" s="29" t="s">
        <v>3729</v>
      </c>
      <c r="C3487" s="29" t="s">
        <v>236</v>
      </c>
      <c r="D3487" s="29" t="s">
        <v>232</v>
      </c>
      <c r="E3487" s="30">
        <v>102.49</v>
      </c>
    </row>
    <row r="3488" spans="1:5" x14ac:dyDescent="0.2">
      <c r="A3488" s="29">
        <v>4397</v>
      </c>
      <c r="B3488" s="29" t="s">
        <v>3730</v>
      </c>
      <c r="C3488" s="29" t="s">
        <v>236</v>
      </c>
      <c r="D3488" s="29" t="s">
        <v>232</v>
      </c>
      <c r="E3488" s="30">
        <v>173.1</v>
      </c>
    </row>
    <row r="3489" spans="1:5" x14ac:dyDescent="0.2">
      <c r="A3489" s="29">
        <v>36882</v>
      </c>
      <c r="B3489" s="29" t="s">
        <v>3731</v>
      </c>
      <c r="C3489" s="29" t="s">
        <v>236</v>
      </c>
      <c r="D3489" s="29" t="s">
        <v>232</v>
      </c>
      <c r="E3489" s="30">
        <v>122.55</v>
      </c>
    </row>
    <row r="3490" spans="1:5" x14ac:dyDescent="0.2">
      <c r="A3490" s="29">
        <v>4751</v>
      </c>
      <c r="B3490" s="29" t="s">
        <v>3732</v>
      </c>
      <c r="C3490" s="29" t="s">
        <v>407</v>
      </c>
      <c r="D3490" s="29" t="s">
        <v>232</v>
      </c>
      <c r="E3490" s="30">
        <v>17.53</v>
      </c>
    </row>
    <row r="3491" spans="1:5" x14ac:dyDescent="0.2">
      <c r="A3491" s="29">
        <v>41066</v>
      </c>
      <c r="B3491" s="29" t="s">
        <v>3733</v>
      </c>
      <c r="C3491" s="29" t="s">
        <v>409</v>
      </c>
      <c r="D3491" s="29" t="s">
        <v>232</v>
      </c>
      <c r="E3491" s="30">
        <v>3093.38</v>
      </c>
    </row>
    <row r="3492" spans="1:5" x14ac:dyDescent="0.2">
      <c r="A3492" s="29">
        <v>39604</v>
      </c>
      <c r="B3492" s="29" t="s">
        <v>3734</v>
      </c>
      <c r="C3492" s="29" t="s">
        <v>229</v>
      </c>
      <c r="D3492" s="29" t="s">
        <v>232</v>
      </c>
      <c r="E3492" s="30">
        <v>10.56</v>
      </c>
    </row>
    <row r="3493" spans="1:5" x14ac:dyDescent="0.2">
      <c r="A3493" s="29">
        <v>39605</v>
      </c>
      <c r="B3493" s="29" t="s">
        <v>3735</v>
      </c>
      <c r="C3493" s="29" t="s">
        <v>229</v>
      </c>
      <c r="D3493" s="29" t="s">
        <v>232</v>
      </c>
      <c r="E3493" s="30">
        <v>14.66</v>
      </c>
    </row>
    <row r="3494" spans="1:5" x14ac:dyDescent="0.2">
      <c r="A3494" s="29">
        <v>39606</v>
      </c>
      <c r="B3494" s="29" t="s">
        <v>3736</v>
      </c>
      <c r="C3494" s="29" t="s">
        <v>229</v>
      </c>
      <c r="D3494" s="29" t="s">
        <v>232</v>
      </c>
      <c r="E3494" s="30">
        <v>18.61</v>
      </c>
    </row>
    <row r="3495" spans="1:5" x14ac:dyDescent="0.2">
      <c r="A3495" s="29">
        <v>39607</v>
      </c>
      <c r="B3495" s="29" t="s">
        <v>3737</v>
      </c>
      <c r="C3495" s="29" t="s">
        <v>229</v>
      </c>
      <c r="D3495" s="29" t="s">
        <v>232</v>
      </c>
      <c r="E3495" s="30">
        <v>21.36</v>
      </c>
    </row>
    <row r="3496" spans="1:5" x14ac:dyDescent="0.2">
      <c r="A3496" s="29">
        <v>39594</v>
      </c>
      <c r="B3496" s="29" t="s">
        <v>3738</v>
      </c>
      <c r="C3496" s="29" t="s">
        <v>229</v>
      </c>
      <c r="D3496" s="29" t="s">
        <v>230</v>
      </c>
      <c r="E3496" s="30">
        <v>202.2</v>
      </c>
    </row>
    <row r="3497" spans="1:5" x14ac:dyDescent="0.2">
      <c r="A3497" s="29">
        <v>39596</v>
      </c>
      <c r="B3497" s="29" t="s">
        <v>3739</v>
      </c>
      <c r="C3497" s="29" t="s">
        <v>229</v>
      </c>
      <c r="D3497" s="29" t="s">
        <v>232</v>
      </c>
      <c r="E3497" s="30">
        <v>352.42</v>
      </c>
    </row>
    <row r="3498" spans="1:5" x14ac:dyDescent="0.2">
      <c r="A3498" s="29">
        <v>39595</v>
      </c>
      <c r="B3498" s="29" t="s">
        <v>3740</v>
      </c>
      <c r="C3498" s="29" t="s">
        <v>229</v>
      </c>
      <c r="D3498" s="29" t="s">
        <v>232</v>
      </c>
      <c r="E3498" s="30">
        <v>295.83</v>
      </c>
    </row>
    <row r="3499" spans="1:5" x14ac:dyDescent="0.2">
      <c r="A3499" s="29">
        <v>39597</v>
      </c>
      <c r="B3499" s="29" t="s">
        <v>3741</v>
      </c>
      <c r="C3499" s="29" t="s">
        <v>229</v>
      </c>
      <c r="D3499" s="29" t="s">
        <v>232</v>
      </c>
      <c r="E3499" s="30">
        <v>475.26</v>
      </c>
    </row>
    <row r="3500" spans="1:5" x14ac:dyDescent="0.2">
      <c r="A3500" s="29">
        <v>10731</v>
      </c>
      <c r="B3500" s="29" t="s">
        <v>3742</v>
      </c>
      <c r="C3500" s="29" t="s">
        <v>236</v>
      </c>
      <c r="D3500" s="29" t="s">
        <v>230</v>
      </c>
      <c r="E3500" s="30">
        <v>37.5</v>
      </c>
    </row>
    <row r="3501" spans="1:5" x14ac:dyDescent="0.2">
      <c r="A3501" s="29">
        <v>4704</v>
      </c>
      <c r="B3501" s="29" t="s">
        <v>3743</v>
      </c>
      <c r="C3501" s="29" t="s">
        <v>236</v>
      </c>
      <c r="D3501" s="29" t="s">
        <v>232</v>
      </c>
      <c r="E3501" s="30">
        <v>33.840000000000003</v>
      </c>
    </row>
    <row r="3502" spans="1:5" x14ac:dyDescent="0.2">
      <c r="A3502" s="29">
        <v>10730</v>
      </c>
      <c r="B3502" s="29" t="s">
        <v>3744</v>
      </c>
      <c r="C3502" s="29" t="s">
        <v>236</v>
      </c>
      <c r="D3502" s="29" t="s">
        <v>232</v>
      </c>
      <c r="E3502" s="30">
        <v>36.26</v>
      </c>
    </row>
    <row r="3503" spans="1:5" x14ac:dyDescent="0.2">
      <c r="A3503" s="29">
        <v>4729</v>
      </c>
      <c r="B3503" s="29" t="s">
        <v>3745</v>
      </c>
      <c r="C3503" s="29" t="s">
        <v>405</v>
      </c>
      <c r="D3503" s="29" t="s">
        <v>232</v>
      </c>
      <c r="E3503" s="30">
        <v>77.98</v>
      </c>
    </row>
    <row r="3504" spans="1:5" x14ac:dyDescent="0.2">
      <c r="A3504" s="29">
        <v>4720</v>
      </c>
      <c r="B3504" s="29" t="s">
        <v>3746</v>
      </c>
      <c r="C3504" s="29" t="s">
        <v>405</v>
      </c>
      <c r="D3504" s="29" t="s">
        <v>232</v>
      </c>
      <c r="E3504" s="30">
        <v>89.35</v>
      </c>
    </row>
    <row r="3505" spans="1:5" x14ac:dyDescent="0.2">
      <c r="A3505" s="29">
        <v>4721</v>
      </c>
      <c r="B3505" s="29" t="s">
        <v>3747</v>
      </c>
      <c r="C3505" s="29" t="s">
        <v>405</v>
      </c>
      <c r="D3505" s="29" t="s">
        <v>232</v>
      </c>
      <c r="E3505" s="30">
        <v>77.39</v>
      </c>
    </row>
    <row r="3506" spans="1:5" x14ac:dyDescent="0.2">
      <c r="A3506" s="29">
        <v>4718</v>
      </c>
      <c r="B3506" s="29" t="s">
        <v>3748</v>
      </c>
      <c r="C3506" s="29" t="s">
        <v>405</v>
      </c>
      <c r="D3506" s="29" t="s">
        <v>230</v>
      </c>
      <c r="E3506" s="30">
        <v>77.8</v>
      </c>
    </row>
    <row r="3507" spans="1:5" x14ac:dyDescent="0.2">
      <c r="A3507" s="29">
        <v>4722</v>
      </c>
      <c r="B3507" s="29" t="s">
        <v>3749</v>
      </c>
      <c r="C3507" s="29" t="s">
        <v>405</v>
      </c>
      <c r="D3507" s="29" t="s">
        <v>232</v>
      </c>
      <c r="E3507" s="30">
        <v>73.099999999999994</v>
      </c>
    </row>
    <row r="3508" spans="1:5" x14ac:dyDescent="0.2">
      <c r="A3508" s="29">
        <v>4723</v>
      </c>
      <c r="B3508" s="29" t="s">
        <v>3750</v>
      </c>
      <c r="C3508" s="29" t="s">
        <v>405</v>
      </c>
      <c r="D3508" s="29" t="s">
        <v>232</v>
      </c>
      <c r="E3508" s="30">
        <v>72.47</v>
      </c>
    </row>
    <row r="3509" spans="1:5" x14ac:dyDescent="0.2">
      <c r="A3509" s="29">
        <v>4727</v>
      </c>
      <c r="B3509" s="29" t="s">
        <v>3751</v>
      </c>
      <c r="C3509" s="29" t="s">
        <v>405</v>
      </c>
      <c r="D3509" s="29" t="s">
        <v>232</v>
      </c>
      <c r="E3509" s="30">
        <v>66.33</v>
      </c>
    </row>
    <row r="3510" spans="1:5" x14ac:dyDescent="0.2">
      <c r="A3510" s="29">
        <v>4748</v>
      </c>
      <c r="B3510" s="29" t="s">
        <v>3752</v>
      </c>
      <c r="C3510" s="29" t="s">
        <v>405</v>
      </c>
      <c r="D3510" s="29" t="s">
        <v>232</v>
      </c>
      <c r="E3510" s="30">
        <v>71.48</v>
      </c>
    </row>
    <row r="3511" spans="1:5" x14ac:dyDescent="0.2">
      <c r="A3511" s="29">
        <v>4730</v>
      </c>
      <c r="B3511" s="29" t="s">
        <v>3753</v>
      </c>
      <c r="C3511" s="29" t="s">
        <v>405</v>
      </c>
      <c r="D3511" s="29" t="s">
        <v>232</v>
      </c>
      <c r="E3511" s="30">
        <v>72.739999999999995</v>
      </c>
    </row>
    <row r="3512" spans="1:5" x14ac:dyDescent="0.2">
      <c r="A3512" s="29">
        <v>13186</v>
      </c>
      <c r="B3512" s="29" t="s">
        <v>3754</v>
      </c>
      <c r="C3512" s="29" t="s">
        <v>405</v>
      </c>
      <c r="D3512" s="29" t="s">
        <v>232</v>
      </c>
      <c r="E3512" s="30">
        <v>57.31</v>
      </c>
    </row>
    <row r="3513" spans="1:5" x14ac:dyDescent="0.2">
      <c r="A3513" s="29">
        <v>10737</v>
      </c>
      <c r="B3513" s="29" t="s">
        <v>3755</v>
      </c>
      <c r="C3513" s="29" t="s">
        <v>236</v>
      </c>
      <c r="D3513" s="29" t="s">
        <v>232</v>
      </c>
      <c r="E3513" s="30">
        <v>117.84</v>
      </c>
    </row>
    <row r="3514" spans="1:5" x14ac:dyDescent="0.2">
      <c r="A3514" s="29">
        <v>10734</v>
      </c>
      <c r="B3514" s="29" t="s">
        <v>3756</v>
      </c>
      <c r="C3514" s="29" t="s">
        <v>236</v>
      </c>
      <c r="D3514" s="29" t="s">
        <v>232</v>
      </c>
      <c r="E3514" s="30">
        <v>70.099999999999994</v>
      </c>
    </row>
    <row r="3515" spans="1:5" x14ac:dyDescent="0.2">
      <c r="A3515" s="29">
        <v>4708</v>
      </c>
      <c r="B3515" s="29" t="s">
        <v>3757</v>
      </c>
      <c r="C3515" s="29" t="s">
        <v>236</v>
      </c>
      <c r="D3515" s="29" t="s">
        <v>232</v>
      </c>
      <c r="E3515" s="30">
        <v>135.97</v>
      </c>
    </row>
    <row r="3516" spans="1:5" x14ac:dyDescent="0.2">
      <c r="A3516" s="29">
        <v>4712</v>
      </c>
      <c r="B3516" s="29" t="s">
        <v>3758</v>
      </c>
      <c r="C3516" s="29" t="s">
        <v>236</v>
      </c>
      <c r="D3516" s="29" t="s">
        <v>232</v>
      </c>
      <c r="E3516" s="30">
        <v>66.47</v>
      </c>
    </row>
    <row r="3517" spans="1:5" x14ac:dyDescent="0.2">
      <c r="A3517" s="29">
        <v>4710</v>
      </c>
      <c r="B3517" s="29" t="s">
        <v>3759</v>
      </c>
      <c r="C3517" s="29" t="s">
        <v>236</v>
      </c>
      <c r="D3517" s="29" t="s">
        <v>232</v>
      </c>
      <c r="E3517" s="30">
        <v>213.18</v>
      </c>
    </row>
    <row r="3518" spans="1:5" x14ac:dyDescent="0.2">
      <c r="A3518" s="29">
        <v>4746</v>
      </c>
      <c r="B3518" s="29" t="s">
        <v>3760</v>
      </c>
      <c r="C3518" s="29" t="s">
        <v>405</v>
      </c>
      <c r="D3518" s="29" t="s">
        <v>232</v>
      </c>
      <c r="E3518" s="30">
        <v>54.33</v>
      </c>
    </row>
    <row r="3519" spans="1:5" x14ac:dyDescent="0.2">
      <c r="A3519" s="29">
        <v>4750</v>
      </c>
      <c r="B3519" s="29" t="s">
        <v>3761</v>
      </c>
      <c r="C3519" s="29" t="s">
        <v>407</v>
      </c>
      <c r="D3519" s="29" t="s">
        <v>230</v>
      </c>
      <c r="E3519" s="30">
        <v>15.71</v>
      </c>
    </row>
    <row r="3520" spans="1:5" x14ac:dyDescent="0.2">
      <c r="A3520" s="29">
        <v>41065</v>
      </c>
      <c r="B3520" s="29" t="s">
        <v>3762</v>
      </c>
      <c r="C3520" s="29" t="s">
        <v>409</v>
      </c>
      <c r="D3520" s="29" t="s">
        <v>232</v>
      </c>
      <c r="E3520" s="30">
        <v>2771.39</v>
      </c>
    </row>
    <row r="3521" spans="1:5" x14ac:dyDescent="0.2">
      <c r="A3521" s="29">
        <v>34747</v>
      </c>
      <c r="B3521" s="29" t="s">
        <v>3763</v>
      </c>
      <c r="C3521" s="29" t="s">
        <v>242</v>
      </c>
      <c r="D3521" s="29" t="s">
        <v>232</v>
      </c>
      <c r="E3521" s="30">
        <v>90.32</v>
      </c>
    </row>
    <row r="3522" spans="1:5" x14ac:dyDescent="0.2">
      <c r="A3522" s="29">
        <v>4826</v>
      </c>
      <c r="B3522" s="29" t="s">
        <v>3764</v>
      </c>
      <c r="C3522" s="29" t="s">
        <v>242</v>
      </c>
      <c r="D3522" s="29" t="s">
        <v>232</v>
      </c>
      <c r="E3522" s="30">
        <v>97.11</v>
      </c>
    </row>
    <row r="3523" spans="1:5" x14ac:dyDescent="0.2">
      <c r="A3523" s="29">
        <v>41975</v>
      </c>
      <c r="B3523" s="29" t="s">
        <v>3765</v>
      </c>
      <c r="C3523" s="29" t="s">
        <v>236</v>
      </c>
      <c r="D3523" s="29" t="s">
        <v>237</v>
      </c>
      <c r="E3523" s="30">
        <v>75.650000000000006</v>
      </c>
    </row>
    <row r="3524" spans="1:5" x14ac:dyDescent="0.2">
      <c r="A3524" s="29">
        <v>4825</v>
      </c>
      <c r="B3524" s="29" t="s">
        <v>3766</v>
      </c>
      <c r="C3524" s="29" t="s">
        <v>242</v>
      </c>
      <c r="D3524" s="29" t="s">
        <v>232</v>
      </c>
      <c r="E3524" s="30">
        <v>134.41999999999999</v>
      </c>
    </row>
    <row r="3525" spans="1:5" x14ac:dyDescent="0.2">
      <c r="A3525" s="29">
        <v>34744</v>
      </c>
      <c r="B3525" s="29" t="s">
        <v>3767</v>
      </c>
      <c r="C3525" s="29" t="s">
        <v>236</v>
      </c>
      <c r="D3525" s="29" t="s">
        <v>232</v>
      </c>
      <c r="E3525" s="30">
        <v>29.29</v>
      </c>
    </row>
    <row r="3526" spans="1:5" x14ac:dyDescent="0.2">
      <c r="A3526" s="29">
        <v>39430</v>
      </c>
      <c r="B3526" s="29" t="s">
        <v>3768</v>
      </c>
      <c r="C3526" s="29" t="s">
        <v>229</v>
      </c>
      <c r="D3526" s="29" t="s">
        <v>232</v>
      </c>
      <c r="E3526" s="30">
        <v>2.52</v>
      </c>
    </row>
    <row r="3527" spans="1:5" x14ac:dyDescent="0.2">
      <c r="A3527" s="29">
        <v>39573</v>
      </c>
      <c r="B3527" s="29" t="s">
        <v>3769</v>
      </c>
      <c r="C3527" s="29" t="s">
        <v>229</v>
      </c>
      <c r="D3527" s="29" t="s">
        <v>232</v>
      </c>
      <c r="E3527" s="30">
        <v>2.48</v>
      </c>
    </row>
    <row r="3528" spans="1:5" x14ac:dyDescent="0.2">
      <c r="A3528" s="29">
        <v>38410</v>
      </c>
      <c r="B3528" s="29" t="s">
        <v>3770</v>
      </c>
      <c r="C3528" s="29" t="s">
        <v>229</v>
      </c>
      <c r="D3528" s="29" t="s">
        <v>232</v>
      </c>
      <c r="E3528" s="30">
        <v>14672.28</v>
      </c>
    </row>
    <row r="3529" spans="1:5" x14ac:dyDescent="0.2">
      <c r="A3529" s="29">
        <v>41596</v>
      </c>
      <c r="B3529" s="29" t="s">
        <v>3771</v>
      </c>
      <c r="C3529" s="29" t="s">
        <v>293</v>
      </c>
      <c r="D3529" s="29" t="s">
        <v>237</v>
      </c>
      <c r="E3529" s="30">
        <v>13.25</v>
      </c>
    </row>
    <row r="3530" spans="1:5" x14ac:dyDescent="0.2">
      <c r="A3530" s="29">
        <v>41598</v>
      </c>
      <c r="B3530" s="29" t="s">
        <v>3772</v>
      </c>
      <c r="C3530" s="29" t="s">
        <v>293</v>
      </c>
      <c r="D3530" s="29" t="s">
        <v>237</v>
      </c>
      <c r="E3530" s="30">
        <v>13.25</v>
      </c>
    </row>
    <row r="3531" spans="1:5" x14ac:dyDescent="0.2">
      <c r="A3531" s="29">
        <v>41594</v>
      </c>
      <c r="B3531" s="29" t="s">
        <v>3773</v>
      </c>
      <c r="C3531" s="29" t="s">
        <v>293</v>
      </c>
      <c r="D3531" s="29" t="s">
        <v>237</v>
      </c>
      <c r="E3531" s="30">
        <v>13.46</v>
      </c>
    </row>
    <row r="3532" spans="1:5" x14ac:dyDescent="0.2">
      <c r="A3532" s="29">
        <v>43663</v>
      </c>
      <c r="B3532" s="29" t="s">
        <v>3774</v>
      </c>
      <c r="C3532" s="29" t="s">
        <v>293</v>
      </c>
      <c r="D3532" s="29" t="s">
        <v>237</v>
      </c>
      <c r="E3532" s="30">
        <v>11.09</v>
      </c>
    </row>
    <row r="3533" spans="1:5" x14ac:dyDescent="0.2">
      <c r="A3533" s="29">
        <v>4766</v>
      </c>
      <c r="B3533" s="29" t="s">
        <v>3775</v>
      </c>
      <c r="C3533" s="29" t="s">
        <v>293</v>
      </c>
      <c r="D3533" s="29" t="s">
        <v>237</v>
      </c>
      <c r="E3533" s="30">
        <v>10.44</v>
      </c>
    </row>
    <row r="3534" spans="1:5" x14ac:dyDescent="0.2">
      <c r="A3534" s="29">
        <v>43664</v>
      </c>
      <c r="B3534" s="29" t="s">
        <v>3776</v>
      </c>
      <c r="C3534" s="29" t="s">
        <v>293</v>
      </c>
      <c r="D3534" s="29" t="s">
        <v>237</v>
      </c>
      <c r="E3534" s="30">
        <v>11.15</v>
      </c>
    </row>
    <row r="3535" spans="1:5" x14ac:dyDescent="0.2">
      <c r="A3535" s="29">
        <v>43082</v>
      </c>
      <c r="B3535" s="29" t="s">
        <v>3777</v>
      </c>
      <c r="C3535" s="29" t="s">
        <v>293</v>
      </c>
      <c r="D3535" s="29" t="s">
        <v>237</v>
      </c>
      <c r="E3535" s="30">
        <v>12.15</v>
      </c>
    </row>
    <row r="3536" spans="1:5" x14ac:dyDescent="0.2">
      <c r="A3536" s="29">
        <v>43665</v>
      </c>
      <c r="B3536" s="29" t="s">
        <v>3778</v>
      </c>
      <c r="C3536" s="29" t="s">
        <v>293</v>
      </c>
      <c r="D3536" s="29" t="s">
        <v>237</v>
      </c>
      <c r="E3536" s="30">
        <v>10.44</v>
      </c>
    </row>
    <row r="3537" spans="1:5" x14ac:dyDescent="0.2">
      <c r="A3537" s="29">
        <v>10966</v>
      </c>
      <c r="B3537" s="29" t="s">
        <v>3779</v>
      </c>
      <c r="C3537" s="29" t="s">
        <v>293</v>
      </c>
      <c r="D3537" s="29" t="s">
        <v>237</v>
      </c>
      <c r="E3537" s="30">
        <v>11.09</v>
      </c>
    </row>
    <row r="3538" spans="1:5" x14ac:dyDescent="0.2">
      <c r="A3538" s="29">
        <v>43692</v>
      </c>
      <c r="B3538" s="29" t="s">
        <v>3780</v>
      </c>
      <c r="C3538" s="29" t="s">
        <v>293</v>
      </c>
      <c r="D3538" s="29" t="s">
        <v>237</v>
      </c>
      <c r="E3538" s="30">
        <v>11.09</v>
      </c>
    </row>
    <row r="3539" spans="1:5" x14ac:dyDescent="0.2">
      <c r="A3539" s="29">
        <v>43083</v>
      </c>
      <c r="B3539" s="29" t="s">
        <v>3781</v>
      </c>
      <c r="C3539" s="29" t="s">
        <v>293</v>
      </c>
      <c r="D3539" s="29" t="s">
        <v>237</v>
      </c>
      <c r="E3539" s="30">
        <v>10.52</v>
      </c>
    </row>
    <row r="3540" spans="1:5" x14ac:dyDescent="0.2">
      <c r="A3540" s="29">
        <v>40535</v>
      </c>
      <c r="B3540" s="29" t="s">
        <v>3782</v>
      </c>
      <c r="C3540" s="29" t="s">
        <v>293</v>
      </c>
      <c r="D3540" s="29" t="s">
        <v>237</v>
      </c>
      <c r="E3540" s="30">
        <v>10.52</v>
      </c>
    </row>
    <row r="3541" spans="1:5" x14ac:dyDescent="0.2">
      <c r="A3541" s="29">
        <v>39427</v>
      </c>
      <c r="B3541" s="29" t="s">
        <v>3783</v>
      </c>
      <c r="C3541" s="29" t="s">
        <v>242</v>
      </c>
      <c r="D3541" s="29" t="s">
        <v>232</v>
      </c>
      <c r="E3541" s="30">
        <v>6.69</v>
      </c>
    </row>
    <row r="3542" spans="1:5" x14ac:dyDescent="0.2">
      <c r="A3542" s="29">
        <v>39424</v>
      </c>
      <c r="B3542" s="29" t="s">
        <v>3784</v>
      </c>
      <c r="C3542" s="29" t="s">
        <v>242</v>
      </c>
      <c r="D3542" s="29" t="s">
        <v>232</v>
      </c>
      <c r="E3542" s="30">
        <v>3.98</v>
      </c>
    </row>
    <row r="3543" spans="1:5" x14ac:dyDescent="0.2">
      <c r="A3543" s="29">
        <v>39425</v>
      </c>
      <c r="B3543" s="29" t="s">
        <v>3785</v>
      </c>
      <c r="C3543" s="29" t="s">
        <v>242</v>
      </c>
      <c r="D3543" s="29" t="s">
        <v>232</v>
      </c>
      <c r="E3543" s="30">
        <v>3.93</v>
      </c>
    </row>
    <row r="3544" spans="1:5" x14ac:dyDescent="0.2">
      <c r="A3544" s="29">
        <v>40664</v>
      </c>
      <c r="B3544" s="29" t="s">
        <v>3786</v>
      </c>
      <c r="C3544" s="29" t="s">
        <v>293</v>
      </c>
      <c r="D3544" s="29" t="s">
        <v>237</v>
      </c>
      <c r="E3544" s="30">
        <v>21.59</v>
      </c>
    </row>
    <row r="3545" spans="1:5" x14ac:dyDescent="0.2">
      <c r="A3545" s="29">
        <v>34360</v>
      </c>
      <c r="B3545" s="29" t="s">
        <v>3787</v>
      </c>
      <c r="C3545" s="29" t="s">
        <v>293</v>
      </c>
      <c r="D3545" s="29" t="s">
        <v>237</v>
      </c>
      <c r="E3545" s="30">
        <v>45.27</v>
      </c>
    </row>
    <row r="3546" spans="1:5" x14ac:dyDescent="0.2">
      <c r="A3546" s="29">
        <v>20259</v>
      </c>
      <c r="B3546" s="29" t="s">
        <v>3788</v>
      </c>
      <c r="C3546" s="29" t="s">
        <v>242</v>
      </c>
      <c r="D3546" s="29" t="s">
        <v>237</v>
      </c>
      <c r="E3546" s="30">
        <v>10.7</v>
      </c>
    </row>
    <row r="3547" spans="1:5" x14ac:dyDescent="0.2">
      <c r="A3547" s="29">
        <v>14077</v>
      </c>
      <c r="B3547" s="29" t="s">
        <v>3789</v>
      </c>
      <c r="C3547" s="29" t="s">
        <v>242</v>
      </c>
      <c r="D3547" s="29" t="s">
        <v>237</v>
      </c>
      <c r="E3547" s="30">
        <v>163.77000000000001</v>
      </c>
    </row>
    <row r="3548" spans="1:5" x14ac:dyDescent="0.2">
      <c r="A3548" s="29">
        <v>3678</v>
      </c>
      <c r="B3548" s="29" t="s">
        <v>3790</v>
      </c>
      <c r="C3548" s="29" t="s">
        <v>242</v>
      </c>
      <c r="D3548" s="29" t="s">
        <v>237</v>
      </c>
      <c r="E3548" s="30">
        <v>74.02</v>
      </c>
    </row>
    <row r="3549" spans="1:5" x14ac:dyDescent="0.2">
      <c r="A3549" s="29">
        <v>39418</v>
      </c>
      <c r="B3549" s="29" t="s">
        <v>3791</v>
      </c>
      <c r="C3549" s="29" t="s">
        <v>242</v>
      </c>
      <c r="D3549" s="29" t="s">
        <v>232</v>
      </c>
      <c r="E3549" s="30">
        <v>7.46</v>
      </c>
    </row>
    <row r="3550" spans="1:5" x14ac:dyDescent="0.2">
      <c r="A3550" s="29">
        <v>39419</v>
      </c>
      <c r="B3550" s="29" t="s">
        <v>3792</v>
      </c>
      <c r="C3550" s="29" t="s">
        <v>242</v>
      </c>
      <c r="D3550" s="29" t="s">
        <v>232</v>
      </c>
      <c r="E3550" s="30">
        <v>9.1</v>
      </c>
    </row>
    <row r="3551" spans="1:5" x14ac:dyDescent="0.2">
      <c r="A3551" s="29">
        <v>39420</v>
      </c>
      <c r="B3551" s="29" t="s">
        <v>3793</v>
      </c>
      <c r="C3551" s="29" t="s">
        <v>242</v>
      </c>
      <c r="D3551" s="29" t="s">
        <v>232</v>
      </c>
      <c r="E3551" s="30">
        <v>10.039999999999999</v>
      </c>
    </row>
    <row r="3552" spans="1:5" x14ac:dyDescent="0.2">
      <c r="A3552" s="29">
        <v>39571</v>
      </c>
      <c r="B3552" s="29" t="s">
        <v>3794</v>
      </c>
      <c r="C3552" s="29" t="s">
        <v>242</v>
      </c>
      <c r="D3552" s="29" t="s">
        <v>232</v>
      </c>
      <c r="E3552" s="30">
        <v>6.07</v>
      </c>
    </row>
    <row r="3553" spans="1:5" x14ac:dyDescent="0.2">
      <c r="A3553" s="29">
        <v>39421</v>
      </c>
      <c r="B3553" s="29" t="s">
        <v>3795</v>
      </c>
      <c r="C3553" s="29" t="s">
        <v>242</v>
      </c>
      <c r="D3553" s="29" t="s">
        <v>232</v>
      </c>
      <c r="E3553" s="30">
        <v>8.84</v>
      </c>
    </row>
    <row r="3554" spans="1:5" x14ac:dyDescent="0.2">
      <c r="A3554" s="29">
        <v>39422</v>
      </c>
      <c r="B3554" s="29" t="s">
        <v>3796</v>
      </c>
      <c r="C3554" s="29" t="s">
        <v>242</v>
      </c>
      <c r="D3554" s="29" t="s">
        <v>230</v>
      </c>
      <c r="E3554" s="30">
        <v>10.32</v>
      </c>
    </row>
    <row r="3555" spans="1:5" x14ac:dyDescent="0.2">
      <c r="A3555" s="29">
        <v>39423</v>
      </c>
      <c r="B3555" s="29" t="s">
        <v>3797</v>
      </c>
      <c r="C3555" s="29" t="s">
        <v>242</v>
      </c>
      <c r="D3555" s="29" t="s">
        <v>232</v>
      </c>
      <c r="E3555" s="30">
        <v>11.98</v>
      </c>
    </row>
    <row r="3556" spans="1:5" x14ac:dyDescent="0.2">
      <c r="A3556" s="29">
        <v>39426</v>
      </c>
      <c r="B3556" s="29" t="s">
        <v>3798</v>
      </c>
      <c r="C3556" s="29" t="s">
        <v>242</v>
      </c>
      <c r="D3556" s="29" t="s">
        <v>232</v>
      </c>
      <c r="E3556" s="30">
        <v>26.94</v>
      </c>
    </row>
    <row r="3557" spans="1:5" x14ac:dyDescent="0.2">
      <c r="A3557" s="29">
        <v>39429</v>
      </c>
      <c r="B3557" s="29" t="s">
        <v>3799</v>
      </c>
      <c r="C3557" s="29" t="s">
        <v>242</v>
      </c>
      <c r="D3557" s="29" t="s">
        <v>232</v>
      </c>
      <c r="E3557" s="30">
        <v>8.49</v>
      </c>
    </row>
    <row r="3558" spans="1:5" x14ac:dyDescent="0.2">
      <c r="A3558" s="29">
        <v>39428</v>
      </c>
      <c r="B3558" s="29" t="s">
        <v>3800</v>
      </c>
      <c r="C3558" s="29" t="s">
        <v>242</v>
      </c>
      <c r="D3558" s="29" t="s">
        <v>232</v>
      </c>
      <c r="E3558" s="30">
        <v>6.49</v>
      </c>
    </row>
    <row r="3559" spans="1:5" x14ac:dyDescent="0.2">
      <c r="A3559" s="29">
        <v>39572</v>
      </c>
      <c r="B3559" s="29" t="s">
        <v>3801</v>
      </c>
      <c r="C3559" s="29" t="s">
        <v>242</v>
      </c>
      <c r="D3559" s="29" t="s">
        <v>232</v>
      </c>
      <c r="E3559" s="30">
        <v>5.62</v>
      </c>
    </row>
    <row r="3560" spans="1:5" x14ac:dyDescent="0.2">
      <c r="A3560" s="29">
        <v>39570</v>
      </c>
      <c r="B3560" s="29" t="s">
        <v>3802</v>
      </c>
      <c r="C3560" s="29" t="s">
        <v>242</v>
      </c>
      <c r="D3560" s="29" t="s">
        <v>232</v>
      </c>
      <c r="E3560" s="30">
        <v>5.96</v>
      </c>
    </row>
    <row r="3561" spans="1:5" x14ac:dyDescent="0.2">
      <c r="A3561" s="29">
        <v>39569</v>
      </c>
      <c r="B3561" s="29" t="s">
        <v>3803</v>
      </c>
      <c r="C3561" s="29" t="s">
        <v>242</v>
      </c>
      <c r="D3561" s="29" t="s">
        <v>232</v>
      </c>
      <c r="E3561" s="30">
        <v>5.89</v>
      </c>
    </row>
    <row r="3562" spans="1:5" x14ac:dyDescent="0.2">
      <c r="A3562" s="29">
        <v>11552</v>
      </c>
      <c r="B3562" s="29" t="s">
        <v>3804</v>
      </c>
      <c r="C3562" s="29" t="s">
        <v>242</v>
      </c>
      <c r="D3562" s="29" t="s">
        <v>232</v>
      </c>
      <c r="E3562" s="30">
        <v>5.67</v>
      </c>
    </row>
    <row r="3563" spans="1:5" x14ac:dyDescent="0.2">
      <c r="A3563" s="29">
        <v>40598</v>
      </c>
      <c r="B3563" s="29" t="s">
        <v>3805</v>
      </c>
      <c r="C3563" s="29" t="s">
        <v>293</v>
      </c>
      <c r="D3563" s="29" t="s">
        <v>237</v>
      </c>
      <c r="E3563" s="30">
        <v>10.26</v>
      </c>
    </row>
    <row r="3564" spans="1:5" x14ac:dyDescent="0.2">
      <c r="A3564" s="29">
        <v>39029</v>
      </c>
      <c r="B3564" s="29" t="s">
        <v>3806</v>
      </c>
      <c r="C3564" s="29" t="s">
        <v>242</v>
      </c>
      <c r="D3564" s="29" t="s">
        <v>232</v>
      </c>
      <c r="E3564" s="30">
        <v>19.02</v>
      </c>
    </row>
    <row r="3565" spans="1:5" x14ac:dyDescent="0.2">
      <c r="A3565" s="29">
        <v>39028</v>
      </c>
      <c r="B3565" s="29" t="s">
        <v>3807</v>
      </c>
      <c r="C3565" s="29" t="s">
        <v>242</v>
      </c>
      <c r="D3565" s="29" t="s">
        <v>232</v>
      </c>
      <c r="E3565" s="30">
        <v>11.07</v>
      </c>
    </row>
    <row r="3566" spans="1:5" x14ac:dyDescent="0.2">
      <c r="A3566" s="29">
        <v>39328</v>
      </c>
      <c r="B3566" s="29" t="s">
        <v>3808</v>
      </c>
      <c r="C3566" s="29" t="s">
        <v>242</v>
      </c>
      <c r="D3566" s="29" t="s">
        <v>232</v>
      </c>
      <c r="E3566" s="30">
        <v>6.09</v>
      </c>
    </row>
    <row r="3567" spans="1:5" x14ac:dyDescent="0.2">
      <c r="A3567" s="29">
        <v>38541</v>
      </c>
      <c r="B3567" s="29" t="s">
        <v>3809</v>
      </c>
      <c r="C3567" s="29" t="s">
        <v>229</v>
      </c>
      <c r="D3567" s="29" t="s">
        <v>237</v>
      </c>
      <c r="E3567" s="30">
        <v>3435526.29</v>
      </c>
    </row>
    <row r="3568" spans="1:5" x14ac:dyDescent="0.2">
      <c r="A3568" s="29">
        <v>38542</v>
      </c>
      <c r="B3568" s="29" t="s">
        <v>3810</v>
      </c>
      <c r="C3568" s="29" t="s">
        <v>229</v>
      </c>
      <c r="D3568" s="29" t="s">
        <v>237</v>
      </c>
      <c r="E3568" s="30">
        <v>5342105.2300000004</v>
      </c>
    </row>
    <row r="3569" spans="1:5" x14ac:dyDescent="0.2">
      <c r="A3569" s="29">
        <v>38543</v>
      </c>
      <c r="B3569" s="29" t="s">
        <v>3811</v>
      </c>
      <c r="C3569" s="29" t="s">
        <v>229</v>
      </c>
      <c r="D3569" s="29" t="s">
        <v>237</v>
      </c>
      <c r="E3569" s="30">
        <v>1307894.77</v>
      </c>
    </row>
    <row r="3570" spans="1:5" x14ac:dyDescent="0.2">
      <c r="A3570" s="29">
        <v>40406</v>
      </c>
      <c r="B3570" s="29" t="s">
        <v>3812</v>
      </c>
      <c r="C3570" s="29" t="s">
        <v>229</v>
      </c>
      <c r="D3570" s="29" t="s">
        <v>237</v>
      </c>
      <c r="E3570" s="30">
        <v>47813.06</v>
      </c>
    </row>
    <row r="3571" spans="1:5" x14ac:dyDescent="0.2">
      <c r="A3571" s="29">
        <v>40789</v>
      </c>
      <c r="B3571" s="29" t="s">
        <v>3813</v>
      </c>
      <c r="C3571" s="29" t="s">
        <v>229</v>
      </c>
      <c r="D3571" s="29" t="s">
        <v>237</v>
      </c>
      <c r="E3571" s="30">
        <v>6890.35</v>
      </c>
    </row>
    <row r="3572" spans="1:5" x14ac:dyDescent="0.2">
      <c r="A3572" s="29">
        <v>40791</v>
      </c>
      <c r="B3572" s="29" t="s">
        <v>3814</v>
      </c>
      <c r="C3572" s="29" t="s">
        <v>229</v>
      </c>
      <c r="D3572" s="29" t="s">
        <v>237</v>
      </c>
      <c r="E3572" s="30">
        <v>21569.8</v>
      </c>
    </row>
    <row r="3573" spans="1:5" x14ac:dyDescent="0.2">
      <c r="A3573" s="29">
        <v>11651</v>
      </c>
      <c r="B3573" s="29" t="s">
        <v>3815</v>
      </c>
      <c r="C3573" s="29" t="s">
        <v>229</v>
      </c>
      <c r="D3573" s="29" t="s">
        <v>237</v>
      </c>
      <c r="E3573" s="30">
        <v>11796.83</v>
      </c>
    </row>
    <row r="3574" spans="1:5" x14ac:dyDescent="0.2">
      <c r="A3574" s="29">
        <v>40435</v>
      </c>
      <c r="B3574" s="29" t="s">
        <v>3816</v>
      </c>
      <c r="C3574" s="29" t="s">
        <v>229</v>
      </c>
      <c r="D3574" s="29" t="s">
        <v>237</v>
      </c>
      <c r="E3574" s="30">
        <v>717500</v>
      </c>
    </row>
    <row r="3575" spans="1:5" x14ac:dyDescent="0.2">
      <c r="A3575" s="29">
        <v>39012</v>
      </c>
      <c r="B3575" s="29" t="s">
        <v>3817</v>
      </c>
      <c r="C3575" s="29" t="s">
        <v>229</v>
      </c>
      <c r="D3575" s="29" t="s">
        <v>237</v>
      </c>
      <c r="E3575" s="30">
        <v>748612.06</v>
      </c>
    </row>
    <row r="3576" spans="1:5" x14ac:dyDescent="0.2">
      <c r="A3576" s="29">
        <v>13617</v>
      </c>
      <c r="B3576" s="29" t="s">
        <v>3818</v>
      </c>
      <c r="C3576" s="29" t="s">
        <v>229</v>
      </c>
      <c r="D3576" s="29" t="s">
        <v>232</v>
      </c>
      <c r="E3576" s="30">
        <v>71680.77</v>
      </c>
    </row>
    <row r="3577" spans="1:5" x14ac:dyDescent="0.2">
      <c r="A3577" s="29">
        <v>35274</v>
      </c>
      <c r="B3577" s="29" t="s">
        <v>3819</v>
      </c>
      <c r="C3577" s="29" t="s">
        <v>242</v>
      </c>
      <c r="D3577" s="29" t="s">
        <v>232</v>
      </c>
      <c r="E3577" s="30">
        <v>52.14</v>
      </c>
    </row>
    <row r="3578" spans="1:5" x14ac:dyDescent="0.2">
      <c r="A3578" s="29">
        <v>35275</v>
      </c>
      <c r="B3578" s="29" t="s">
        <v>3820</v>
      </c>
      <c r="C3578" s="29" t="s">
        <v>242</v>
      </c>
      <c r="D3578" s="29" t="s">
        <v>232</v>
      </c>
      <c r="E3578" s="30">
        <v>110.67</v>
      </c>
    </row>
    <row r="3579" spans="1:5" x14ac:dyDescent="0.2">
      <c r="A3579" s="29">
        <v>35276</v>
      </c>
      <c r="B3579" s="29" t="s">
        <v>3821</v>
      </c>
      <c r="C3579" s="29" t="s">
        <v>242</v>
      </c>
      <c r="D3579" s="29" t="s">
        <v>232</v>
      </c>
      <c r="E3579" s="30">
        <v>192.57</v>
      </c>
    </row>
    <row r="3580" spans="1:5" x14ac:dyDescent="0.2">
      <c r="A3580" s="29">
        <v>38386</v>
      </c>
      <c r="B3580" s="29" t="s">
        <v>3822</v>
      </c>
      <c r="C3580" s="29" t="s">
        <v>229</v>
      </c>
      <c r="D3580" s="29" t="s">
        <v>232</v>
      </c>
      <c r="E3580" s="30">
        <v>4.8499999999999996</v>
      </c>
    </row>
    <row r="3581" spans="1:5" x14ac:dyDescent="0.2">
      <c r="A3581" s="29">
        <v>11091</v>
      </c>
      <c r="B3581" s="29" t="s">
        <v>3823</v>
      </c>
      <c r="C3581" s="29" t="s">
        <v>229</v>
      </c>
      <c r="D3581" s="29" t="s">
        <v>232</v>
      </c>
      <c r="E3581" s="30">
        <v>1.23</v>
      </c>
    </row>
    <row r="3582" spans="1:5" x14ac:dyDescent="0.2">
      <c r="A3582" s="29">
        <v>37586</v>
      </c>
      <c r="B3582" s="29" t="s">
        <v>3824</v>
      </c>
      <c r="C3582" s="29" t="s">
        <v>2447</v>
      </c>
      <c r="D3582" s="29" t="s">
        <v>237</v>
      </c>
      <c r="E3582" s="30">
        <v>46.53</v>
      </c>
    </row>
    <row r="3583" spans="1:5" x14ac:dyDescent="0.2">
      <c r="A3583" s="29">
        <v>37395</v>
      </c>
      <c r="B3583" s="29" t="s">
        <v>3825</v>
      </c>
      <c r="C3583" s="29" t="s">
        <v>2447</v>
      </c>
      <c r="D3583" s="29" t="s">
        <v>237</v>
      </c>
      <c r="E3583" s="30">
        <v>40.01</v>
      </c>
    </row>
    <row r="3584" spans="1:5" x14ac:dyDescent="0.2">
      <c r="A3584" s="29">
        <v>14147</v>
      </c>
      <c r="B3584" s="29" t="s">
        <v>3826</v>
      </c>
      <c r="C3584" s="29" t="s">
        <v>2447</v>
      </c>
      <c r="D3584" s="29" t="s">
        <v>237</v>
      </c>
      <c r="E3584" s="30">
        <v>53.07</v>
      </c>
    </row>
    <row r="3585" spans="1:5" x14ac:dyDescent="0.2">
      <c r="A3585" s="29">
        <v>37396</v>
      </c>
      <c r="B3585" s="29" t="s">
        <v>3827</v>
      </c>
      <c r="C3585" s="29" t="s">
        <v>2447</v>
      </c>
      <c r="D3585" s="29" t="s">
        <v>237</v>
      </c>
      <c r="E3585" s="30">
        <v>32.74</v>
      </c>
    </row>
    <row r="3586" spans="1:5" x14ac:dyDescent="0.2">
      <c r="A3586" s="29">
        <v>37397</v>
      </c>
      <c r="B3586" s="29" t="s">
        <v>3828</v>
      </c>
      <c r="C3586" s="29" t="s">
        <v>2447</v>
      </c>
      <c r="D3586" s="29" t="s">
        <v>237</v>
      </c>
      <c r="E3586" s="30">
        <v>34.29</v>
      </c>
    </row>
    <row r="3587" spans="1:5" x14ac:dyDescent="0.2">
      <c r="A3587" s="29">
        <v>43606</v>
      </c>
      <c r="B3587" s="29" t="s">
        <v>3829</v>
      </c>
      <c r="C3587" s="29" t="s">
        <v>229</v>
      </c>
      <c r="D3587" s="29" t="s">
        <v>232</v>
      </c>
      <c r="E3587" s="30">
        <v>6.8</v>
      </c>
    </row>
    <row r="3588" spans="1:5" x14ac:dyDescent="0.2">
      <c r="A3588" s="29">
        <v>444</v>
      </c>
      <c r="B3588" s="29" t="s">
        <v>3830</v>
      </c>
      <c r="C3588" s="29" t="s">
        <v>229</v>
      </c>
      <c r="D3588" s="29" t="s">
        <v>232</v>
      </c>
      <c r="E3588" s="30">
        <v>28.82</v>
      </c>
    </row>
    <row r="3589" spans="1:5" x14ac:dyDescent="0.2">
      <c r="A3589" s="29">
        <v>445</v>
      </c>
      <c r="B3589" s="29" t="s">
        <v>3831</v>
      </c>
      <c r="C3589" s="29" t="s">
        <v>229</v>
      </c>
      <c r="D3589" s="29" t="s">
        <v>232</v>
      </c>
      <c r="E3589" s="30">
        <v>39.450000000000003</v>
      </c>
    </row>
    <row r="3590" spans="1:5" x14ac:dyDescent="0.2">
      <c r="A3590" s="29">
        <v>4783</v>
      </c>
      <c r="B3590" s="29" t="s">
        <v>3832</v>
      </c>
      <c r="C3590" s="29" t="s">
        <v>407</v>
      </c>
      <c r="D3590" s="29" t="s">
        <v>230</v>
      </c>
      <c r="E3590" s="30">
        <v>15.71</v>
      </c>
    </row>
    <row r="3591" spans="1:5" x14ac:dyDescent="0.2">
      <c r="A3591" s="29">
        <v>41079</v>
      </c>
      <c r="B3591" s="29" t="s">
        <v>3833</v>
      </c>
      <c r="C3591" s="29" t="s">
        <v>409</v>
      </c>
      <c r="D3591" s="29" t="s">
        <v>232</v>
      </c>
      <c r="E3591" s="30">
        <v>2771.39</v>
      </c>
    </row>
    <row r="3592" spans="1:5" x14ac:dyDescent="0.2">
      <c r="A3592" s="29">
        <v>12874</v>
      </c>
      <c r="B3592" s="29" t="s">
        <v>3834</v>
      </c>
      <c r="C3592" s="29" t="s">
        <v>407</v>
      </c>
      <c r="D3592" s="29" t="s">
        <v>232</v>
      </c>
      <c r="E3592" s="30">
        <v>17.32</v>
      </c>
    </row>
    <row r="3593" spans="1:5" x14ac:dyDescent="0.2">
      <c r="A3593" s="29">
        <v>41082</v>
      </c>
      <c r="B3593" s="29" t="s">
        <v>3835</v>
      </c>
      <c r="C3593" s="29" t="s">
        <v>409</v>
      </c>
      <c r="D3593" s="29" t="s">
        <v>232</v>
      </c>
      <c r="E3593" s="30">
        <v>3057.54</v>
      </c>
    </row>
    <row r="3594" spans="1:5" x14ac:dyDescent="0.2">
      <c r="A3594" s="29">
        <v>4785</v>
      </c>
      <c r="B3594" s="29" t="s">
        <v>3836</v>
      </c>
      <c r="C3594" s="29" t="s">
        <v>407</v>
      </c>
      <c r="D3594" s="29" t="s">
        <v>232</v>
      </c>
      <c r="E3594" s="30">
        <v>16.88</v>
      </c>
    </row>
    <row r="3595" spans="1:5" x14ac:dyDescent="0.2">
      <c r="A3595" s="29">
        <v>41081</v>
      </c>
      <c r="B3595" s="29" t="s">
        <v>3837</v>
      </c>
      <c r="C3595" s="29" t="s">
        <v>409</v>
      </c>
      <c r="D3595" s="29" t="s">
        <v>232</v>
      </c>
      <c r="E3595" s="30">
        <v>2980.92</v>
      </c>
    </row>
    <row r="3596" spans="1:5" x14ac:dyDescent="0.2">
      <c r="A3596" s="29">
        <v>4801</v>
      </c>
      <c r="B3596" s="29" t="s">
        <v>3838</v>
      </c>
      <c r="C3596" s="29" t="s">
        <v>236</v>
      </c>
      <c r="D3596" s="29" t="s">
        <v>232</v>
      </c>
      <c r="E3596" s="30">
        <v>61.45</v>
      </c>
    </row>
    <row r="3597" spans="1:5" x14ac:dyDescent="0.2">
      <c r="A3597" s="29">
        <v>4794</v>
      </c>
      <c r="B3597" s="29" t="s">
        <v>3839</v>
      </c>
      <c r="C3597" s="29" t="s">
        <v>236</v>
      </c>
      <c r="D3597" s="29" t="s">
        <v>232</v>
      </c>
      <c r="E3597" s="30">
        <v>279.89999999999998</v>
      </c>
    </row>
    <row r="3598" spans="1:5" x14ac:dyDescent="0.2">
      <c r="A3598" s="29">
        <v>4796</v>
      </c>
      <c r="B3598" s="29" t="s">
        <v>3840</v>
      </c>
      <c r="C3598" s="29" t="s">
        <v>236</v>
      </c>
      <c r="D3598" s="29" t="s">
        <v>232</v>
      </c>
      <c r="E3598" s="30">
        <v>170.01</v>
      </c>
    </row>
    <row r="3599" spans="1:5" x14ac:dyDescent="0.2">
      <c r="A3599" s="29">
        <v>4800</v>
      </c>
      <c r="B3599" s="29" t="s">
        <v>3841</v>
      </c>
      <c r="C3599" s="29" t="s">
        <v>236</v>
      </c>
      <c r="D3599" s="29" t="s">
        <v>232</v>
      </c>
      <c r="E3599" s="30">
        <v>46.75</v>
      </c>
    </row>
    <row r="3600" spans="1:5" x14ac:dyDescent="0.2">
      <c r="A3600" s="29">
        <v>4795</v>
      </c>
      <c r="B3600" s="29" t="s">
        <v>3842</v>
      </c>
      <c r="C3600" s="29" t="s">
        <v>236</v>
      </c>
      <c r="D3600" s="29" t="s">
        <v>232</v>
      </c>
      <c r="E3600" s="30">
        <v>272.45999999999998</v>
      </c>
    </row>
    <row r="3601" spans="1:5" x14ac:dyDescent="0.2">
      <c r="A3601" s="29">
        <v>39694</v>
      </c>
      <c r="B3601" s="29" t="s">
        <v>3843</v>
      </c>
      <c r="C3601" s="29" t="s">
        <v>236</v>
      </c>
      <c r="D3601" s="29" t="s">
        <v>232</v>
      </c>
      <c r="E3601" s="30">
        <v>399.58</v>
      </c>
    </row>
    <row r="3602" spans="1:5" x14ac:dyDescent="0.2">
      <c r="A3602" s="29">
        <v>1292</v>
      </c>
      <c r="B3602" s="29" t="s">
        <v>3844</v>
      </c>
      <c r="C3602" s="29" t="s">
        <v>236</v>
      </c>
      <c r="D3602" s="29" t="s">
        <v>232</v>
      </c>
      <c r="E3602" s="30">
        <v>52.79</v>
      </c>
    </row>
    <row r="3603" spans="1:5" x14ac:dyDescent="0.2">
      <c r="A3603" s="29">
        <v>1287</v>
      </c>
      <c r="B3603" s="29" t="s">
        <v>3845</v>
      </c>
      <c r="C3603" s="29" t="s">
        <v>236</v>
      </c>
      <c r="D3603" s="29" t="s">
        <v>230</v>
      </c>
      <c r="E3603" s="30">
        <v>25.9</v>
      </c>
    </row>
    <row r="3604" spans="1:5" x14ac:dyDescent="0.2">
      <c r="A3604" s="29">
        <v>1297</v>
      </c>
      <c r="B3604" s="29" t="s">
        <v>3846</v>
      </c>
      <c r="C3604" s="29" t="s">
        <v>236</v>
      </c>
      <c r="D3604" s="29" t="s">
        <v>232</v>
      </c>
      <c r="E3604" s="30">
        <v>21.48</v>
      </c>
    </row>
    <row r="3605" spans="1:5" x14ac:dyDescent="0.2">
      <c r="A3605" s="29">
        <v>4786</v>
      </c>
      <c r="B3605" s="29" t="s">
        <v>3847</v>
      </c>
      <c r="C3605" s="29" t="s">
        <v>236</v>
      </c>
      <c r="D3605" s="29" t="s">
        <v>237</v>
      </c>
      <c r="E3605" s="30">
        <v>87</v>
      </c>
    </row>
    <row r="3606" spans="1:5" x14ac:dyDescent="0.2">
      <c r="A3606" s="29">
        <v>10840</v>
      </c>
      <c r="B3606" s="29" t="s">
        <v>3848</v>
      </c>
      <c r="C3606" s="29" t="s">
        <v>236</v>
      </c>
      <c r="D3606" s="29" t="s">
        <v>237</v>
      </c>
      <c r="E3606" s="30">
        <v>360</v>
      </c>
    </row>
    <row r="3607" spans="1:5" x14ac:dyDescent="0.2">
      <c r="A3607" s="29">
        <v>10841</v>
      </c>
      <c r="B3607" s="29" t="s">
        <v>3849</v>
      </c>
      <c r="C3607" s="29" t="s">
        <v>236</v>
      </c>
      <c r="D3607" s="29" t="s">
        <v>237</v>
      </c>
      <c r="E3607" s="30">
        <v>271.69</v>
      </c>
    </row>
    <row r="3608" spans="1:5" x14ac:dyDescent="0.2">
      <c r="A3608" s="29">
        <v>44540</v>
      </c>
      <c r="B3608" s="29" t="s">
        <v>3850</v>
      </c>
      <c r="C3608" s="29" t="s">
        <v>236</v>
      </c>
      <c r="D3608" s="29" t="s">
        <v>237</v>
      </c>
      <c r="E3608" s="30">
        <v>347.16</v>
      </c>
    </row>
    <row r="3609" spans="1:5" x14ac:dyDescent="0.2">
      <c r="A3609" s="29">
        <v>10842</v>
      </c>
      <c r="B3609" s="29" t="s">
        <v>3851</v>
      </c>
      <c r="C3609" s="29" t="s">
        <v>236</v>
      </c>
      <c r="D3609" s="29" t="s">
        <v>237</v>
      </c>
      <c r="E3609" s="30">
        <v>392.45</v>
      </c>
    </row>
    <row r="3610" spans="1:5" x14ac:dyDescent="0.2">
      <c r="A3610" s="29">
        <v>21108</v>
      </c>
      <c r="B3610" s="29" t="s">
        <v>3852</v>
      </c>
      <c r="C3610" s="29" t="s">
        <v>236</v>
      </c>
      <c r="D3610" s="29" t="s">
        <v>232</v>
      </c>
      <c r="E3610" s="30">
        <v>70.37</v>
      </c>
    </row>
    <row r="3611" spans="1:5" x14ac:dyDescent="0.2">
      <c r="A3611" s="29">
        <v>38180</v>
      </c>
      <c r="B3611" s="29" t="s">
        <v>3853</v>
      </c>
      <c r="C3611" s="29" t="s">
        <v>236</v>
      </c>
      <c r="D3611" s="29" t="s">
        <v>232</v>
      </c>
      <c r="E3611" s="30">
        <v>136.87</v>
      </c>
    </row>
    <row r="3612" spans="1:5" x14ac:dyDescent="0.2">
      <c r="A3612" s="29">
        <v>40648</v>
      </c>
      <c r="B3612" s="29" t="s">
        <v>3854</v>
      </c>
      <c r="C3612" s="29" t="s">
        <v>236</v>
      </c>
      <c r="D3612" s="29" t="s">
        <v>237</v>
      </c>
      <c r="E3612" s="30">
        <v>167.04</v>
      </c>
    </row>
    <row r="3613" spans="1:5" x14ac:dyDescent="0.2">
      <c r="A3613" s="29">
        <v>40649</v>
      </c>
      <c r="B3613" s="29" t="s">
        <v>3855</v>
      </c>
      <c r="C3613" s="29" t="s">
        <v>236</v>
      </c>
      <c r="D3613" s="29" t="s">
        <v>237</v>
      </c>
      <c r="E3613" s="30">
        <v>97.3</v>
      </c>
    </row>
    <row r="3614" spans="1:5" x14ac:dyDescent="0.2">
      <c r="A3614" s="29">
        <v>40650</v>
      </c>
      <c r="B3614" s="29" t="s">
        <v>3856</v>
      </c>
      <c r="C3614" s="29" t="s">
        <v>236</v>
      </c>
      <c r="D3614" s="29" t="s">
        <v>237</v>
      </c>
      <c r="E3614" s="30">
        <v>125.28</v>
      </c>
    </row>
    <row r="3615" spans="1:5" x14ac:dyDescent="0.2">
      <c r="A3615" s="29">
        <v>40651</v>
      </c>
      <c r="B3615" s="29" t="s">
        <v>3857</v>
      </c>
      <c r="C3615" s="29" t="s">
        <v>236</v>
      </c>
      <c r="D3615" s="29" t="s">
        <v>237</v>
      </c>
      <c r="E3615" s="30">
        <v>231.07</v>
      </c>
    </row>
    <row r="3616" spans="1:5" x14ac:dyDescent="0.2">
      <c r="A3616" s="29">
        <v>40652</v>
      </c>
      <c r="B3616" s="29" t="s">
        <v>3858</v>
      </c>
      <c r="C3616" s="29" t="s">
        <v>236</v>
      </c>
      <c r="D3616" s="29" t="s">
        <v>237</v>
      </c>
      <c r="E3616" s="30">
        <v>123.88</v>
      </c>
    </row>
    <row r="3617" spans="1:5" x14ac:dyDescent="0.2">
      <c r="A3617" s="29">
        <v>40647</v>
      </c>
      <c r="B3617" s="29" t="s">
        <v>3859</v>
      </c>
      <c r="C3617" s="29" t="s">
        <v>236</v>
      </c>
      <c r="D3617" s="29" t="s">
        <v>237</v>
      </c>
      <c r="E3617" s="30">
        <v>136.41</v>
      </c>
    </row>
    <row r="3618" spans="1:5" x14ac:dyDescent="0.2">
      <c r="A3618" s="29">
        <v>40653</v>
      </c>
      <c r="B3618" s="29" t="s">
        <v>3860</v>
      </c>
      <c r="C3618" s="29" t="s">
        <v>236</v>
      </c>
      <c r="D3618" s="29" t="s">
        <v>237</v>
      </c>
      <c r="E3618" s="30">
        <v>104.4</v>
      </c>
    </row>
    <row r="3619" spans="1:5" x14ac:dyDescent="0.2">
      <c r="A3619" s="29">
        <v>36178</v>
      </c>
      <c r="B3619" s="29" t="s">
        <v>3861</v>
      </c>
      <c r="C3619" s="29" t="s">
        <v>229</v>
      </c>
      <c r="D3619" s="29" t="s">
        <v>232</v>
      </c>
      <c r="E3619" s="30">
        <v>11.37</v>
      </c>
    </row>
    <row r="3620" spans="1:5" x14ac:dyDescent="0.2">
      <c r="A3620" s="29">
        <v>38195</v>
      </c>
      <c r="B3620" s="29" t="s">
        <v>3862</v>
      </c>
      <c r="C3620" s="29" t="s">
        <v>236</v>
      </c>
      <c r="D3620" s="29" t="s">
        <v>232</v>
      </c>
      <c r="E3620" s="30">
        <v>83.11</v>
      </c>
    </row>
    <row r="3621" spans="1:5" x14ac:dyDescent="0.2">
      <c r="A3621" s="29">
        <v>38181</v>
      </c>
      <c r="B3621" s="29" t="s">
        <v>3863</v>
      </c>
      <c r="C3621" s="29" t="s">
        <v>236</v>
      </c>
      <c r="D3621" s="29" t="s">
        <v>232</v>
      </c>
      <c r="E3621" s="30">
        <v>186.85</v>
      </c>
    </row>
    <row r="3622" spans="1:5" x14ac:dyDescent="0.2">
      <c r="A3622" s="29">
        <v>38182</v>
      </c>
      <c r="B3622" s="29" t="s">
        <v>3864</v>
      </c>
      <c r="C3622" s="29" t="s">
        <v>236</v>
      </c>
      <c r="D3622" s="29" t="s">
        <v>232</v>
      </c>
      <c r="E3622" s="30">
        <v>177.99</v>
      </c>
    </row>
    <row r="3623" spans="1:5" x14ac:dyDescent="0.2">
      <c r="A3623" s="29">
        <v>38186</v>
      </c>
      <c r="B3623" s="29" t="s">
        <v>3865</v>
      </c>
      <c r="C3623" s="29" t="s">
        <v>236</v>
      </c>
      <c r="D3623" s="29" t="s">
        <v>232</v>
      </c>
      <c r="E3623" s="30">
        <v>462.65</v>
      </c>
    </row>
    <row r="3624" spans="1:5" x14ac:dyDescent="0.2">
      <c r="A3624" s="29">
        <v>38185</v>
      </c>
      <c r="B3624" s="29" t="s">
        <v>3866</v>
      </c>
      <c r="C3624" s="29" t="s">
        <v>236</v>
      </c>
      <c r="D3624" s="29" t="s">
        <v>232</v>
      </c>
      <c r="E3624" s="30">
        <v>411.92</v>
      </c>
    </row>
    <row r="3625" spans="1:5" x14ac:dyDescent="0.2">
      <c r="A3625" s="29">
        <v>40654</v>
      </c>
      <c r="B3625" s="29" t="s">
        <v>3867</v>
      </c>
      <c r="C3625" s="29" t="s">
        <v>236</v>
      </c>
      <c r="D3625" s="29" t="s">
        <v>237</v>
      </c>
      <c r="E3625" s="30">
        <v>162.16</v>
      </c>
    </row>
    <row r="3626" spans="1:5" x14ac:dyDescent="0.2">
      <c r="A3626" s="29">
        <v>44541</v>
      </c>
      <c r="B3626" s="29" t="s">
        <v>3868</v>
      </c>
      <c r="C3626" s="29" t="s">
        <v>236</v>
      </c>
      <c r="D3626" s="29" t="s">
        <v>237</v>
      </c>
      <c r="E3626" s="30">
        <v>286.79000000000002</v>
      </c>
    </row>
    <row r="3627" spans="1:5" x14ac:dyDescent="0.2">
      <c r="A3627" s="29">
        <v>4822</v>
      </c>
      <c r="B3627" s="29" t="s">
        <v>3869</v>
      </c>
      <c r="C3627" s="29" t="s">
        <v>236</v>
      </c>
      <c r="D3627" s="29" t="s">
        <v>232</v>
      </c>
      <c r="E3627" s="30">
        <v>372.08</v>
      </c>
    </row>
    <row r="3628" spans="1:5" x14ac:dyDescent="0.2">
      <c r="A3628" s="29">
        <v>4818</v>
      </c>
      <c r="B3628" s="29" t="s">
        <v>3870</v>
      </c>
      <c r="C3628" s="29" t="s">
        <v>236</v>
      </c>
      <c r="D3628" s="29" t="s">
        <v>230</v>
      </c>
      <c r="E3628" s="30">
        <v>382.45</v>
      </c>
    </row>
    <row r="3629" spans="1:5" x14ac:dyDescent="0.2">
      <c r="A3629" s="29">
        <v>39567</v>
      </c>
      <c r="B3629" s="29" t="s">
        <v>3871</v>
      </c>
      <c r="C3629" s="29" t="s">
        <v>236</v>
      </c>
      <c r="D3629" s="29" t="s">
        <v>232</v>
      </c>
      <c r="E3629" s="30">
        <v>35.409999999999997</v>
      </c>
    </row>
    <row r="3630" spans="1:5" x14ac:dyDescent="0.2">
      <c r="A3630" s="29">
        <v>39566</v>
      </c>
      <c r="B3630" s="29" t="s">
        <v>3872</v>
      </c>
      <c r="C3630" s="29" t="s">
        <v>236</v>
      </c>
      <c r="D3630" s="29" t="s">
        <v>232</v>
      </c>
      <c r="E3630" s="30">
        <v>37.479999999999997</v>
      </c>
    </row>
    <row r="3631" spans="1:5" x14ac:dyDescent="0.2">
      <c r="A3631" s="29">
        <v>39416</v>
      </c>
      <c r="B3631" s="29" t="s">
        <v>3873</v>
      </c>
      <c r="C3631" s="29" t="s">
        <v>236</v>
      </c>
      <c r="D3631" s="29" t="s">
        <v>232</v>
      </c>
      <c r="E3631" s="30">
        <v>22.84</v>
      </c>
    </row>
    <row r="3632" spans="1:5" x14ac:dyDescent="0.2">
      <c r="A3632" s="29">
        <v>39417</v>
      </c>
      <c r="B3632" s="29" t="s">
        <v>3874</v>
      </c>
      <c r="C3632" s="29" t="s">
        <v>236</v>
      </c>
      <c r="D3632" s="29" t="s">
        <v>232</v>
      </c>
      <c r="E3632" s="30">
        <v>22.28</v>
      </c>
    </row>
    <row r="3633" spans="1:5" x14ac:dyDescent="0.2">
      <c r="A3633" s="29">
        <v>43742</v>
      </c>
      <c r="B3633" s="29" t="s">
        <v>3875</v>
      </c>
      <c r="C3633" s="29" t="s">
        <v>236</v>
      </c>
      <c r="D3633" s="29" t="s">
        <v>232</v>
      </c>
      <c r="E3633" s="30">
        <v>24.03</v>
      </c>
    </row>
    <row r="3634" spans="1:5" x14ac:dyDescent="0.2">
      <c r="A3634" s="29">
        <v>39414</v>
      </c>
      <c r="B3634" s="29" t="s">
        <v>3876</v>
      </c>
      <c r="C3634" s="29" t="s">
        <v>236</v>
      </c>
      <c r="D3634" s="29" t="s">
        <v>232</v>
      </c>
      <c r="E3634" s="30">
        <v>21.64</v>
      </c>
    </row>
    <row r="3635" spans="1:5" x14ac:dyDescent="0.2">
      <c r="A3635" s="29">
        <v>39415</v>
      </c>
      <c r="B3635" s="29" t="s">
        <v>3877</v>
      </c>
      <c r="C3635" s="29" t="s">
        <v>236</v>
      </c>
      <c r="D3635" s="29" t="s">
        <v>232</v>
      </c>
      <c r="E3635" s="30">
        <v>18.649999999999999</v>
      </c>
    </row>
    <row r="3636" spans="1:5" x14ac:dyDescent="0.2">
      <c r="A3636" s="29">
        <v>43740</v>
      </c>
      <c r="B3636" s="29" t="s">
        <v>3878</v>
      </c>
      <c r="C3636" s="29" t="s">
        <v>236</v>
      </c>
      <c r="D3636" s="29" t="s">
        <v>232</v>
      </c>
      <c r="E3636" s="30">
        <v>22.77</v>
      </c>
    </row>
    <row r="3637" spans="1:5" x14ac:dyDescent="0.2">
      <c r="A3637" s="29">
        <v>39412</v>
      </c>
      <c r="B3637" s="29" t="s">
        <v>3879</v>
      </c>
      <c r="C3637" s="29" t="s">
        <v>236</v>
      </c>
      <c r="D3637" s="29" t="s">
        <v>230</v>
      </c>
      <c r="E3637" s="30">
        <v>15.62</v>
      </c>
    </row>
    <row r="3638" spans="1:5" x14ac:dyDescent="0.2">
      <c r="A3638" s="29">
        <v>39413</v>
      </c>
      <c r="B3638" s="29" t="s">
        <v>3880</v>
      </c>
      <c r="C3638" s="29" t="s">
        <v>236</v>
      </c>
      <c r="D3638" s="29" t="s">
        <v>232</v>
      </c>
      <c r="E3638" s="30">
        <v>16.89</v>
      </c>
    </row>
    <row r="3639" spans="1:5" x14ac:dyDescent="0.2">
      <c r="A3639" s="29">
        <v>43741</v>
      </c>
      <c r="B3639" s="29" t="s">
        <v>3881</v>
      </c>
      <c r="C3639" s="29" t="s">
        <v>236</v>
      </c>
      <c r="D3639" s="29" t="s">
        <v>232</v>
      </c>
      <c r="E3639" s="30">
        <v>18</v>
      </c>
    </row>
    <row r="3640" spans="1:5" x14ac:dyDescent="0.2">
      <c r="A3640" s="29">
        <v>11062</v>
      </c>
      <c r="B3640" s="29" t="s">
        <v>3882</v>
      </c>
      <c r="C3640" s="29" t="s">
        <v>236</v>
      </c>
      <c r="D3640" s="29" t="s">
        <v>232</v>
      </c>
      <c r="E3640" s="30">
        <v>55.11</v>
      </c>
    </row>
    <row r="3641" spans="1:5" x14ac:dyDescent="0.2">
      <c r="A3641" s="29">
        <v>11063</v>
      </c>
      <c r="B3641" s="29" t="s">
        <v>3883</v>
      </c>
      <c r="C3641" s="29" t="s">
        <v>236</v>
      </c>
      <c r="D3641" s="29" t="s">
        <v>232</v>
      </c>
      <c r="E3641" s="30">
        <v>33.729999999999997</v>
      </c>
    </row>
    <row r="3642" spans="1:5" x14ac:dyDescent="0.2">
      <c r="A3642" s="29">
        <v>13521</v>
      </c>
      <c r="B3642" s="29" t="s">
        <v>3884</v>
      </c>
      <c r="C3642" s="29" t="s">
        <v>229</v>
      </c>
      <c r="D3642" s="29" t="s">
        <v>232</v>
      </c>
      <c r="E3642" s="30">
        <v>103.95</v>
      </c>
    </row>
    <row r="3643" spans="1:5" x14ac:dyDescent="0.2">
      <c r="A3643" s="29">
        <v>10851</v>
      </c>
      <c r="B3643" s="29" t="s">
        <v>3885</v>
      </c>
      <c r="C3643" s="29" t="s">
        <v>229</v>
      </c>
      <c r="D3643" s="29" t="s">
        <v>237</v>
      </c>
      <c r="E3643" s="30">
        <v>57.96</v>
      </c>
    </row>
    <row r="3644" spans="1:5" x14ac:dyDescent="0.2">
      <c r="A3644" s="29">
        <v>39515</v>
      </c>
      <c r="B3644" s="29" t="s">
        <v>3886</v>
      </c>
      <c r="C3644" s="29" t="s">
        <v>229</v>
      </c>
      <c r="D3644" s="29" t="s">
        <v>237</v>
      </c>
      <c r="E3644" s="30">
        <v>62.82</v>
      </c>
    </row>
    <row r="3645" spans="1:5" x14ac:dyDescent="0.2">
      <c r="A3645" s="29">
        <v>39516</v>
      </c>
      <c r="B3645" s="29" t="s">
        <v>3887</v>
      </c>
      <c r="C3645" s="29" t="s">
        <v>229</v>
      </c>
      <c r="D3645" s="29" t="s">
        <v>237</v>
      </c>
      <c r="E3645" s="30">
        <v>52.96</v>
      </c>
    </row>
    <row r="3646" spans="1:5" x14ac:dyDescent="0.2">
      <c r="A3646" s="29">
        <v>39514</v>
      </c>
      <c r="B3646" s="29" t="s">
        <v>3888</v>
      </c>
      <c r="C3646" s="29" t="s">
        <v>229</v>
      </c>
      <c r="D3646" s="29" t="s">
        <v>237</v>
      </c>
      <c r="E3646" s="30">
        <v>32.950000000000003</v>
      </c>
    </row>
    <row r="3647" spans="1:5" x14ac:dyDescent="0.2">
      <c r="A3647" s="29">
        <v>4812</v>
      </c>
      <c r="B3647" s="29" t="s">
        <v>3889</v>
      </c>
      <c r="C3647" s="29" t="s">
        <v>236</v>
      </c>
      <c r="D3647" s="29" t="s">
        <v>232</v>
      </c>
      <c r="E3647" s="30">
        <v>9.3699999999999992</v>
      </c>
    </row>
    <row r="3648" spans="1:5" x14ac:dyDescent="0.2">
      <c r="A3648" s="29">
        <v>10849</v>
      </c>
      <c r="B3648" s="29" t="s">
        <v>3890</v>
      </c>
      <c r="C3648" s="29" t="s">
        <v>229</v>
      </c>
      <c r="D3648" s="29" t="s">
        <v>232</v>
      </c>
      <c r="E3648" s="30">
        <v>1512.01</v>
      </c>
    </row>
    <row r="3649" spans="1:5" x14ac:dyDescent="0.2">
      <c r="A3649" s="29">
        <v>10848</v>
      </c>
      <c r="B3649" s="29" t="s">
        <v>3891</v>
      </c>
      <c r="C3649" s="29" t="s">
        <v>229</v>
      </c>
      <c r="D3649" s="29" t="s">
        <v>232</v>
      </c>
      <c r="E3649" s="30">
        <v>949.73</v>
      </c>
    </row>
    <row r="3650" spans="1:5" x14ac:dyDescent="0.2">
      <c r="A3650" s="29">
        <v>4813</v>
      </c>
      <c r="B3650" s="29" t="s">
        <v>3892</v>
      </c>
      <c r="C3650" s="29" t="s">
        <v>236</v>
      </c>
      <c r="D3650" s="29" t="s">
        <v>230</v>
      </c>
      <c r="E3650" s="30">
        <v>315</v>
      </c>
    </row>
    <row r="3651" spans="1:5" x14ac:dyDescent="0.2">
      <c r="A3651" s="29">
        <v>37560</v>
      </c>
      <c r="B3651" s="29" t="s">
        <v>3893</v>
      </c>
      <c r="C3651" s="29" t="s">
        <v>229</v>
      </c>
      <c r="D3651" s="29" t="s">
        <v>232</v>
      </c>
      <c r="E3651" s="30">
        <v>59.06</v>
      </c>
    </row>
    <row r="3652" spans="1:5" x14ac:dyDescent="0.2">
      <c r="A3652" s="29">
        <v>37557</v>
      </c>
      <c r="B3652" s="29" t="s">
        <v>3894</v>
      </c>
      <c r="C3652" s="29" t="s">
        <v>229</v>
      </c>
      <c r="D3652" s="29" t="s">
        <v>232</v>
      </c>
      <c r="E3652" s="30">
        <v>17.93</v>
      </c>
    </row>
    <row r="3653" spans="1:5" x14ac:dyDescent="0.2">
      <c r="A3653" s="29">
        <v>37556</v>
      </c>
      <c r="B3653" s="29" t="s">
        <v>3895</v>
      </c>
      <c r="C3653" s="29" t="s">
        <v>229</v>
      </c>
      <c r="D3653" s="29" t="s">
        <v>232</v>
      </c>
      <c r="E3653" s="30">
        <v>34.700000000000003</v>
      </c>
    </row>
    <row r="3654" spans="1:5" x14ac:dyDescent="0.2">
      <c r="A3654" s="29">
        <v>37559</v>
      </c>
      <c r="B3654" s="29" t="s">
        <v>3896</v>
      </c>
      <c r="C3654" s="29" t="s">
        <v>229</v>
      </c>
      <c r="D3654" s="29" t="s">
        <v>232</v>
      </c>
      <c r="E3654" s="30">
        <v>42.56</v>
      </c>
    </row>
    <row r="3655" spans="1:5" x14ac:dyDescent="0.2">
      <c r="A3655" s="29">
        <v>37539</v>
      </c>
      <c r="B3655" s="29" t="s">
        <v>3897</v>
      </c>
      <c r="C3655" s="29" t="s">
        <v>229</v>
      </c>
      <c r="D3655" s="29" t="s">
        <v>230</v>
      </c>
      <c r="E3655" s="30">
        <v>30</v>
      </c>
    </row>
    <row r="3656" spans="1:5" x14ac:dyDescent="0.2">
      <c r="A3656" s="29">
        <v>37558</v>
      </c>
      <c r="B3656" s="29" t="s">
        <v>3898</v>
      </c>
      <c r="C3656" s="29" t="s">
        <v>229</v>
      </c>
      <c r="D3656" s="29" t="s">
        <v>232</v>
      </c>
      <c r="E3656" s="30">
        <v>55.93</v>
      </c>
    </row>
    <row r="3657" spans="1:5" x14ac:dyDescent="0.2">
      <c r="A3657" s="29">
        <v>34723</v>
      </c>
      <c r="B3657" s="29" t="s">
        <v>3899</v>
      </c>
      <c r="C3657" s="29" t="s">
        <v>236</v>
      </c>
      <c r="D3657" s="29" t="s">
        <v>232</v>
      </c>
      <c r="E3657" s="30">
        <v>727.65</v>
      </c>
    </row>
    <row r="3658" spans="1:5" x14ac:dyDescent="0.2">
      <c r="A3658" s="29">
        <v>34721</v>
      </c>
      <c r="B3658" s="29" t="s">
        <v>3900</v>
      </c>
      <c r="C3658" s="29" t="s">
        <v>236</v>
      </c>
      <c r="D3658" s="29" t="s">
        <v>232</v>
      </c>
      <c r="E3658" s="30">
        <v>907.2</v>
      </c>
    </row>
    <row r="3659" spans="1:5" x14ac:dyDescent="0.2">
      <c r="A3659" s="29">
        <v>4309</v>
      </c>
      <c r="B3659" s="29" t="s">
        <v>3901</v>
      </c>
      <c r="C3659" s="29" t="s">
        <v>229</v>
      </c>
      <c r="D3659" s="29" t="s">
        <v>232</v>
      </c>
      <c r="E3659" s="30">
        <v>5.53</v>
      </c>
    </row>
    <row r="3660" spans="1:5" x14ac:dyDescent="0.2">
      <c r="A3660" s="29">
        <v>4307</v>
      </c>
      <c r="B3660" s="29" t="s">
        <v>3902</v>
      </c>
      <c r="C3660" s="29" t="s">
        <v>229</v>
      </c>
      <c r="D3660" s="29" t="s">
        <v>232</v>
      </c>
      <c r="E3660" s="30">
        <v>9.4499999999999993</v>
      </c>
    </row>
    <row r="3661" spans="1:5" x14ac:dyDescent="0.2">
      <c r="A3661" s="29">
        <v>10850</v>
      </c>
      <c r="B3661" s="29" t="s">
        <v>3903</v>
      </c>
      <c r="C3661" s="29" t="s">
        <v>229</v>
      </c>
      <c r="D3661" s="29" t="s">
        <v>232</v>
      </c>
      <c r="E3661" s="30">
        <v>47.25</v>
      </c>
    </row>
    <row r="3662" spans="1:5" x14ac:dyDescent="0.2">
      <c r="A3662" s="29">
        <v>42438</v>
      </c>
      <c r="B3662" s="29" t="s">
        <v>3904</v>
      </c>
      <c r="C3662" s="29" t="s">
        <v>229</v>
      </c>
      <c r="D3662" s="29" t="s">
        <v>237</v>
      </c>
      <c r="E3662" s="30">
        <v>1835.74</v>
      </c>
    </row>
    <row r="3663" spans="1:5" x14ac:dyDescent="0.2">
      <c r="A3663" s="29">
        <v>4792</v>
      </c>
      <c r="B3663" s="29" t="s">
        <v>3905</v>
      </c>
      <c r="C3663" s="29" t="s">
        <v>236</v>
      </c>
      <c r="D3663" s="29" t="s">
        <v>232</v>
      </c>
      <c r="E3663" s="30">
        <v>131.38999999999999</v>
      </c>
    </row>
    <row r="3664" spans="1:5" x14ac:dyDescent="0.2">
      <c r="A3664" s="29">
        <v>4790</v>
      </c>
      <c r="B3664" s="29" t="s">
        <v>3906</v>
      </c>
      <c r="C3664" s="29" t="s">
        <v>236</v>
      </c>
      <c r="D3664" s="29" t="s">
        <v>230</v>
      </c>
      <c r="E3664" s="30">
        <v>79</v>
      </c>
    </row>
    <row r="3665" spans="1:5" x14ac:dyDescent="0.2">
      <c r="A3665" s="29">
        <v>40671</v>
      </c>
      <c r="B3665" s="29" t="s">
        <v>3907</v>
      </c>
      <c r="C3665" s="29" t="s">
        <v>236</v>
      </c>
      <c r="D3665" s="29" t="s">
        <v>232</v>
      </c>
      <c r="E3665" s="30">
        <v>74.62</v>
      </c>
    </row>
    <row r="3666" spans="1:5" x14ac:dyDescent="0.2">
      <c r="A3666" s="29">
        <v>7552</v>
      </c>
      <c r="B3666" s="29" t="s">
        <v>3908</v>
      </c>
      <c r="C3666" s="29" t="s">
        <v>229</v>
      </c>
      <c r="D3666" s="29" t="s">
        <v>232</v>
      </c>
      <c r="E3666" s="30">
        <v>24.75</v>
      </c>
    </row>
    <row r="3667" spans="1:5" x14ac:dyDescent="0.2">
      <c r="A3667" s="29">
        <v>4893</v>
      </c>
      <c r="B3667" s="29" t="s">
        <v>3909</v>
      </c>
      <c r="C3667" s="29" t="s">
        <v>229</v>
      </c>
      <c r="D3667" s="29" t="s">
        <v>237</v>
      </c>
      <c r="E3667" s="30">
        <v>12.65</v>
      </c>
    </row>
    <row r="3668" spans="1:5" x14ac:dyDescent="0.2">
      <c r="A3668" s="29">
        <v>4894</v>
      </c>
      <c r="B3668" s="29" t="s">
        <v>3910</v>
      </c>
      <c r="C3668" s="29" t="s">
        <v>229</v>
      </c>
      <c r="D3668" s="29" t="s">
        <v>237</v>
      </c>
      <c r="E3668" s="30">
        <v>10.85</v>
      </c>
    </row>
    <row r="3669" spans="1:5" x14ac:dyDescent="0.2">
      <c r="A3669" s="29">
        <v>4888</v>
      </c>
      <c r="B3669" s="29" t="s">
        <v>3911</v>
      </c>
      <c r="C3669" s="29" t="s">
        <v>229</v>
      </c>
      <c r="D3669" s="29" t="s">
        <v>237</v>
      </c>
      <c r="E3669" s="30">
        <v>3.7</v>
      </c>
    </row>
    <row r="3670" spans="1:5" x14ac:dyDescent="0.2">
      <c r="A3670" s="29">
        <v>4890</v>
      </c>
      <c r="B3670" s="29" t="s">
        <v>3912</v>
      </c>
      <c r="C3670" s="29" t="s">
        <v>229</v>
      </c>
      <c r="D3670" s="29" t="s">
        <v>237</v>
      </c>
      <c r="E3670" s="30">
        <v>6.95</v>
      </c>
    </row>
    <row r="3671" spans="1:5" x14ac:dyDescent="0.2">
      <c r="A3671" s="29">
        <v>12411</v>
      </c>
      <c r="B3671" s="29" t="s">
        <v>3913</v>
      </c>
      <c r="C3671" s="29" t="s">
        <v>229</v>
      </c>
      <c r="D3671" s="29" t="s">
        <v>237</v>
      </c>
      <c r="E3671" s="30">
        <v>37.409999999999997</v>
      </c>
    </row>
    <row r="3672" spans="1:5" x14ac:dyDescent="0.2">
      <c r="A3672" s="29">
        <v>4891</v>
      </c>
      <c r="B3672" s="29" t="s">
        <v>3914</v>
      </c>
      <c r="C3672" s="29" t="s">
        <v>229</v>
      </c>
      <c r="D3672" s="29" t="s">
        <v>237</v>
      </c>
      <c r="E3672" s="30">
        <v>18.7</v>
      </c>
    </row>
    <row r="3673" spans="1:5" x14ac:dyDescent="0.2">
      <c r="A3673" s="29">
        <v>4889</v>
      </c>
      <c r="B3673" s="29" t="s">
        <v>3915</v>
      </c>
      <c r="C3673" s="29" t="s">
        <v>229</v>
      </c>
      <c r="D3673" s="29" t="s">
        <v>237</v>
      </c>
      <c r="E3673" s="30">
        <v>5</v>
      </c>
    </row>
    <row r="3674" spans="1:5" x14ac:dyDescent="0.2">
      <c r="A3674" s="29">
        <v>4892</v>
      </c>
      <c r="B3674" s="29" t="s">
        <v>3916</v>
      </c>
      <c r="C3674" s="29" t="s">
        <v>229</v>
      </c>
      <c r="D3674" s="29" t="s">
        <v>237</v>
      </c>
      <c r="E3674" s="30">
        <v>52.39</v>
      </c>
    </row>
    <row r="3675" spans="1:5" x14ac:dyDescent="0.2">
      <c r="A3675" s="29">
        <v>12412</v>
      </c>
      <c r="B3675" s="29" t="s">
        <v>3917</v>
      </c>
      <c r="C3675" s="29" t="s">
        <v>229</v>
      </c>
      <c r="D3675" s="29" t="s">
        <v>237</v>
      </c>
      <c r="E3675" s="30">
        <v>97.37</v>
      </c>
    </row>
    <row r="3676" spans="1:5" x14ac:dyDescent="0.2">
      <c r="A3676" s="29">
        <v>11073</v>
      </c>
      <c r="B3676" s="29" t="s">
        <v>3918</v>
      </c>
      <c r="C3676" s="29" t="s">
        <v>229</v>
      </c>
      <c r="D3676" s="29" t="s">
        <v>232</v>
      </c>
      <c r="E3676" s="30">
        <v>6.71</v>
      </c>
    </row>
    <row r="3677" spans="1:5" x14ac:dyDescent="0.2">
      <c r="A3677" s="29">
        <v>11071</v>
      </c>
      <c r="B3677" s="29" t="s">
        <v>3919</v>
      </c>
      <c r="C3677" s="29" t="s">
        <v>229</v>
      </c>
      <c r="D3677" s="29" t="s">
        <v>232</v>
      </c>
      <c r="E3677" s="30">
        <v>10.87</v>
      </c>
    </row>
    <row r="3678" spans="1:5" x14ac:dyDescent="0.2">
      <c r="A3678" s="29">
        <v>11072</v>
      </c>
      <c r="B3678" s="29" t="s">
        <v>3920</v>
      </c>
      <c r="C3678" s="29" t="s">
        <v>229</v>
      </c>
      <c r="D3678" s="29" t="s">
        <v>232</v>
      </c>
      <c r="E3678" s="30">
        <v>3.79</v>
      </c>
    </row>
    <row r="3679" spans="1:5" x14ac:dyDescent="0.2">
      <c r="A3679" s="29">
        <v>4895</v>
      </c>
      <c r="B3679" s="29" t="s">
        <v>3921</v>
      </c>
      <c r="C3679" s="29" t="s">
        <v>229</v>
      </c>
      <c r="D3679" s="29" t="s">
        <v>232</v>
      </c>
      <c r="E3679" s="30">
        <v>0.65</v>
      </c>
    </row>
    <row r="3680" spans="1:5" x14ac:dyDescent="0.2">
      <c r="A3680" s="29">
        <v>4907</v>
      </c>
      <c r="B3680" s="29" t="s">
        <v>3922</v>
      </c>
      <c r="C3680" s="29" t="s">
        <v>229</v>
      </c>
      <c r="D3680" s="29" t="s">
        <v>237</v>
      </c>
      <c r="E3680" s="30">
        <v>39.979999999999997</v>
      </c>
    </row>
    <row r="3681" spans="1:5" x14ac:dyDescent="0.2">
      <c r="A3681" s="29">
        <v>4902</v>
      </c>
      <c r="B3681" s="29" t="s">
        <v>3923</v>
      </c>
      <c r="C3681" s="29" t="s">
        <v>229</v>
      </c>
      <c r="D3681" s="29" t="s">
        <v>237</v>
      </c>
      <c r="E3681" s="30">
        <v>90.5</v>
      </c>
    </row>
    <row r="3682" spans="1:5" x14ac:dyDescent="0.2">
      <c r="A3682" s="29">
        <v>4908</v>
      </c>
      <c r="B3682" s="29" t="s">
        <v>3924</v>
      </c>
      <c r="C3682" s="29" t="s">
        <v>229</v>
      </c>
      <c r="D3682" s="29" t="s">
        <v>237</v>
      </c>
      <c r="E3682" s="30">
        <v>183.76</v>
      </c>
    </row>
    <row r="3683" spans="1:5" x14ac:dyDescent="0.2">
      <c r="A3683" s="29">
        <v>4909</v>
      </c>
      <c r="B3683" s="29" t="s">
        <v>3925</v>
      </c>
      <c r="C3683" s="29" t="s">
        <v>229</v>
      </c>
      <c r="D3683" s="29" t="s">
        <v>237</v>
      </c>
      <c r="E3683" s="30">
        <v>354.89</v>
      </c>
    </row>
    <row r="3684" spans="1:5" x14ac:dyDescent="0.2">
      <c r="A3684" s="29">
        <v>4903</v>
      </c>
      <c r="B3684" s="29" t="s">
        <v>3926</v>
      </c>
      <c r="C3684" s="29" t="s">
        <v>229</v>
      </c>
      <c r="D3684" s="29" t="s">
        <v>237</v>
      </c>
      <c r="E3684" s="30">
        <v>1043.5</v>
      </c>
    </row>
    <row r="3685" spans="1:5" x14ac:dyDescent="0.2">
      <c r="A3685" s="29">
        <v>4897</v>
      </c>
      <c r="B3685" s="29" t="s">
        <v>3927</v>
      </c>
      <c r="C3685" s="29" t="s">
        <v>229</v>
      </c>
      <c r="D3685" s="29" t="s">
        <v>232</v>
      </c>
      <c r="E3685" s="30">
        <v>2.75</v>
      </c>
    </row>
    <row r="3686" spans="1:5" x14ac:dyDescent="0.2">
      <c r="A3686" s="29">
        <v>4896</v>
      </c>
      <c r="B3686" s="29" t="s">
        <v>3928</v>
      </c>
      <c r="C3686" s="29" t="s">
        <v>229</v>
      </c>
      <c r="D3686" s="29" t="s">
        <v>232</v>
      </c>
      <c r="E3686" s="30">
        <v>0.98</v>
      </c>
    </row>
    <row r="3687" spans="1:5" x14ac:dyDescent="0.2">
      <c r="A3687" s="29">
        <v>4900</v>
      </c>
      <c r="B3687" s="29" t="s">
        <v>3929</v>
      </c>
      <c r="C3687" s="29" t="s">
        <v>229</v>
      </c>
      <c r="D3687" s="29" t="s">
        <v>232</v>
      </c>
      <c r="E3687" s="30">
        <v>8.1999999999999993</v>
      </c>
    </row>
    <row r="3688" spans="1:5" x14ac:dyDescent="0.2">
      <c r="A3688" s="29">
        <v>4898</v>
      </c>
      <c r="B3688" s="29" t="s">
        <v>3930</v>
      </c>
      <c r="C3688" s="29" t="s">
        <v>229</v>
      </c>
      <c r="D3688" s="29" t="s">
        <v>232</v>
      </c>
      <c r="E3688" s="30">
        <v>3.06</v>
      </c>
    </row>
    <row r="3689" spans="1:5" x14ac:dyDescent="0.2">
      <c r="A3689" s="29">
        <v>4899</v>
      </c>
      <c r="B3689" s="29" t="s">
        <v>3931</v>
      </c>
      <c r="C3689" s="29" t="s">
        <v>229</v>
      </c>
      <c r="D3689" s="29" t="s">
        <v>232</v>
      </c>
      <c r="E3689" s="30">
        <v>11.25</v>
      </c>
    </row>
    <row r="3690" spans="1:5" x14ac:dyDescent="0.2">
      <c r="A3690" s="29">
        <v>11096</v>
      </c>
      <c r="B3690" s="29" t="s">
        <v>3932</v>
      </c>
      <c r="C3690" s="29" t="s">
        <v>293</v>
      </c>
      <c r="D3690" s="29" t="s">
        <v>232</v>
      </c>
      <c r="E3690" s="30">
        <v>0.4</v>
      </c>
    </row>
    <row r="3691" spans="1:5" x14ac:dyDescent="0.2">
      <c r="A3691" s="29">
        <v>4741</v>
      </c>
      <c r="B3691" s="29" t="s">
        <v>3933</v>
      </c>
      <c r="C3691" s="29" t="s">
        <v>405</v>
      </c>
      <c r="D3691" s="29" t="s">
        <v>232</v>
      </c>
      <c r="E3691" s="30">
        <v>73.099999999999994</v>
      </c>
    </row>
    <row r="3692" spans="1:5" x14ac:dyDescent="0.2">
      <c r="A3692" s="29">
        <v>4752</v>
      </c>
      <c r="B3692" s="29" t="s">
        <v>3934</v>
      </c>
      <c r="C3692" s="29" t="s">
        <v>407</v>
      </c>
      <c r="D3692" s="29" t="s">
        <v>232</v>
      </c>
      <c r="E3692" s="30">
        <v>19.52</v>
      </c>
    </row>
    <row r="3693" spans="1:5" x14ac:dyDescent="0.2">
      <c r="A3693" s="29">
        <v>41091</v>
      </c>
      <c r="B3693" s="29" t="s">
        <v>3935</v>
      </c>
      <c r="C3693" s="29" t="s">
        <v>409</v>
      </c>
      <c r="D3693" s="29" t="s">
        <v>232</v>
      </c>
      <c r="E3693" s="30">
        <v>3446.59</v>
      </c>
    </row>
    <row r="3694" spans="1:5" x14ac:dyDescent="0.2">
      <c r="A3694" s="29">
        <v>13954</v>
      </c>
      <c r="B3694" s="29" t="s">
        <v>3936</v>
      </c>
      <c r="C3694" s="29" t="s">
        <v>229</v>
      </c>
      <c r="D3694" s="29" t="s">
        <v>237</v>
      </c>
      <c r="E3694" s="30">
        <v>6185.15</v>
      </c>
    </row>
    <row r="3695" spans="1:5" x14ac:dyDescent="0.2">
      <c r="A3695" s="29">
        <v>3411</v>
      </c>
      <c r="B3695" s="29" t="s">
        <v>3937</v>
      </c>
      <c r="C3695" s="29" t="s">
        <v>293</v>
      </c>
      <c r="D3695" s="29" t="s">
        <v>237</v>
      </c>
      <c r="E3695" s="30">
        <v>49.22</v>
      </c>
    </row>
    <row r="3696" spans="1:5" x14ac:dyDescent="0.2">
      <c r="A3696" s="29">
        <v>39995</v>
      </c>
      <c r="B3696" s="29" t="s">
        <v>3938</v>
      </c>
      <c r="C3696" s="29" t="s">
        <v>405</v>
      </c>
      <c r="D3696" s="29" t="s">
        <v>237</v>
      </c>
      <c r="E3696" s="30">
        <v>378.66</v>
      </c>
    </row>
    <row r="3697" spans="1:5" x14ac:dyDescent="0.2">
      <c r="A3697" s="29">
        <v>11615</v>
      </c>
      <c r="B3697" s="29" t="s">
        <v>3939</v>
      </c>
      <c r="C3697" s="29" t="s">
        <v>236</v>
      </c>
      <c r="D3697" s="29" t="s">
        <v>237</v>
      </c>
      <c r="E3697" s="30">
        <v>3.21</v>
      </c>
    </row>
    <row r="3698" spans="1:5" x14ac:dyDescent="0.2">
      <c r="A3698" s="29">
        <v>3408</v>
      </c>
      <c r="B3698" s="29" t="s">
        <v>3940</v>
      </c>
      <c r="C3698" s="29" t="s">
        <v>236</v>
      </c>
      <c r="D3698" s="29" t="s">
        <v>237</v>
      </c>
      <c r="E3698" s="30">
        <v>8.5299999999999994</v>
      </c>
    </row>
    <row r="3699" spans="1:5" x14ac:dyDescent="0.2">
      <c r="A3699" s="29">
        <v>3409</v>
      </c>
      <c r="B3699" s="29" t="s">
        <v>3941</v>
      </c>
      <c r="C3699" s="29" t="s">
        <v>236</v>
      </c>
      <c r="D3699" s="29" t="s">
        <v>237</v>
      </c>
      <c r="E3699" s="30">
        <v>21.32</v>
      </c>
    </row>
    <row r="3700" spans="1:5" x14ac:dyDescent="0.2">
      <c r="A3700" s="29">
        <v>11427</v>
      </c>
      <c r="B3700" s="29" t="s">
        <v>3942</v>
      </c>
      <c r="C3700" s="29" t="s">
        <v>293</v>
      </c>
      <c r="D3700" s="29" t="s">
        <v>237</v>
      </c>
      <c r="E3700" s="30">
        <v>123.39</v>
      </c>
    </row>
    <row r="3701" spans="1:5" x14ac:dyDescent="0.2">
      <c r="A3701" s="29">
        <v>4491</v>
      </c>
      <c r="B3701" s="29" t="s">
        <v>3943</v>
      </c>
      <c r="C3701" s="29" t="s">
        <v>242</v>
      </c>
      <c r="D3701" s="29" t="s">
        <v>232</v>
      </c>
      <c r="E3701" s="30">
        <v>8.5299999999999994</v>
      </c>
    </row>
    <row r="3702" spans="1:5" x14ac:dyDescent="0.2">
      <c r="A3702" s="29">
        <v>2745</v>
      </c>
      <c r="B3702" s="29" t="s">
        <v>3944</v>
      </c>
      <c r="C3702" s="29" t="s">
        <v>242</v>
      </c>
      <c r="D3702" s="29" t="s">
        <v>232</v>
      </c>
      <c r="E3702" s="30">
        <v>3.26</v>
      </c>
    </row>
    <row r="3703" spans="1:5" x14ac:dyDescent="0.2">
      <c r="A3703" s="29">
        <v>14439</v>
      </c>
      <c r="B3703" s="29" t="s">
        <v>3945</v>
      </c>
      <c r="C3703" s="29" t="s">
        <v>242</v>
      </c>
      <c r="D3703" s="29" t="s">
        <v>232</v>
      </c>
      <c r="E3703" s="30">
        <v>4.04</v>
      </c>
    </row>
    <row r="3704" spans="1:5" x14ac:dyDescent="0.2">
      <c r="A3704" s="29">
        <v>44496</v>
      </c>
      <c r="B3704" s="29" t="s">
        <v>3946</v>
      </c>
      <c r="C3704" s="29" t="s">
        <v>229</v>
      </c>
      <c r="D3704" s="29" t="s">
        <v>232</v>
      </c>
      <c r="E3704" s="30">
        <v>99.8</v>
      </c>
    </row>
    <row r="3705" spans="1:5" x14ac:dyDescent="0.2">
      <c r="A3705" s="29">
        <v>12362</v>
      </c>
      <c r="B3705" s="29" t="s">
        <v>3947</v>
      </c>
      <c r="C3705" s="29" t="s">
        <v>229</v>
      </c>
      <c r="D3705" s="29" t="s">
        <v>232</v>
      </c>
      <c r="E3705" s="30">
        <v>15.66</v>
      </c>
    </row>
    <row r="3706" spans="1:5" x14ac:dyDescent="0.2">
      <c r="A3706" s="29">
        <v>421</v>
      </c>
      <c r="B3706" s="29" t="s">
        <v>3948</v>
      </c>
      <c r="C3706" s="29" t="s">
        <v>229</v>
      </c>
      <c r="D3706" s="29" t="s">
        <v>237</v>
      </c>
      <c r="E3706" s="30">
        <v>11.93</v>
      </c>
    </row>
    <row r="3707" spans="1:5" x14ac:dyDescent="0.2">
      <c r="A3707" s="29">
        <v>14148</v>
      </c>
      <c r="B3707" s="29" t="s">
        <v>3949</v>
      </c>
      <c r="C3707" s="29" t="s">
        <v>229</v>
      </c>
      <c r="D3707" s="29" t="s">
        <v>237</v>
      </c>
      <c r="E3707" s="30">
        <v>0.9</v>
      </c>
    </row>
    <row r="3708" spans="1:5" x14ac:dyDescent="0.2">
      <c r="A3708" s="29">
        <v>4341</v>
      </c>
      <c r="B3708" s="29" t="s">
        <v>3950</v>
      </c>
      <c r="C3708" s="29" t="s">
        <v>229</v>
      </c>
      <c r="D3708" s="29" t="s">
        <v>237</v>
      </c>
      <c r="E3708" s="30">
        <v>0.96</v>
      </c>
    </row>
    <row r="3709" spans="1:5" x14ac:dyDescent="0.2">
      <c r="A3709" s="29">
        <v>4337</v>
      </c>
      <c r="B3709" s="29" t="s">
        <v>3951</v>
      </c>
      <c r="C3709" s="29" t="s">
        <v>229</v>
      </c>
      <c r="D3709" s="29" t="s">
        <v>237</v>
      </c>
      <c r="E3709" s="30">
        <v>2.42</v>
      </c>
    </row>
    <row r="3710" spans="1:5" x14ac:dyDescent="0.2">
      <c r="A3710" s="29">
        <v>4339</v>
      </c>
      <c r="B3710" s="29" t="s">
        <v>3952</v>
      </c>
      <c r="C3710" s="29" t="s">
        <v>229</v>
      </c>
      <c r="D3710" s="29" t="s">
        <v>237</v>
      </c>
      <c r="E3710" s="30">
        <v>0.51</v>
      </c>
    </row>
    <row r="3711" spans="1:5" x14ac:dyDescent="0.2">
      <c r="A3711" s="29">
        <v>39997</v>
      </c>
      <c r="B3711" s="29" t="s">
        <v>3953</v>
      </c>
      <c r="C3711" s="29" t="s">
        <v>229</v>
      </c>
      <c r="D3711" s="29" t="s">
        <v>237</v>
      </c>
      <c r="E3711" s="30">
        <v>0.28000000000000003</v>
      </c>
    </row>
    <row r="3712" spans="1:5" x14ac:dyDescent="0.2">
      <c r="A3712" s="29">
        <v>11971</v>
      </c>
      <c r="B3712" s="29" t="s">
        <v>3954</v>
      </c>
      <c r="C3712" s="29" t="s">
        <v>229</v>
      </c>
      <c r="D3712" s="29" t="s">
        <v>237</v>
      </c>
      <c r="E3712" s="30">
        <v>4.01</v>
      </c>
    </row>
    <row r="3713" spans="1:5" x14ac:dyDescent="0.2">
      <c r="A3713" s="29">
        <v>4342</v>
      </c>
      <c r="B3713" s="29" t="s">
        <v>3955</v>
      </c>
      <c r="C3713" s="29" t="s">
        <v>229</v>
      </c>
      <c r="D3713" s="29" t="s">
        <v>237</v>
      </c>
      <c r="E3713" s="30">
        <v>0.21</v>
      </c>
    </row>
    <row r="3714" spans="1:5" x14ac:dyDescent="0.2">
      <c r="A3714" s="29">
        <v>4330</v>
      </c>
      <c r="B3714" s="29" t="s">
        <v>3956</v>
      </c>
      <c r="C3714" s="29" t="s">
        <v>229</v>
      </c>
      <c r="D3714" s="29" t="s">
        <v>237</v>
      </c>
      <c r="E3714" s="30">
        <v>0.14000000000000001</v>
      </c>
    </row>
    <row r="3715" spans="1:5" x14ac:dyDescent="0.2">
      <c r="A3715" s="29">
        <v>4340</v>
      </c>
      <c r="B3715" s="29" t="s">
        <v>3957</v>
      </c>
      <c r="C3715" s="29" t="s">
        <v>229</v>
      </c>
      <c r="D3715" s="29" t="s">
        <v>237</v>
      </c>
      <c r="E3715" s="30">
        <v>1.1200000000000001</v>
      </c>
    </row>
    <row r="3716" spans="1:5" x14ac:dyDescent="0.2">
      <c r="A3716" s="29">
        <v>5088</v>
      </c>
      <c r="B3716" s="29" t="s">
        <v>3958</v>
      </c>
      <c r="C3716" s="29" t="s">
        <v>229</v>
      </c>
      <c r="D3716" s="29" t="s">
        <v>232</v>
      </c>
      <c r="E3716" s="30">
        <v>5.31</v>
      </c>
    </row>
    <row r="3717" spans="1:5" x14ac:dyDescent="0.2">
      <c r="A3717" s="29">
        <v>11154</v>
      </c>
      <c r="B3717" s="29" t="s">
        <v>3959</v>
      </c>
      <c r="C3717" s="29" t="s">
        <v>229</v>
      </c>
      <c r="D3717" s="29" t="s">
        <v>232</v>
      </c>
      <c r="E3717" s="30">
        <v>1585.16</v>
      </c>
    </row>
    <row r="3718" spans="1:5" x14ac:dyDescent="0.2">
      <c r="A3718" s="29">
        <v>4989</v>
      </c>
      <c r="B3718" s="29" t="s">
        <v>3960</v>
      </c>
      <c r="C3718" s="29" t="s">
        <v>229</v>
      </c>
      <c r="D3718" s="29" t="s">
        <v>232</v>
      </c>
      <c r="E3718" s="30">
        <v>296.12</v>
      </c>
    </row>
    <row r="3719" spans="1:5" x14ac:dyDescent="0.2">
      <c r="A3719" s="29">
        <v>4982</v>
      </c>
      <c r="B3719" s="29" t="s">
        <v>3961</v>
      </c>
      <c r="C3719" s="29" t="s">
        <v>229</v>
      </c>
      <c r="D3719" s="29" t="s">
        <v>232</v>
      </c>
      <c r="E3719" s="30">
        <v>277.75</v>
      </c>
    </row>
    <row r="3720" spans="1:5" x14ac:dyDescent="0.2">
      <c r="A3720" s="29">
        <v>4962</v>
      </c>
      <c r="B3720" s="29" t="s">
        <v>3962</v>
      </c>
      <c r="C3720" s="29" t="s">
        <v>229</v>
      </c>
      <c r="D3720" s="29" t="s">
        <v>232</v>
      </c>
      <c r="E3720" s="30">
        <v>219.04</v>
      </c>
    </row>
    <row r="3721" spans="1:5" x14ac:dyDescent="0.2">
      <c r="A3721" s="29">
        <v>4981</v>
      </c>
      <c r="B3721" s="29" t="s">
        <v>3963</v>
      </c>
      <c r="C3721" s="29" t="s">
        <v>229</v>
      </c>
      <c r="D3721" s="29" t="s">
        <v>230</v>
      </c>
      <c r="E3721" s="30">
        <v>195</v>
      </c>
    </row>
    <row r="3722" spans="1:5" x14ac:dyDescent="0.2">
      <c r="A3722" s="29">
        <v>4964</v>
      </c>
      <c r="B3722" s="29" t="s">
        <v>3964</v>
      </c>
      <c r="C3722" s="29" t="s">
        <v>229</v>
      </c>
      <c r="D3722" s="29" t="s">
        <v>232</v>
      </c>
      <c r="E3722" s="30">
        <v>247.38</v>
      </c>
    </row>
    <row r="3723" spans="1:5" x14ac:dyDescent="0.2">
      <c r="A3723" s="29">
        <v>4992</v>
      </c>
      <c r="B3723" s="29" t="s">
        <v>3965</v>
      </c>
      <c r="C3723" s="29" t="s">
        <v>229</v>
      </c>
      <c r="D3723" s="29" t="s">
        <v>232</v>
      </c>
      <c r="E3723" s="30">
        <v>241.65</v>
      </c>
    </row>
    <row r="3724" spans="1:5" x14ac:dyDescent="0.2">
      <c r="A3724" s="29">
        <v>4987</v>
      </c>
      <c r="B3724" s="29" t="s">
        <v>3966</v>
      </c>
      <c r="C3724" s="29" t="s">
        <v>229</v>
      </c>
      <c r="D3724" s="29" t="s">
        <v>232</v>
      </c>
      <c r="E3724" s="30">
        <v>276.45999999999998</v>
      </c>
    </row>
    <row r="3725" spans="1:5" x14ac:dyDescent="0.2">
      <c r="A3725" s="29">
        <v>4930</v>
      </c>
      <c r="B3725" s="29" t="s">
        <v>3967</v>
      </c>
      <c r="C3725" s="29" t="s">
        <v>236</v>
      </c>
      <c r="D3725" s="29" t="s">
        <v>232</v>
      </c>
      <c r="E3725" s="30">
        <v>671.42</v>
      </c>
    </row>
    <row r="3726" spans="1:5" x14ac:dyDescent="0.2">
      <c r="A3726" s="29">
        <v>39021</v>
      </c>
      <c r="B3726" s="29" t="s">
        <v>3968</v>
      </c>
      <c r="C3726" s="29" t="s">
        <v>229</v>
      </c>
      <c r="D3726" s="29" t="s">
        <v>232</v>
      </c>
      <c r="E3726" s="30">
        <v>713.89</v>
      </c>
    </row>
    <row r="3727" spans="1:5" x14ac:dyDescent="0.2">
      <c r="A3727" s="29">
        <v>39022</v>
      </c>
      <c r="B3727" s="29" t="s">
        <v>3969</v>
      </c>
      <c r="C3727" s="29" t="s">
        <v>229</v>
      </c>
      <c r="D3727" s="29" t="s">
        <v>230</v>
      </c>
      <c r="E3727" s="30">
        <v>639.45000000000005</v>
      </c>
    </row>
    <row r="3728" spans="1:5" x14ac:dyDescent="0.2">
      <c r="A3728" s="29">
        <v>39024</v>
      </c>
      <c r="B3728" s="29" t="s">
        <v>3970</v>
      </c>
      <c r="C3728" s="29" t="s">
        <v>229</v>
      </c>
      <c r="D3728" s="29" t="s">
        <v>237</v>
      </c>
      <c r="E3728" s="30">
        <v>686.15</v>
      </c>
    </row>
    <row r="3729" spans="1:5" x14ac:dyDescent="0.2">
      <c r="A3729" s="29">
        <v>4914</v>
      </c>
      <c r="B3729" s="29" t="s">
        <v>3971</v>
      </c>
      <c r="C3729" s="29" t="s">
        <v>236</v>
      </c>
      <c r="D3729" s="29" t="s">
        <v>237</v>
      </c>
      <c r="E3729" s="30">
        <v>556.35</v>
      </c>
    </row>
    <row r="3730" spans="1:5" x14ac:dyDescent="0.2">
      <c r="A3730" s="29">
        <v>4917</v>
      </c>
      <c r="B3730" s="29" t="s">
        <v>3972</v>
      </c>
      <c r="C3730" s="29" t="s">
        <v>236</v>
      </c>
      <c r="D3730" s="29" t="s">
        <v>237</v>
      </c>
      <c r="E3730" s="30">
        <v>384.22</v>
      </c>
    </row>
    <row r="3731" spans="1:5" x14ac:dyDescent="0.2">
      <c r="A3731" s="29">
        <v>39025</v>
      </c>
      <c r="B3731" s="29" t="s">
        <v>3973</v>
      </c>
      <c r="C3731" s="29" t="s">
        <v>229</v>
      </c>
      <c r="D3731" s="29" t="s">
        <v>237</v>
      </c>
      <c r="E3731" s="30">
        <v>703.58</v>
      </c>
    </row>
    <row r="3732" spans="1:5" x14ac:dyDescent="0.2">
      <c r="A3732" s="29">
        <v>4922</v>
      </c>
      <c r="B3732" s="29" t="s">
        <v>3974</v>
      </c>
      <c r="C3732" s="29" t="s">
        <v>236</v>
      </c>
      <c r="D3732" s="29" t="s">
        <v>237</v>
      </c>
      <c r="E3732" s="30">
        <v>356.4</v>
      </c>
    </row>
    <row r="3733" spans="1:5" x14ac:dyDescent="0.2">
      <c r="A3733" s="29">
        <v>4911</v>
      </c>
      <c r="B3733" s="29" t="s">
        <v>3975</v>
      </c>
      <c r="C3733" s="29" t="s">
        <v>236</v>
      </c>
      <c r="D3733" s="29" t="s">
        <v>237</v>
      </c>
      <c r="E3733" s="30">
        <v>516.32000000000005</v>
      </c>
    </row>
    <row r="3734" spans="1:5" x14ac:dyDescent="0.2">
      <c r="A3734" s="29">
        <v>37518</v>
      </c>
      <c r="B3734" s="29" t="s">
        <v>3976</v>
      </c>
      <c r="C3734" s="29" t="s">
        <v>236</v>
      </c>
      <c r="D3734" s="29" t="s">
        <v>237</v>
      </c>
      <c r="E3734" s="30">
        <v>839.02</v>
      </c>
    </row>
    <row r="3735" spans="1:5" x14ac:dyDescent="0.2">
      <c r="A3735" s="29">
        <v>4910</v>
      </c>
      <c r="B3735" s="29" t="s">
        <v>3977</v>
      </c>
      <c r="C3735" s="29" t="s">
        <v>236</v>
      </c>
      <c r="D3735" s="29" t="s">
        <v>237</v>
      </c>
      <c r="E3735" s="30">
        <v>707.3</v>
      </c>
    </row>
    <row r="3736" spans="1:5" x14ac:dyDescent="0.2">
      <c r="A3736" s="29">
        <v>4943</v>
      </c>
      <c r="B3736" s="29" t="s">
        <v>3978</v>
      </c>
      <c r="C3736" s="29" t="s">
        <v>236</v>
      </c>
      <c r="D3736" s="29" t="s">
        <v>237</v>
      </c>
      <c r="E3736" s="30">
        <v>1053.71</v>
      </c>
    </row>
    <row r="3737" spans="1:5" x14ac:dyDescent="0.2">
      <c r="A3737" s="29">
        <v>5002</v>
      </c>
      <c r="B3737" s="29" t="s">
        <v>3979</v>
      </c>
      <c r="C3737" s="29" t="s">
        <v>236</v>
      </c>
      <c r="D3737" s="29" t="s">
        <v>237</v>
      </c>
      <c r="E3737" s="30">
        <v>409.73</v>
      </c>
    </row>
    <row r="3738" spans="1:5" x14ac:dyDescent="0.2">
      <c r="A3738" s="29">
        <v>4977</v>
      </c>
      <c r="B3738" s="29" t="s">
        <v>3980</v>
      </c>
      <c r="C3738" s="29" t="s">
        <v>236</v>
      </c>
      <c r="D3738" s="29" t="s">
        <v>237</v>
      </c>
      <c r="E3738" s="30">
        <v>276.58</v>
      </c>
    </row>
    <row r="3739" spans="1:5" x14ac:dyDescent="0.2">
      <c r="A3739" s="29">
        <v>5028</v>
      </c>
      <c r="B3739" s="29" t="s">
        <v>3981</v>
      </c>
      <c r="C3739" s="29" t="s">
        <v>236</v>
      </c>
      <c r="D3739" s="29" t="s">
        <v>237</v>
      </c>
      <c r="E3739" s="30">
        <v>676.75</v>
      </c>
    </row>
    <row r="3740" spans="1:5" x14ac:dyDescent="0.2">
      <c r="A3740" s="29">
        <v>4998</v>
      </c>
      <c r="B3740" s="29" t="s">
        <v>3982</v>
      </c>
      <c r="C3740" s="29" t="s">
        <v>236</v>
      </c>
      <c r="D3740" s="29" t="s">
        <v>237</v>
      </c>
      <c r="E3740" s="30">
        <v>562.04999999999995</v>
      </c>
    </row>
    <row r="3741" spans="1:5" x14ac:dyDescent="0.2">
      <c r="A3741" s="29">
        <v>4969</v>
      </c>
      <c r="B3741" s="29" t="s">
        <v>3983</v>
      </c>
      <c r="C3741" s="29" t="s">
        <v>236</v>
      </c>
      <c r="D3741" s="29" t="s">
        <v>237</v>
      </c>
      <c r="E3741" s="30">
        <v>391.17</v>
      </c>
    </row>
    <row r="3742" spans="1:5" x14ac:dyDescent="0.2">
      <c r="A3742" s="29">
        <v>11364</v>
      </c>
      <c r="B3742" s="29" t="s">
        <v>3984</v>
      </c>
      <c r="C3742" s="29" t="s">
        <v>229</v>
      </c>
      <c r="D3742" s="29" t="s">
        <v>232</v>
      </c>
      <c r="E3742" s="30">
        <v>167.52</v>
      </c>
    </row>
    <row r="3743" spans="1:5" x14ac:dyDescent="0.2">
      <c r="A3743" s="29">
        <v>11365</v>
      </c>
      <c r="B3743" s="29" t="s">
        <v>3985</v>
      </c>
      <c r="C3743" s="29" t="s">
        <v>229</v>
      </c>
      <c r="D3743" s="29" t="s">
        <v>232</v>
      </c>
      <c r="E3743" s="30">
        <v>173.84</v>
      </c>
    </row>
    <row r="3744" spans="1:5" x14ac:dyDescent="0.2">
      <c r="A3744" s="29">
        <v>11366</v>
      </c>
      <c r="B3744" s="29" t="s">
        <v>3986</v>
      </c>
      <c r="C3744" s="29" t="s">
        <v>229</v>
      </c>
      <c r="D3744" s="29" t="s">
        <v>232</v>
      </c>
      <c r="E3744" s="30">
        <v>184.8</v>
      </c>
    </row>
    <row r="3745" spans="1:5" x14ac:dyDescent="0.2">
      <c r="A3745" s="29">
        <v>43777</v>
      </c>
      <c r="B3745" s="29" t="s">
        <v>3987</v>
      </c>
      <c r="C3745" s="29" t="s">
        <v>229</v>
      </c>
      <c r="D3745" s="29" t="s">
        <v>232</v>
      </c>
      <c r="E3745" s="30">
        <v>217.07</v>
      </c>
    </row>
    <row r="3746" spans="1:5" x14ac:dyDescent="0.2">
      <c r="A3746" s="29">
        <v>20322</v>
      </c>
      <c r="B3746" s="29" t="s">
        <v>3988</v>
      </c>
      <c r="C3746" s="29" t="s">
        <v>229</v>
      </c>
      <c r="D3746" s="29" t="s">
        <v>232</v>
      </c>
      <c r="E3746" s="30">
        <v>201.51</v>
      </c>
    </row>
    <row r="3747" spans="1:5" x14ac:dyDescent="0.2">
      <c r="A3747" s="29">
        <v>10553</v>
      </c>
      <c r="B3747" s="29" t="s">
        <v>3989</v>
      </c>
      <c r="C3747" s="29" t="s">
        <v>229</v>
      </c>
      <c r="D3747" s="29" t="s">
        <v>232</v>
      </c>
      <c r="E3747" s="30">
        <v>182.97</v>
      </c>
    </row>
    <row r="3748" spans="1:5" x14ac:dyDescent="0.2">
      <c r="A3748" s="29">
        <v>5020</v>
      </c>
      <c r="B3748" s="29" t="s">
        <v>3990</v>
      </c>
      <c r="C3748" s="29" t="s">
        <v>229</v>
      </c>
      <c r="D3748" s="29" t="s">
        <v>232</v>
      </c>
      <c r="E3748" s="30">
        <v>192.91</v>
      </c>
    </row>
    <row r="3749" spans="1:5" x14ac:dyDescent="0.2">
      <c r="A3749" s="29">
        <v>10554</v>
      </c>
      <c r="B3749" s="29" t="s">
        <v>3991</v>
      </c>
      <c r="C3749" s="29" t="s">
        <v>229</v>
      </c>
      <c r="D3749" s="29" t="s">
        <v>232</v>
      </c>
      <c r="E3749" s="30">
        <v>184.59</v>
      </c>
    </row>
    <row r="3750" spans="1:5" x14ac:dyDescent="0.2">
      <c r="A3750" s="29">
        <v>10555</v>
      </c>
      <c r="B3750" s="29" t="s">
        <v>3992</v>
      </c>
      <c r="C3750" s="29" t="s">
        <v>229</v>
      </c>
      <c r="D3750" s="29" t="s">
        <v>232</v>
      </c>
      <c r="E3750" s="30">
        <v>201.3</v>
      </c>
    </row>
    <row r="3751" spans="1:5" x14ac:dyDescent="0.2">
      <c r="A3751" s="29">
        <v>10556</v>
      </c>
      <c r="B3751" s="29" t="s">
        <v>3993</v>
      </c>
      <c r="C3751" s="29" t="s">
        <v>229</v>
      </c>
      <c r="D3751" s="29" t="s">
        <v>232</v>
      </c>
      <c r="E3751" s="30">
        <v>267.64999999999998</v>
      </c>
    </row>
    <row r="3752" spans="1:5" x14ac:dyDescent="0.2">
      <c r="A3752" s="29">
        <v>39502</v>
      </c>
      <c r="B3752" s="29" t="s">
        <v>3994</v>
      </c>
      <c r="C3752" s="29" t="s">
        <v>229</v>
      </c>
      <c r="D3752" s="29" t="s">
        <v>232</v>
      </c>
      <c r="E3752" s="30">
        <v>375.85</v>
      </c>
    </row>
    <row r="3753" spans="1:5" x14ac:dyDescent="0.2">
      <c r="A3753" s="29">
        <v>39504</v>
      </c>
      <c r="B3753" s="29" t="s">
        <v>3995</v>
      </c>
      <c r="C3753" s="29" t="s">
        <v>229</v>
      </c>
      <c r="D3753" s="29" t="s">
        <v>232</v>
      </c>
      <c r="E3753" s="30">
        <v>415.62</v>
      </c>
    </row>
    <row r="3754" spans="1:5" x14ac:dyDescent="0.2">
      <c r="A3754" s="29">
        <v>39503</v>
      </c>
      <c r="B3754" s="29" t="s">
        <v>3996</v>
      </c>
      <c r="C3754" s="29" t="s">
        <v>229</v>
      </c>
      <c r="D3754" s="29" t="s">
        <v>232</v>
      </c>
      <c r="E3754" s="30">
        <v>437.42</v>
      </c>
    </row>
    <row r="3755" spans="1:5" x14ac:dyDescent="0.2">
      <c r="A3755" s="29">
        <v>39505</v>
      </c>
      <c r="B3755" s="29" t="s">
        <v>3997</v>
      </c>
      <c r="C3755" s="29" t="s">
        <v>229</v>
      </c>
      <c r="D3755" s="29" t="s">
        <v>232</v>
      </c>
      <c r="E3755" s="30">
        <v>471.39</v>
      </c>
    </row>
    <row r="3756" spans="1:5" x14ac:dyDescent="0.2">
      <c r="A3756" s="29">
        <v>44471</v>
      </c>
      <c r="B3756" s="29" t="s">
        <v>3998</v>
      </c>
      <c r="C3756" s="29" t="s">
        <v>229</v>
      </c>
      <c r="D3756" s="29" t="s">
        <v>237</v>
      </c>
      <c r="E3756" s="30">
        <v>662.67</v>
      </c>
    </row>
    <row r="3757" spans="1:5" x14ac:dyDescent="0.2">
      <c r="A3757" s="29">
        <v>4944</v>
      </c>
      <c r="B3757" s="29" t="s">
        <v>3999</v>
      </c>
      <c r="C3757" s="29" t="s">
        <v>236</v>
      </c>
      <c r="D3757" s="29" t="s">
        <v>237</v>
      </c>
      <c r="E3757" s="30">
        <v>1575.3</v>
      </c>
    </row>
    <row r="3758" spans="1:5" x14ac:dyDescent="0.2">
      <c r="A3758" s="29">
        <v>21102</v>
      </c>
      <c r="B3758" s="29" t="s">
        <v>4000</v>
      </c>
      <c r="C3758" s="29" t="s">
        <v>229</v>
      </c>
      <c r="D3758" s="29" t="s">
        <v>232</v>
      </c>
      <c r="E3758" s="30">
        <v>28.06</v>
      </c>
    </row>
    <row r="3759" spans="1:5" x14ac:dyDescent="0.2">
      <c r="A3759" s="29">
        <v>21101</v>
      </c>
      <c r="B3759" s="29" t="s">
        <v>4001</v>
      </c>
      <c r="C3759" s="29" t="s">
        <v>229</v>
      </c>
      <c r="D3759" s="29" t="s">
        <v>232</v>
      </c>
      <c r="E3759" s="30">
        <v>18.02</v>
      </c>
    </row>
    <row r="3760" spans="1:5" x14ac:dyDescent="0.2">
      <c r="A3760" s="29">
        <v>34713</v>
      </c>
      <c r="B3760" s="29" t="s">
        <v>4002</v>
      </c>
      <c r="C3760" s="29" t="s">
        <v>236</v>
      </c>
      <c r="D3760" s="29" t="s">
        <v>232</v>
      </c>
      <c r="E3760" s="30">
        <v>247.63</v>
      </c>
    </row>
    <row r="3761" spans="1:5" x14ac:dyDescent="0.2">
      <c r="A3761" s="29">
        <v>37563</v>
      </c>
      <c r="B3761" s="29" t="s">
        <v>4003</v>
      </c>
      <c r="C3761" s="29" t="s">
        <v>236</v>
      </c>
      <c r="D3761" s="29" t="s">
        <v>232</v>
      </c>
      <c r="E3761" s="30">
        <v>738.81</v>
      </c>
    </row>
    <row r="3762" spans="1:5" x14ac:dyDescent="0.2">
      <c r="A3762" s="29">
        <v>4948</v>
      </c>
      <c r="B3762" s="29" t="s">
        <v>4004</v>
      </c>
      <c r="C3762" s="29" t="s">
        <v>236</v>
      </c>
      <c r="D3762" s="29" t="s">
        <v>232</v>
      </c>
      <c r="E3762" s="30">
        <v>642.78</v>
      </c>
    </row>
    <row r="3763" spans="1:5" x14ac:dyDescent="0.2">
      <c r="A3763" s="29">
        <v>37561</v>
      </c>
      <c r="B3763" s="29" t="s">
        <v>4005</v>
      </c>
      <c r="C3763" s="29" t="s">
        <v>236</v>
      </c>
      <c r="D3763" s="29" t="s">
        <v>232</v>
      </c>
      <c r="E3763" s="30">
        <v>599.48</v>
      </c>
    </row>
    <row r="3764" spans="1:5" x14ac:dyDescent="0.2">
      <c r="A3764" s="29">
        <v>37562</v>
      </c>
      <c r="B3764" s="29" t="s">
        <v>4006</v>
      </c>
      <c r="C3764" s="29" t="s">
        <v>236</v>
      </c>
      <c r="D3764" s="29" t="s">
        <v>232</v>
      </c>
      <c r="E3764" s="30">
        <v>785.99</v>
      </c>
    </row>
    <row r="3765" spans="1:5" x14ac:dyDescent="0.2">
      <c r="A3765" s="29">
        <v>14164</v>
      </c>
      <c r="B3765" s="29" t="s">
        <v>4007</v>
      </c>
      <c r="C3765" s="29" t="s">
        <v>229</v>
      </c>
      <c r="D3765" s="29" t="s">
        <v>237</v>
      </c>
      <c r="E3765" s="30">
        <v>2440.3000000000002</v>
      </c>
    </row>
    <row r="3766" spans="1:5" x14ac:dyDescent="0.2">
      <c r="A3766" s="29">
        <v>14163</v>
      </c>
      <c r="B3766" s="29" t="s">
        <v>4008</v>
      </c>
      <c r="C3766" s="29" t="s">
        <v>229</v>
      </c>
      <c r="D3766" s="29" t="s">
        <v>237</v>
      </c>
      <c r="E3766" s="30">
        <v>2773.56</v>
      </c>
    </row>
    <row r="3767" spans="1:5" x14ac:dyDescent="0.2">
      <c r="A3767" s="29">
        <v>5051</v>
      </c>
      <c r="B3767" s="29" t="s">
        <v>4009</v>
      </c>
      <c r="C3767" s="29" t="s">
        <v>229</v>
      </c>
      <c r="D3767" s="29" t="s">
        <v>237</v>
      </c>
      <c r="E3767" s="30">
        <v>2358.88</v>
      </c>
    </row>
    <row r="3768" spans="1:5" x14ac:dyDescent="0.2">
      <c r="A3768" s="29">
        <v>14162</v>
      </c>
      <c r="B3768" s="29" t="s">
        <v>4010</v>
      </c>
      <c r="C3768" s="29" t="s">
        <v>229</v>
      </c>
      <c r="D3768" s="29" t="s">
        <v>237</v>
      </c>
      <c r="E3768" s="30">
        <v>2355.4499999999998</v>
      </c>
    </row>
    <row r="3769" spans="1:5" x14ac:dyDescent="0.2">
      <c r="A3769" s="29">
        <v>5052</v>
      </c>
      <c r="B3769" s="29" t="s">
        <v>4011</v>
      </c>
      <c r="C3769" s="29" t="s">
        <v>229</v>
      </c>
      <c r="D3769" s="29" t="s">
        <v>237</v>
      </c>
      <c r="E3769" s="30">
        <v>1757.5</v>
      </c>
    </row>
    <row r="3770" spans="1:5" x14ac:dyDescent="0.2">
      <c r="A3770" s="29">
        <v>14166</v>
      </c>
      <c r="B3770" s="29" t="s">
        <v>4012</v>
      </c>
      <c r="C3770" s="29" t="s">
        <v>229</v>
      </c>
      <c r="D3770" s="29" t="s">
        <v>237</v>
      </c>
      <c r="E3770" s="30">
        <v>1779.81</v>
      </c>
    </row>
    <row r="3771" spans="1:5" x14ac:dyDescent="0.2">
      <c r="A3771" s="29">
        <v>14165</v>
      </c>
      <c r="B3771" s="29" t="s">
        <v>4013</v>
      </c>
      <c r="C3771" s="29" t="s">
        <v>229</v>
      </c>
      <c r="D3771" s="29" t="s">
        <v>237</v>
      </c>
      <c r="E3771" s="30">
        <v>2465.69</v>
      </c>
    </row>
    <row r="3772" spans="1:5" x14ac:dyDescent="0.2">
      <c r="A3772" s="29">
        <v>5050</v>
      </c>
      <c r="B3772" s="29" t="s">
        <v>4014</v>
      </c>
      <c r="C3772" s="29" t="s">
        <v>229</v>
      </c>
      <c r="D3772" s="29" t="s">
        <v>237</v>
      </c>
      <c r="E3772" s="30">
        <v>606.86</v>
      </c>
    </row>
    <row r="3773" spans="1:5" x14ac:dyDescent="0.2">
      <c r="A3773" s="29">
        <v>12366</v>
      </c>
      <c r="B3773" s="29" t="s">
        <v>4015</v>
      </c>
      <c r="C3773" s="29" t="s">
        <v>229</v>
      </c>
      <c r="D3773" s="29" t="s">
        <v>237</v>
      </c>
      <c r="E3773" s="30">
        <v>1014.51</v>
      </c>
    </row>
    <row r="3774" spans="1:5" x14ac:dyDescent="0.2">
      <c r="A3774" s="29">
        <v>5045</v>
      </c>
      <c r="B3774" s="29" t="s">
        <v>4016</v>
      </c>
      <c r="C3774" s="29" t="s">
        <v>229</v>
      </c>
      <c r="D3774" s="29" t="s">
        <v>237</v>
      </c>
      <c r="E3774" s="30">
        <v>1611.37</v>
      </c>
    </row>
    <row r="3775" spans="1:5" x14ac:dyDescent="0.2">
      <c r="A3775" s="29">
        <v>5035</v>
      </c>
      <c r="B3775" s="29" t="s">
        <v>4017</v>
      </c>
      <c r="C3775" s="29" t="s">
        <v>229</v>
      </c>
      <c r="D3775" s="29" t="s">
        <v>237</v>
      </c>
      <c r="E3775" s="30">
        <v>2472.14</v>
      </c>
    </row>
    <row r="3776" spans="1:5" x14ac:dyDescent="0.2">
      <c r="A3776" s="29">
        <v>41180</v>
      </c>
      <c r="B3776" s="29" t="s">
        <v>4018</v>
      </c>
      <c r="C3776" s="29" t="s">
        <v>229</v>
      </c>
      <c r="D3776" s="29" t="s">
        <v>237</v>
      </c>
      <c r="E3776" s="30">
        <v>3622.34</v>
      </c>
    </row>
    <row r="3777" spans="1:5" x14ac:dyDescent="0.2">
      <c r="A3777" s="29">
        <v>41181</v>
      </c>
      <c r="B3777" s="29" t="s">
        <v>4019</v>
      </c>
      <c r="C3777" s="29" t="s">
        <v>229</v>
      </c>
      <c r="D3777" s="29" t="s">
        <v>237</v>
      </c>
      <c r="E3777" s="30">
        <v>4795.8599999999997</v>
      </c>
    </row>
    <row r="3778" spans="1:5" x14ac:dyDescent="0.2">
      <c r="A3778" s="29">
        <v>41182</v>
      </c>
      <c r="B3778" s="29" t="s">
        <v>4020</v>
      </c>
      <c r="C3778" s="29" t="s">
        <v>229</v>
      </c>
      <c r="D3778" s="29" t="s">
        <v>237</v>
      </c>
      <c r="E3778" s="30">
        <v>6880.06</v>
      </c>
    </row>
    <row r="3779" spans="1:5" x14ac:dyDescent="0.2">
      <c r="A3779" s="29">
        <v>41183</v>
      </c>
      <c r="B3779" s="29" t="s">
        <v>4021</v>
      </c>
      <c r="C3779" s="29" t="s">
        <v>229</v>
      </c>
      <c r="D3779" s="29" t="s">
        <v>237</v>
      </c>
      <c r="E3779" s="30">
        <v>8589.9</v>
      </c>
    </row>
    <row r="3780" spans="1:5" x14ac:dyDescent="0.2">
      <c r="A3780" s="29">
        <v>41184</v>
      </c>
      <c r="B3780" s="29" t="s">
        <v>4022</v>
      </c>
      <c r="C3780" s="29" t="s">
        <v>229</v>
      </c>
      <c r="D3780" s="29" t="s">
        <v>237</v>
      </c>
      <c r="E3780" s="30">
        <v>13078.65</v>
      </c>
    </row>
    <row r="3781" spans="1:5" x14ac:dyDescent="0.2">
      <c r="A3781" s="29">
        <v>41185</v>
      </c>
      <c r="B3781" s="29" t="s">
        <v>4023</v>
      </c>
      <c r="C3781" s="29" t="s">
        <v>229</v>
      </c>
      <c r="D3781" s="29" t="s">
        <v>237</v>
      </c>
      <c r="E3781" s="30">
        <v>4850.1499999999996</v>
      </c>
    </row>
    <row r="3782" spans="1:5" x14ac:dyDescent="0.2">
      <c r="A3782" s="29">
        <v>41186</v>
      </c>
      <c r="B3782" s="29" t="s">
        <v>4024</v>
      </c>
      <c r="C3782" s="29" t="s">
        <v>229</v>
      </c>
      <c r="D3782" s="29" t="s">
        <v>237</v>
      </c>
      <c r="E3782" s="30">
        <v>6796.92</v>
      </c>
    </row>
    <row r="3783" spans="1:5" x14ac:dyDescent="0.2">
      <c r="A3783" s="29">
        <v>41187</v>
      </c>
      <c r="B3783" s="29" t="s">
        <v>4025</v>
      </c>
      <c r="C3783" s="29" t="s">
        <v>229</v>
      </c>
      <c r="D3783" s="29" t="s">
        <v>237</v>
      </c>
      <c r="E3783" s="30">
        <v>9115.24</v>
      </c>
    </row>
    <row r="3784" spans="1:5" x14ac:dyDescent="0.2">
      <c r="A3784" s="29">
        <v>41188</v>
      </c>
      <c r="B3784" s="29" t="s">
        <v>4026</v>
      </c>
      <c r="C3784" s="29" t="s">
        <v>229</v>
      </c>
      <c r="D3784" s="29" t="s">
        <v>237</v>
      </c>
      <c r="E3784" s="30">
        <v>11656.36</v>
      </c>
    </row>
    <row r="3785" spans="1:5" x14ac:dyDescent="0.2">
      <c r="A3785" s="29">
        <v>5036</v>
      </c>
      <c r="B3785" s="29" t="s">
        <v>4027</v>
      </c>
      <c r="C3785" s="29" t="s">
        <v>229</v>
      </c>
      <c r="D3785" s="29" t="s">
        <v>237</v>
      </c>
      <c r="E3785" s="30">
        <v>874.04</v>
      </c>
    </row>
    <row r="3786" spans="1:5" x14ac:dyDescent="0.2">
      <c r="A3786" s="29">
        <v>41189</v>
      </c>
      <c r="B3786" s="29" t="s">
        <v>4028</v>
      </c>
      <c r="C3786" s="29" t="s">
        <v>229</v>
      </c>
      <c r="D3786" s="29" t="s">
        <v>237</v>
      </c>
      <c r="E3786" s="30">
        <v>14985.47</v>
      </c>
    </row>
    <row r="3787" spans="1:5" x14ac:dyDescent="0.2">
      <c r="A3787" s="29">
        <v>41190</v>
      </c>
      <c r="B3787" s="29" t="s">
        <v>4029</v>
      </c>
      <c r="C3787" s="29" t="s">
        <v>229</v>
      </c>
      <c r="D3787" s="29" t="s">
        <v>237</v>
      </c>
      <c r="E3787" s="30">
        <v>5211.42</v>
      </c>
    </row>
    <row r="3788" spans="1:5" x14ac:dyDescent="0.2">
      <c r="A3788" s="29">
        <v>41191</v>
      </c>
      <c r="B3788" s="29" t="s">
        <v>4030</v>
      </c>
      <c r="C3788" s="29" t="s">
        <v>229</v>
      </c>
      <c r="D3788" s="29" t="s">
        <v>237</v>
      </c>
      <c r="E3788" s="30">
        <v>7991.52</v>
      </c>
    </row>
    <row r="3789" spans="1:5" x14ac:dyDescent="0.2">
      <c r="A3789" s="29">
        <v>41192</v>
      </c>
      <c r="B3789" s="29" t="s">
        <v>4031</v>
      </c>
      <c r="C3789" s="29" t="s">
        <v>229</v>
      </c>
      <c r="D3789" s="29" t="s">
        <v>237</v>
      </c>
      <c r="E3789" s="30">
        <v>8331.1</v>
      </c>
    </row>
    <row r="3790" spans="1:5" x14ac:dyDescent="0.2">
      <c r="A3790" s="29">
        <v>41193</v>
      </c>
      <c r="B3790" s="29" t="s">
        <v>4032</v>
      </c>
      <c r="C3790" s="29" t="s">
        <v>229</v>
      </c>
      <c r="D3790" s="29" t="s">
        <v>237</v>
      </c>
      <c r="E3790" s="30">
        <v>13612.74</v>
      </c>
    </row>
    <row r="3791" spans="1:5" x14ac:dyDescent="0.2">
      <c r="A3791" s="29">
        <v>41194</v>
      </c>
      <c r="B3791" s="29" t="s">
        <v>4033</v>
      </c>
      <c r="C3791" s="29" t="s">
        <v>229</v>
      </c>
      <c r="D3791" s="29" t="s">
        <v>237</v>
      </c>
      <c r="E3791" s="30">
        <v>16243.08</v>
      </c>
    </row>
    <row r="3792" spans="1:5" x14ac:dyDescent="0.2">
      <c r="A3792" s="29">
        <v>5044</v>
      </c>
      <c r="B3792" s="29" t="s">
        <v>4034</v>
      </c>
      <c r="C3792" s="29" t="s">
        <v>229</v>
      </c>
      <c r="D3792" s="29" t="s">
        <v>237</v>
      </c>
      <c r="E3792" s="30">
        <v>1401.48</v>
      </c>
    </row>
    <row r="3793" spans="1:5" x14ac:dyDescent="0.2">
      <c r="A3793" s="29">
        <v>5059</v>
      </c>
      <c r="B3793" s="29" t="s">
        <v>4035</v>
      </c>
      <c r="C3793" s="29" t="s">
        <v>229</v>
      </c>
      <c r="D3793" s="29" t="s">
        <v>237</v>
      </c>
      <c r="E3793" s="30">
        <v>1045.25</v>
      </c>
    </row>
    <row r="3794" spans="1:5" x14ac:dyDescent="0.2">
      <c r="A3794" s="29">
        <v>41201</v>
      </c>
      <c r="B3794" s="29" t="s">
        <v>4036</v>
      </c>
      <c r="C3794" s="29" t="s">
        <v>229</v>
      </c>
      <c r="D3794" s="29" t="s">
        <v>237</v>
      </c>
      <c r="E3794" s="30">
        <v>2121.2399999999998</v>
      </c>
    </row>
    <row r="3795" spans="1:5" x14ac:dyDescent="0.2">
      <c r="A3795" s="29">
        <v>41199</v>
      </c>
      <c r="B3795" s="29" t="s">
        <v>4037</v>
      </c>
      <c r="C3795" s="29" t="s">
        <v>229</v>
      </c>
      <c r="D3795" s="29" t="s">
        <v>237</v>
      </c>
      <c r="E3795" s="30">
        <v>681.64</v>
      </c>
    </row>
    <row r="3796" spans="1:5" x14ac:dyDescent="0.2">
      <c r="A3796" s="29">
        <v>5057</v>
      </c>
      <c r="B3796" s="29" t="s">
        <v>4038</v>
      </c>
      <c r="C3796" s="29" t="s">
        <v>229</v>
      </c>
      <c r="D3796" s="29" t="s">
        <v>237</v>
      </c>
      <c r="E3796" s="30">
        <v>922.81</v>
      </c>
    </row>
    <row r="3797" spans="1:5" x14ac:dyDescent="0.2">
      <c r="A3797" s="29">
        <v>41200</v>
      </c>
      <c r="B3797" s="29" t="s">
        <v>4039</v>
      </c>
      <c r="C3797" s="29" t="s">
        <v>229</v>
      </c>
      <c r="D3797" s="29" t="s">
        <v>237</v>
      </c>
      <c r="E3797" s="30">
        <v>1326.7</v>
      </c>
    </row>
    <row r="3798" spans="1:5" x14ac:dyDescent="0.2">
      <c r="A3798" s="29">
        <v>41205</v>
      </c>
      <c r="B3798" s="29" t="s">
        <v>4040</v>
      </c>
      <c r="C3798" s="29" t="s">
        <v>229</v>
      </c>
      <c r="D3798" s="29" t="s">
        <v>237</v>
      </c>
      <c r="E3798" s="30">
        <v>2458.35</v>
      </c>
    </row>
    <row r="3799" spans="1:5" x14ac:dyDescent="0.2">
      <c r="A3799" s="29">
        <v>41202</v>
      </c>
      <c r="B3799" s="29" t="s">
        <v>4041</v>
      </c>
      <c r="C3799" s="29" t="s">
        <v>229</v>
      </c>
      <c r="D3799" s="29" t="s">
        <v>237</v>
      </c>
      <c r="E3799" s="30">
        <v>717.36</v>
      </c>
    </row>
    <row r="3800" spans="1:5" x14ac:dyDescent="0.2">
      <c r="A3800" s="29">
        <v>41206</v>
      </c>
      <c r="B3800" s="29" t="s">
        <v>4042</v>
      </c>
      <c r="C3800" s="29" t="s">
        <v>229</v>
      </c>
      <c r="D3800" s="29" t="s">
        <v>237</v>
      </c>
      <c r="E3800" s="30">
        <v>3241.23</v>
      </c>
    </row>
    <row r="3801" spans="1:5" x14ac:dyDescent="0.2">
      <c r="A3801" s="29">
        <v>12372</v>
      </c>
      <c r="B3801" s="29" t="s">
        <v>4043</v>
      </c>
      <c r="C3801" s="29" t="s">
        <v>229</v>
      </c>
      <c r="D3801" s="29" t="s">
        <v>237</v>
      </c>
      <c r="E3801" s="30">
        <v>753.23</v>
      </c>
    </row>
    <row r="3802" spans="1:5" x14ac:dyDescent="0.2">
      <c r="A3802" s="29">
        <v>41207</v>
      </c>
      <c r="B3802" s="29" t="s">
        <v>4044</v>
      </c>
      <c r="C3802" s="29" t="s">
        <v>229</v>
      </c>
      <c r="D3802" s="29" t="s">
        <v>237</v>
      </c>
      <c r="E3802" s="30">
        <v>4363.34</v>
      </c>
    </row>
    <row r="3803" spans="1:5" x14ac:dyDescent="0.2">
      <c r="A3803" s="29">
        <v>41203</v>
      </c>
      <c r="B3803" s="29" t="s">
        <v>4045</v>
      </c>
      <c r="C3803" s="29" t="s">
        <v>229</v>
      </c>
      <c r="D3803" s="29" t="s">
        <v>237</v>
      </c>
      <c r="E3803" s="30">
        <v>1149.1400000000001</v>
      </c>
    </row>
    <row r="3804" spans="1:5" x14ac:dyDescent="0.2">
      <c r="A3804" s="29">
        <v>41204</v>
      </c>
      <c r="B3804" s="29" t="s">
        <v>4046</v>
      </c>
      <c r="C3804" s="29" t="s">
        <v>229</v>
      </c>
      <c r="D3804" s="29" t="s">
        <v>237</v>
      </c>
      <c r="E3804" s="30">
        <v>1624.59</v>
      </c>
    </row>
    <row r="3805" spans="1:5" x14ac:dyDescent="0.2">
      <c r="A3805" s="29">
        <v>41210</v>
      </c>
      <c r="B3805" s="29" t="s">
        <v>4047</v>
      </c>
      <c r="C3805" s="29" t="s">
        <v>229</v>
      </c>
      <c r="D3805" s="29" t="s">
        <v>237</v>
      </c>
      <c r="E3805" s="30">
        <v>2713.84</v>
      </c>
    </row>
    <row r="3806" spans="1:5" x14ac:dyDescent="0.2">
      <c r="A3806" s="29">
        <v>41208</v>
      </c>
      <c r="B3806" s="29" t="s">
        <v>4048</v>
      </c>
      <c r="C3806" s="29" t="s">
        <v>229</v>
      </c>
      <c r="D3806" s="29" t="s">
        <v>237</v>
      </c>
      <c r="E3806" s="30">
        <v>950</v>
      </c>
    </row>
    <row r="3807" spans="1:5" x14ac:dyDescent="0.2">
      <c r="A3807" s="29">
        <v>41211</v>
      </c>
      <c r="B3807" s="29" t="s">
        <v>4049</v>
      </c>
      <c r="C3807" s="29" t="s">
        <v>229</v>
      </c>
      <c r="D3807" s="29" t="s">
        <v>237</v>
      </c>
      <c r="E3807" s="30">
        <v>3823.76</v>
      </c>
    </row>
    <row r="3808" spans="1:5" x14ac:dyDescent="0.2">
      <c r="A3808" s="29">
        <v>13339</v>
      </c>
      <c r="B3808" s="29" t="s">
        <v>4050</v>
      </c>
      <c r="C3808" s="29" t="s">
        <v>229</v>
      </c>
      <c r="D3808" s="29" t="s">
        <v>237</v>
      </c>
      <c r="E3808" s="30">
        <v>1287.48</v>
      </c>
    </row>
    <row r="3809" spans="1:5" x14ac:dyDescent="0.2">
      <c r="A3809" s="29">
        <v>41213</v>
      </c>
      <c r="B3809" s="29" t="s">
        <v>4051</v>
      </c>
      <c r="C3809" s="29" t="s">
        <v>229</v>
      </c>
      <c r="D3809" s="29" t="s">
        <v>237</v>
      </c>
      <c r="E3809" s="30">
        <v>7925.71</v>
      </c>
    </row>
    <row r="3810" spans="1:5" x14ac:dyDescent="0.2">
      <c r="A3810" s="29">
        <v>41209</v>
      </c>
      <c r="B3810" s="29" t="s">
        <v>4052</v>
      </c>
      <c r="C3810" s="29" t="s">
        <v>229</v>
      </c>
      <c r="D3810" s="29" t="s">
        <v>237</v>
      </c>
      <c r="E3810" s="30">
        <v>1771.41</v>
      </c>
    </row>
    <row r="3811" spans="1:5" x14ac:dyDescent="0.2">
      <c r="A3811" s="29">
        <v>41216</v>
      </c>
      <c r="B3811" s="29" t="s">
        <v>4053</v>
      </c>
      <c r="C3811" s="29" t="s">
        <v>229</v>
      </c>
      <c r="D3811" s="29" t="s">
        <v>237</v>
      </c>
      <c r="E3811" s="30">
        <v>3318.09</v>
      </c>
    </row>
    <row r="3812" spans="1:5" x14ac:dyDescent="0.2">
      <c r="A3812" s="29">
        <v>41217</v>
      </c>
      <c r="B3812" s="29" t="s">
        <v>4054</v>
      </c>
      <c r="C3812" s="29" t="s">
        <v>229</v>
      </c>
      <c r="D3812" s="29" t="s">
        <v>237</v>
      </c>
      <c r="E3812" s="30">
        <v>5320.08</v>
      </c>
    </row>
    <row r="3813" spans="1:5" x14ac:dyDescent="0.2">
      <c r="A3813" s="29">
        <v>41218</v>
      </c>
      <c r="B3813" s="29" t="s">
        <v>4055</v>
      </c>
      <c r="C3813" s="29" t="s">
        <v>229</v>
      </c>
      <c r="D3813" s="29" t="s">
        <v>237</v>
      </c>
      <c r="E3813" s="30">
        <v>7134.39</v>
      </c>
    </row>
    <row r="3814" spans="1:5" x14ac:dyDescent="0.2">
      <c r="A3814" s="29">
        <v>41214</v>
      </c>
      <c r="B3814" s="29" t="s">
        <v>4056</v>
      </c>
      <c r="C3814" s="29" t="s">
        <v>229</v>
      </c>
      <c r="D3814" s="29" t="s">
        <v>237</v>
      </c>
      <c r="E3814" s="30">
        <v>1504.27</v>
      </c>
    </row>
    <row r="3815" spans="1:5" x14ac:dyDescent="0.2">
      <c r="A3815" s="29">
        <v>41215</v>
      </c>
      <c r="B3815" s="29" t="s">
        <v>4057</v>
      </c>
      <c r="C3815" s="29" t="s">
        <v>229</v>
      </c>
      <c r="D3815" s="29" t="s">
        <v>237</v>
      </c>
      <c r="E3815" s="30">
        <v>2264.89</v>
      </c>
    </row>
    <row r="3816" spans="1:5" x14ac:dyDescent="0.2">
      <c r="A3816" s="29">
        <v>41221</v>
      </c>
      <c r="B3816" s="29" t="s">
        <v>4058</v>
      </c>
      <c r="C3816" s="29" t="s">
        <v>229</v>
      </c>
      <c r="D3816" s="29" t="s">
        <v>237</v>
      </c>
      <c r="E3816" s="30">
        <v>6558.02</v>
      </c>
    </row>
    <row r="3817" spans="1:5" x14ac:dyDescent="0.2">
      <c r="A3817" s="29">
        <v>41222</v>
      </c>
      <c r="B3817" s="29" t="s">
        <v>4059</v>
      </c>
      <c r="C3817" s="29" t="s">
        <v>229</v>
      </c>
      <c r="D3817" s="29" t="s">
        <v>237</v>
      </c>
      <c r="E3817" s="30">
        <v>9384.6</v>
      </c>
    </row>
    <row r="3818" spans="1:5" x14ac:dyDescent="0.2">
      <c r="A3818" s="29">
        <v>41195</v>
      </c>
      <c r="B3818" s="29" t="s">
        <v>4060</v>
      </c>
      <c r="C3818" s="29" t="s">
        <v>229</v>
      </c>
      <c r="D3818" s="29" t="s">
        <v>237</v>
      </c>
      <c r="E3818" s="30">
        <v>482.34</v>
      </c>
    </row>
    <row r="3819" spans="1:5" x14ac:dyDescent="0.2">
      <c r="A3819" s="29">
        <v>41198</v>
      </c>
      <c r="B3819" s="29" t="s">
        <v>4061</v>
      </c>
      <c r="C3819" s="29" t="s">
        <v>229</v>
      </c>
      <c r="D3819" s="29" t="s">
        <v>237</v>
      </c>
      <c r="E3819" s="30">
        <v>1884.87</v>
      </c>
    </row>
    <row r="3820" spans="1:5" x14ac:dyDescent="0.2">
      <c r="A3820" s="29">
        <v>41196</v>
      </c>
      <c r="B3820" s="29" t="s">
        <v>4062</v>
      </c>
      <c r="C3820" s="29" t="s">
        <v>229</v>
      </c>
      <c r="D3820" s="29" t="s">
        <v>237</v>
      </c>
      <c r="E3820" s="30">
        <v>597.89</v>
      </c>
    </row>
    <row r="3821" spans="1:5" x14ac:dyDescent="0.2">
      <c r="A3821" s="29">
        <v>5033</v>
      </c>
      <c r="B3821" s="29" t="s">
        <v>4063</v>
      </c>
      <c r="C3821" s="29" t="s">
        <v>229</v>
      </c>
      <c r="D3821" s="29" t="s">
        <v>237</v>
      </c>
      <c r="E3821" s="30">
        <v>785</v>
      </c>
    </row>
    <row r="3822" spans="1:5" x14ac:dyDescent="0.2">
      <c r="A3822" s="29">
        <v>41197</v>
      </c>
      <c r="B3822" s="29" t="s">
        <v>4064</v>
      </c>
      <c r="C3822" s="29" t="s">
        <v>229</v>
      </c>
      <c r="D3822" s="29" t="s">
        <v>237</v>
      </c>
      <c r="E3822" s="30">
        <v>1166.01</v>
      </c>
    </row>
    <row r="3823" spans="1:5" x14ac:dyDescent="0.2">
      <c r="A3823" s="29">
        <v>12388</v>
      </c>
      <c r="B3823" s="29" t="s">
        <v>4065</v>
      </c>
      <c r="C3823" s="29" t="s">
        <v>229</v>
      </c>
      <c r="D3823" s="29" t="s">
        <v>237</v>
      </c>
      <c r="E3823" s="30">
        <v>359.22</v>
      </c>
    </row>
    <row r="3824" spans="1:5" x14ac:dyDescent="0.2">
      <c r="A3824" s="29">
        <v>2731</v>
      </c>
      <c r="B3824" s="29" t="s">
        <v>4066</v>
      </c>
      <c r="C3824" s="29" t="s">
        <v>242</v>
      </c>
      <c r="D3824" s="29" t="s">
        <v>232</v>
      </c>
      <c r="E3824" s="30">
        <v>93.1</v>
      </c>
    </row>
    <row r="3825" spans="1:5" x14ac:dyDescent="0.2">
      <c r="A3825" s="29">
        <v>41457</v>
      </c>
      <c r="B3825" s="29" t="s">
        <v>4067</v>
      </c>
      <c r="C3825" s="29" t="s">
        <v>229</v>
      </c>
      <c r="D3825" s="29" t="s">
        <v>232</v>
      </c>
      <c r="E3825" s="30">
        <v>1217.19</v>
      </c>
    </row>
    <row r="3826" spans="1:5" x14ac:dyDescent="0.2">
      <c r="A3826" s="29">
        <v>41458</v>
      </c>
      <c r="B3826" s="29" t="s">
        <v>4068</v>
      </c>
      <c r="C3826" s="29" t="s">
        <v>229</v>
      </c>
      <c r="D3826" s="29" t="s">
        <v>232</v>
      </c>
      <c r="E3826" s="30">
        <v>1699.26</v>
      </c>
    </row>
    <row r="3827" spans="1:5" x14ac:dyDescent="0.2">
      <c r="A3827" s="29">
        <v>41459</v>
      </c>
      <c r="B3827" s="29" t="s">
        <v>4069</v>
      </c>
      <c r="C3827" s="29" t="s">
        <v>229</v>
      </c>
      <c r="D3827" s="29" t="s">
        <v>232</v>
      </c>
      <c r="E3827" s="30">
        <v>2370.34</v>
      </c>
    </row>
    <row r="3828" spans="1:5" x14ac:dyDescent="0.2">
      <c r="A3828" s="29">
        <v>41461</v>
      </c>
      <c r="B3828" s="29" t="s">
        <v>4070</v>
      </c>
      <c r="C3828" s="29" t="s">
        <v>229</v>
      </c>
      <c r="D3828" s="29" t="s">
        <v>232</v>
      </c>
      <c r="E3828" s="30">
        <v>3231.84</v>
      </c>
    </row>
    <row r="3829" spans="1:5" x14ac:dyDescent="0.2">
      <c r="A3829" s="29">
        <v>44537</v>
      </c>
      <c r="B3829" s="29" t="s">
        <v>4071</v>
      </c>
      <c r="C3829" s="29" t="s">
        <v>1372</v>
      </c>
      <c r="D3829" s="29" t="s">
        <v>232</v>
      </c>
      <c r="E3829" s="30">
        <v>356.01</v>
      </c>
    </row>
    <row r="3830" spans="1:5" x14ac:dyDescent="0.2">
      <c r="A3830" s="29">
        <v>11844</v>
      </c>
      <c r="B3830" s="29" t="s">
        <v>4072</v>
      </c>
      <c r="C3830" s="29" t="s">
        <v>242</v>
      </c>
      <c r="D3830" s="29" t="s">
        <v>232</v>
      </c>
      <c r="E3830" s="30">
        <v>54.6</v>
      </c>
    </row>
    <row r="3831" spans="1:5" x14ac:dyDescent="0.2">
      <c r="A3831" s="29">
        <v>4465</v>
      </c>
      <c r="B3831" s="29" t="s">
        <v>4073</v>
      </c>
      <c r="C3831" s="29" t="s">
        <v>242</v>
      </c>
      <c r="D3831" s="29" t="s">
        <v>232</v>
      </c>
      <c r="E3831" s="30">
        <v>45.38</v>
      </c>
    </row>
    <row r="3832" spans="1:5" x14ac:dyDescent="0.2">
      <c r="A3832" s="29">
        <v>35273</v>
      </c>
      <c r="B3832" s="29" t="s">
        <v>4074</v>
      </c>
      <c r="C3832" s="29" t="s">
        <v>242</v>
      </c>
      <c r="D3832" s="29" t="s">
        <v>232</v>
      </c>
      <c r="E3832" s="30">
        <v>54.42</v>
      </c>
    </row>
    <row r="3833" spans="1:5" x14ac:dyDescent="0.2">
      <c r="A3833" s="29">
        <v>4470</v>
      </c>
      <c r="B3833" s="29" t="s">
        <v>4075</v>
      </c>
      <c r="C3833" s="29" t="s">
        <v>242</v>
      </c>
      <c r="D3833" s="29" t="s">
        <v>232</v>
      </c>
      <c r="E3833" s="30">
        <v>125.59</v>
      </c>
    </row>
    <row r="3834" spans="1:5" x14ac:dyDescent="0.2">
      <c r="A3834" s="29">
        <v>20208</v>
      </c>
      <c r="B3834" s="29" t="s">
        <v>4076</v>
      </c>
      <c r="C3834" s="29" t="s">
        <v>242</v>
      </c>
      <c r="D3834" s="29" t="s">
        <v>232</v>
      </c>
      <c r="E3834" s="30">
        <v>113.03</v>
      </c>
    </row>
    <row r="3835" spans="1:5" x14ac:dyDescent="0.2">
      <c r="A3835" s="29">
        <v>20204</v>
      </c>
      <c r="B3835" s="29" t="s">
        <v>4077</v>
      </c>
      <c r="C3835" s="29" t="s">
        <v>242</v>
      </c>
      <c r="D3835" s="29" t="s">
        <v>232</v>
      </c>
      <c r="E3835" s="30">
        <v>83.72</v>
      </c>
    </row>
    <row r="3836" spans="1:5" x14ac:dyDescent="0.2">
      <c r="A3836" s="29">
        <v>4437</v>
      </c>
      <c r="B3836" s="29" t="s">
        <v>4078</v>
      </c>
      <c r="C3836" s="29" t="s">
        <v>242</v>
      </c>
      <c r="D3836" s="29" t="s">
        <v>232</v>
      </c>
      <c r="E3836" s="30">
        <v>94.19</v>
      </c>
    </row>
    <row r="3837" spans="1:5" x14ac:dyDescent="0.2">
      <c r="A3837" s="29">
        <v>14580</v>
      </c>
      <c r="B3837" s="29" t="s">
        <v>4079</v>
      </c>
      <c r="C3837" s="29" t="s">
        <v>242</v>
      </c>
      <c r="D3837" s="29" t="s">
        <v>232</v>
      </c>
      <c r="E3837" s="30">
        <v>94.19</v>
      </c>
    </row>
    <row r="3838" spans="1:5" x14ac:dyDescent="0.2">
      <c r="A3838" s="29">
        <v>40304</v>
      </c>
      <c r="B3838" s="29" t="s">
        <v>4080</v>
      </c>
      <c r="C3838" s="29" t="s">
        <v>293</v>
      </c>
      <c r="D3838" s="29" t="s">
        <v>232</v>
      </c>
      <c r="E3838" s="30">
        <v>24.98</v>
      </c>
    </row>
    <row r="3839" spans="1:5" x14ac:dyDescent="0.2">
      <c r="A3839" s="29">
        <v>5065</v>
      </c>
      <c r="B3839" s="29" t="s">
        <v>4081</v>
      </c>
      <c r="C3839" s="29" t="s">
        <v>293</v>
      </c>
      <c r="D3839" s="29" t="s">
        <v>232</v>
      </c>
      <c r="E3839" s="30">
        <v>38.51</v>
      </c>
    </row>
    <row r="3840" spans="1:5" x14ac:dyDescent="0.2">
      <c r="A3840" s="29">
        <v>5072</v>
      </c>
      <c r="B3840" s="29" t="s">
        <v>4082</v>
      </c>
      <c r="C3840" s="29" t="s">
        <v>293</v>
      </c>
      <c r="D3840" s="29" t="s">
        <v>232</v>
      </c>
      <c r="E3840" s="30">
        <v>35.619999999999997</v>
      </c>
    </row>
    <row r="3841" spans="1:5" x14ac:dyDescent="0.2">
      <c r="A3841" s="29">
        <v>5066</v>
      </c>
      <c r="B3841" s="29" t="s">
        <v>4083</v>
      </c>
      <c r="C3841" s="29" t="s">
        <v>293</v>
      </c>
      <c r="D3841" s="29" t="s">
        <v>232</v>
      </c>
      <c r="E3841" s="30">
        <v>26.67</v>
      </c>
    </row>
    <row r="3842" spans="1:5" x14ac:dyDescent="0.2">
      <c r="A3842" s="29">
        <v>5063</v>
      </c>
      <c r="B3842" s="29" t="s">
        <v>4084</v>
      </c>
      <c r="C3842" s="29" t="s">
        <v>293</v>
      </c>
      <c r="D3842" s="29" t="s">
        <v>232</v>
      </c>
      <c r="E3842" s="30">
        <v>24.15</v>
      </c>
    </row>
    <row r="3843" spans="1:5" x14ac:dyDescent="0.2">
      <c r="A3843" s="29">
        <v>20247</v>
      </c>
      <c r="B3843" s="29" t="s">
        <v>4085</v>
      </c>
      <c r="C3843" s="29" t="s">
        <v>293</v>
      </c>
      <c r="D3843" s="29" t="s">
        <v>232</v>
      </c>
      <c r="E3843" s="30">
        <v>22.41</v>
      </c>
    </row>
    <row r="3844" spans="1:5" x14ac:dyDescent="0.2">
      <c r="A3844" s="29">
        <v>5074</v>
      </c>
      <c r="B3844" s="29" t="s">
        <v>4086</v>
      </c>
      <c r="C3844" s="29" t="s">
        <v>293</v>
      </c>
      <c r="D3844" s="29" t="s">
        <v>232</v>
      </c>
      <c r="E3844" s="30">
        <v>22.68</v>
      </c>
    </row>
    <row r="3845" spans="1:5" x14ac:dyDescent="0.2">
      <c r="A3845" s="29">
        <v>5067</v>
      </c>
      <c r="B3845" s="29" t="s">
        <v>4087</v>
      </c>
      <c r="C3845" s="29" t="s">
        <v>293</v>
      </c>
      <c r="D3845" s="29" t="s">
        <v>232</v>
      </c>
      <c r="E3845" s="30">
        <v>21.57</v>
      </c>
    </row>
    <row r="3846" spans="1:5" x14ac:dyDescent="0.2">
      <c r="A3846" s="29">
        <v>5078</v>
      </c>
      <c r="B3846" s="29" t="s">
        <v>4088</v>
      </c>
      <c r="C3846" s="29" t="s">
        <v>293</v>
      </c>
      <c r="D3846" s="29" t="s">
        <v>232</v>
      </c>
      <c r="E3846" s="30">
        <v>21.33</v>
      </c>
    </row>
    <row r="3847" spans="1:5" x14ac:dyDescent="0.2">
      <c r="A3847" s="29">
        <v>5068</v>
      </c>
      <c r="B3847" s="29" t="s">
        <v>4089</v>
      </c>
      <c r="C3847" s="29" t="s">
        <v>293</v>
      </c>
      <c r="D3847" s="29" t="s">
        <v>232</v>
      </c>
      <c r="E3847" s="30">
        <v>20.239999999999998</v>
      </c>
    </row>
    <row r="3848" spans="1:5" x14ac:dyDescent="0.2">
      <c r="A3848" s="29">
        <v>5073</v>
      </c>
      <c r="B3848" s="29" t="s">
        <v>4090</v>
      </c>
      <c r="C3848" s="29" t="s">
        <v>293</v>
      </c>
      <c r="D3848" s="29" t="s">
        <v>232</v>
      </c>
      <c r="E3848" s="30">
        <v>20.63</v>
      </c>
    </row>
    <row r="3849" spans="1:5" x14ac:dyDescent="0.2">
      <c r="A3849" s="29">
        <v>5069</v>
      </c>
      <c r="B3849" s="29" t="s">
        <v>4091</v>
      </c>
      <c r="C3849" s="29" t="s">
        <v>293</v>
      </c>
      <c r="D3849" s="29" t="s">
        <v>232</v>
      </c>
      <c r="E3849" s="30">
        <v>20.63</v>
      </c>
    </row>
    <row r="3850" spans="1:5" x14ac:dyDescent="0.2">
      <c r="A3850" s="29">
        <v>5070</v>
      </c>
      <c r="B3850" s="29" t="s">
        <v>4092</v>
      </c>
      <c r="C3850" s="29" t="s">
        <v>293</v>
      </c>
      <c r="D3850" s="29" t="s">
        <v>232</v>
      </c>
      <c r="E3850" s="30">
        <v>20.86</v>
      </c>
    </row>
    <row r="3851" spans="1:5" x14ac:dyDescent="0.2">
      <c r="A3851" s="29">
        <v>5071</v>
      </c>
      <c r="B3851" s="29" t="s">
        <v>4093</v>
      </c>
      <c r="C3851" s="29" t="s">
        <v>293</v>
      </c>
      <c r="D3851" s="29" t="s">
        <v>232</v>
      </c>
      <c r="E3851" s="30">
        <v>20.239999999999998</v>
      </c>
    </row>
    <row r="3852" spans="1:5" x14ac:dyDescent="0.2">
      <c r="A3852" s="29">
        <v>5061</v>
      </c>
      <c r="B3852" s="29" t="s">
        <v>4094</v>
      </c>
      <c r="C3852" s="29" t="s">
        <v>293</v>
      </c>
      <c r="D3852" s="29" t="s">
        <v>230</v>
      </c>
      <c r="E3852" s="30">
        <v>19.899999999999999</v>
      </c>
    </row>
    <row r="3853" spans="1:5" x14ac:dyDescent="0.2">
      <c r="A3853" s="29">
        <v>5075</v>
      </c>
      <c r="B3853" s="29" t="s">
        <v>4095</v>
      </c>
      <c r="C3853" s="29" t="s">
        <v>293</v>
      </c>
      <c r="D3853" s="29" t="s">
        <v>232</v>
      </c>
      <c r="E3853" s="30">
        <v>20.239999999999998</v>
      </c>
    </row>
    <row r="3854" spans="1:5" x14ac:dyDescent="0.2">
      <c r="A3854" s="29">
        <v>39027</v>
      </c>
      <c r="B3854" s="29" t="s">
        <v>4096</v>
      </c>
      <c r="C3854" s="29" t="s">
        <v>293</v>
      </c>
      <c r="D3854" s="29" t="s">
        <v>232</v>
      </c>
      <c r="E3854" s="30">
        <v>20.22</v>
      </c>
    </row>
    <row r="3855" spans="1:5" x14ac:dyDescent="0.2">
      <c r="A3855" s="29">
        <v>5062</v>
      </c>
      <c r="B3855" s="29" t="s">
        <v>4097</v>
      </c>
      <c r="C3855" s="29" t="s">
        <v>293</v>
      </c>
      <c r="D3855" s="29" t="s">
        <v>232</v>
      </c>
      <c r="E3855" s="30">
        <v>20.51</v>
      </c>
    </row>
    <row r="3856" spans="1:5" x14ac:dyDescent="0.2">
      <c r="A3856" s="29">
        <v>40568</v>
      </c>
      <c r="B3856" s="29" t="s">
        <v>4098</v>
      </c>
      <c r="C3856" s="29" t="s">
        <v>293</v>
      </c>
      <c r="D3856" s="29" t="s">
        <v>232</v>
      </c>
      <c r="E3856" s="30">
        <v>20.39</v>
      </c>
    </row>
    <row r="3857" spans="1:5" x14ac:dyDescent="0.2">
      <c r="A3857" s="29">
        <v>39026</v>
      </c>
      <c r="B3857" s="29" t="s">
        <v>4099</v>
      </c>
      <c r="C3857" s="29" t="s">
        <v>293</v>
      </c>
      <c r="D3857" s="29" t="s">
        <v>232</v>
      </c>
      <c r="E3857" s="30">
        <v>22.76</v>
      </c>
    </row>
    <row r="3858" spans="1:5" x14ac:dyDescent="0.2">
      <c r="A3858" s="29">
        <v>42431</v>
      </c>
      <c r="B3858" s="29" t="s">
        <v>4100</v>
      </c>
      <c r="C3858" s="29" t="s">
        <v>229</v>
      </c>
      <c r="D3858" s="29" t="s">
        <v>237</v>
      </c>
      <c r="E3858" s="30">
        <v>3475.1</v>
      </c>
    </row>
    <row r="3859" spans="1:5" x14ac:dyDescent="0.2">
      <c r="A3859" s="29">
        <v>44074</v>
      </c>
      <c r="B3859" s="29" t="s">
        <v>4101</v>
      </c>
      <c r="C3859" s="29" t="s">
        <v>295</v>
      </c>
      <c r="D3859" s="29" t="s">
        <v>232</v>
      </c>
      <c r="E3859" s="30">
        <v>568.64</v>
      </c>
    </row>
    <row r="3860" spans="1:5" x14ac:dyDescent="0.2">
      <c r="A3860" s="29">
        <v>44072</v>
      </c>
      <c r="B3860" s="29" t="s">
        <v>4102</v>
      </c>
      <c r="C3860" s="29" t="s">
        <v>295</v>
      </c>
      <c r="D3860" s="29" t="s">
        <v>232</v>
      </c>
      <c r="E3860" s="30">
        <v>97.04</v>
      </c>
    </row>
    <row r="3861" spans="1:5" x14ac:dyDescent="0.2">
      <c r="A3861" s="29">
        <v>511</v>
      </c>
      <c r="B3861" s="29" t="s">
        <v>4103</v>
      </c>
      <c r="C3861" s="29" t="s">
        <v>295</v>
      </c>
      <c r="D3861" s="29" t="s">
        <v>237</v>
      </c>
      <c r="E3861" s="30">
        <v>17.21</v>
      </c>
    </row>
    <row r="3862" spans="1:5" x14ac:dyDescent="0.2">
      <c r="A3862" s="29">
        <v>37540</v>
      </c>
      <c r="B3862" s="29" t="s">
        <v>4104</v>
      </c>
      <c r="C3862" s="29" t="s">
        <v>229</v>
      </c>
      <c r="D3862" s="29" t="s">
        <v>232</v>
      </c>
      <c r="E3862" s="30">
        <v>81526.69</v>
      </c>
    </row>
    <row r="3863" spans="1:5" x14ac:dyDescent="0.2">
      <c r="A3863" s="29">
        <v>37548</v>
      </c>
      <c r="B3863" s="29" t="s">
        <v>4105</v>
      </c>
      <c r="C3863" s="29" t="s">
        <v>229</v>
      </c>
      <c r="D3863" s="29" t="s">
        <v>232</v>
      </c>
      <c r="E3863" s="30">
        <v>108063.22</v>
      </c>
    </row>
    <row r="3864" spans="1:5" x14ac:dyDescent="0.2">
      <c r="A3864" s="29">
        <v>39828</v>
      </c>
      <c r="B3864" s="29" t="s">
        <v>4106</v>
      </c>
      <c r="C3864" s="29" t="s">
        <v>229</v>
      </c>
      <c r="D3864" s="29" t="s">
        <v>232</v>
      </c>
      <c r="E3864" s="30">
        <v>648.27</v>
      </c>
    </row>
    <row r="3865" spans="1:5" x14ac:dyDescent="0.2">
      <c r="A3865" s="29">
        <v>12273</v>
      </c>
      <c r="B3865" s="29" t="s">
        <v>4107</v>
      </c>
      <c r="C3865" s="29" t="s">
        <v>229</v>
      </c>
      <c r="D3865" s="29" t="s">
        <v>232</v>
      </c>
      <c r="E3865" s="30">
        <v>113.35</v>
      </c>
    </row>
    <row r="3866" spans="1:5" x14ac:dyDescent="0.2">
      <c r="A3866" s="29">
        <v>38392</v>
      </c>
      <c r="B3866" s="29" t="s">
        <v>4108</v>
      </c>
      <c r="C3866" s="29" t="s">
        <v>229</v>
      </c>
      <c r="D3866" s="29" t="s">
        <v>232</v>
      </c>
      <c r="E3866" s="30">
        <v>53.55</v>
      </c>
    </row>
    <row r="3867" spans="1:5" x14ac:dyDescent="0.2">
      <c r="A3867" s="29">
        <v>11735</v>
      </c>
      <c r="B3867" s="29" t="s">
        <v>4109</v>
      </c>
      <c r="C3867" s="29" t="s">
        <v>229</v>
      </c>
      <c r="D3867" s="29" t="s">
        <v>232</v>
      </c>
      <c r="E3867" s="30">
        <v>8.3000000000000007</v>
      </c>
    </row>
    <row r="3868" spans="1:5" x14ac:dyDescent="0.2">
      <c r="A3868" s="29">
        <v>11737</v>
      </c>
      <c r="B3868" s="29" t="s">
        <v>4110</v>
      </c>
      <c r="C3868" s="29" t="s">
        <v>229</v>
      </c>
      <c r="D3868" s="29" t="s">
        <v>232</v>
      </c>
      <c r="E3868" s="30">
        <v>11.78</v>
      </c>
    </row>
    <row r="3869" spans="1:5" x14ac:dyDescent="0.2">
      <c r="A3869" s="29">
        <v>11738</v>
      </c>
      <c r="B3869" s="29" t="s">
        <v>4111</v>
      </c>
      <c r="C3869" s="29" t="s">
        <v>229</v>
      </c>
      <c r="D3869" s="29" t="s">
        <v>232</v>
      </c>
      <c r="E3869" s="30">
        <v>14.85</v>
      </c>
    </row>
    <row r="3870" spans="1:5" x14ac:dyDescent="0.2">
      <c r="A3870" s="29">
        <v>36143</v>
      </c>
      <c r="B3870" s="29" t="s">
        <v>4112</v>
      </c>
      <c r="C3870" s="29" t="s">
        <v>229</v>
      </c>
      <c r="D3870" s="29" t="s">
        <v>232</v>
      </c>
      <c r="E3870" s="30">
        <v>28.7</v>
      </c>
    </row>
    <row r="3871" spans="1:5" x14ac:dyDescent="0.2">
      <c r="A3871" s="29">
        <v>36142</v>
      </c>
      <c r="B3871" s="29" t="s">
        <v>4113</v>
      </c>
      <c r="C3871" s="29" t="s">
        <v>229</v>
      </c>
      <c r="D3871" s="29" t="s">
        <v>232</v>
      </c>
      <c r="E3871" s="30">
        <v>2.1</v>
      </c>
    </row>
    <row r="3872" spans="1:5" x14ac:dyDescent="0.2">
      <c r="A3872" s="29">
        <v>36146</v>
      </c>
      <c r="B3872" s="29" t="s">
        <v>4114</v>
      </c>
      <c r="C3872" s="29" t="s">
        <v>229</v>
      </c>
      <c r="D3872" s="29" t="s">
        <v>232</v>
      </c>
      <c r="E3872" s="30">
        <v>238</v>
      </c>
    </row>
    <row r="3873" spans="1:5" x14ac:dyDescent="0.2">
      <c r="A3873" s="29">
        <v>39015</v>
      </c>
      <c r="B3873" s="29" t="s">
        <v>4115</v>
      </c>
      <c r="C3873" s="29" t="s">
        <v>229</v>
      </c>
      <c r="D3873" s="29" t="s">
        <v>237</v>
      </c>
      <c r="E3873" s="30">
        <v>0.95</v>
      </c>
    </row>
    <row r="3874" spans="1:5" x14ac:dyDescent="0.2">
      <c r="A3874" s="29">
        <v>38377</v>
      </c>
      <c r="B3874" s="29" t="s">
        <v>4116</v>
      </c>
      <c r="C3874" s="29" t="s">
        <v>229</v>
      </c>
      <c r="D3874" s="29" t="s">
        <v>232</v>
      </c>
      <c r="E3874" s="30">
        <v>39.200000000000003</v>
      </c>
    </row>
    <row r="3875" spans="1:5" x14ac:dyDescent="0.2">
      <c r="A3875" s="29">
        <v>38376</v>
      </c>
      <c r="B3875" s="29" t="s">
        <v>4117</v>
      </c>
      <c r="C3875" s="29" t="s">
        <v>229</v>
      </c>
      <c r="D3875" s="29" t="s">
        <v>232</v>
      </c>
      <c r="E3875" s="30">
        <v>44.69</v>
      </c>
    </row>
    <row r="3876" spans="1:5" x14ac:dyDescent="0.2">
      <c r="A3876" s="29">
        <v>38116</v>
      </c>
      <c r="B3876" s="29" t="s">
        <v>4118</v>
      </c>
      <c r="C3876" s="29" t="s">
        <v>229</v>
      </c>
      <c r="D3876" s="29" t="s">
        <v>232</v>
      </c>
      <c r="E3876" s="30">
        <v>3.85</v>
      </c>
    </row>
    <row r="3877" spans="1:5" x14ac:dyDescent="0.2">
      <c r="A3877" s="29">
        <v>38066</v>
      </c>
      <c r="B3877" s="29" t="s">
        <v>4119</v>
      </c>
      <c r="C3877" s="29" t="s">
        <v>229</v>
      </c>
      <c r="D3877" s="29" t="s">
        <v>232</v>
      </c>
      <c r="E3877" s="30">
        <v>6.36</v>
      </c>
    </row>
    <row r="3878" spans="1:5" x14ac:dyDescent="0.2">
      <c r="A3878" s="29">
        <v>38117</v>
      </c>
      <c r="B3878" s="29" t="s">
        <v>4120</v>
      </c>
      <c r="C3878" s="29" t="s">
        <v>229</v>
      </c>
      <c r="D3878" s="29" t="s">
        <v>232</v>
      </c>
      <c r="E3878" s="30">
        <v>6.56</v>
      </c>
    </row>
    <row r="3879" spans="1:5" x14ac:dyDescent="0.2">
      <c r="A3879" s="29">
        <v>38067</v>
      </c>
      <c r="B3879" s="29" t="s">
        <v>4121</v>
      </c>
      <c r="C3879" s="29" t="s">
        <v>229</v>
      </c>
      <c r="D3879" s="29" t="s">
        <v>232</v>
      </c>
      <c r="E3879" s="30">
        <v>8.9499999999999993</v>
      </c>
    </row>
    <row r="3880" spans="1:5" x14ac:dyDescent="0.2">
      <c r="A3880" s="29">
        <v>11522</v>
      </c>
      <c r="B3880" s="29" t="s">
        <v>4122</v>
      </c>
      <c r="C3880" s="29" t="s">
        <v>229</v>
      </c>
      <c r="D3880" s="29" t="s">
        <v>232</v>
      </c>
      <c r="E3880" s="30">
        <v>10.29</v>
      </c>
    </row>
    <row r="3881" spans="1:5" x14ac:dyDescent="0.2">
      <c r="A3881" s="29">
        <v>43600</v>
      </c>
      <c r="B3881" s="29" t="s">
        <v>4123</v>
      </c>
      <c r="C3881" s="29" t="s">
        <v>229</v>
      </c>
      <c r="D3881" s="29" t="s">
        <v>232</v>
      </c>
      <c r="E3881" s="30">
        <v>41.22</v>
      </c>
    </row>
    <row r="3882" spans="1:5" x14ac:dyDescent="0.2">
      <c r="A3882" s="29">
        <v>5080</v>
      </c>
      <c r="B3882" s="29" t="s">
        <v>4124</v>
      </c>
      <c r="C3882" s="29" t="s">
        <v>229</v>
      </c>
      <c r="D3882" s="29" t="s">
        <v>232</v>
      </c>
      <c r="E3882" s="30">
        <v>16.07</v>
      </c>
    </row>
    <row r="3883" spans="1:5" x14ac:dyDescent="0.2">
      <c r="A3883" s="29">
        <v>38168</v>
      </c>
      <c r="B3883" s="29" t="s">
        <v>4125</v>
      </c>
      <c r="C3883" s="29" t="s">
        <v>229</v>
      </c>
      <c r="D3883" s="29" t="s">
        <v>232</v>
      </c>
      <c r="E3883" s="30">
        <v>112.23</v>
      </c>
    </row>
    <row r="3884" spans="1:5" x14ac:dyDescent="0.2">
      <c r="A3884" s="29">
        <v>43601</v>
      </c>
      <c r="B3884" s="29" t="s">
        <v>4126</v>
      </c>
      <c r="C3884" s="29" t="s">
        <v>229</v>
      </c>
      <c r="D3884" s="29" t="s">
        <v>232</v>
      </c>
      <c r="E3884" s="30">
        <v>56.11</v>
      </c>
    </row>
    <row r="3885" spans="1:5" x14ac:dyDescent="0.2">
      <c r="A3885" s="29">
        <v>13393</v>
      </c>
      <c r="B3885" s="29" t="s">
        <v>4127</v>
      </c>
      <c r="C3885" s="29" t="s">
        <v>229</v>
      </c>
      <c r="D3885" s="29" t="s">
        <v>237</v>
      </c>
      <c r="E3885" s="30">
        <v>535.73</v>
      </c>
    </row>
    <row r="3886" spans="1:5" x14ac:dyDescent="0.2">
      <c r="A3886" s="29">
        <v>13395</v>
      </c>
      <c r="B3886" s="29" t="s">
        <v>4128</v>
      </c>
      <c r="C3886" s="29" t="s">
        <v>229</v>
      </c>
      <c r="D3886" s="29" t="s">
        <v>237</v>
      </c>
      <c r="E3886" s="30">
        <v>750.77</v>
      </c>
    </row>
    <row r="3887" spans="1:5" x14ac:dyDescent="0.2">
      <c r="A3887" s="29">
        <v>12039</v>
      </c>
      <c r="B3887" s="29" t="s">
        <v>4129</v>
      </c>
      <c r="C3887" s="29" t="s">
        <v>229</v>
      </c>
      <c r="D3887" s="29" t="s">
        <v>237</v>
      </c>
      <c r="E3887" s="30">
        <v>788.98</v>
      </c>
    </row>
    <row r="3888" spans="1:5" x14ac:dyDescent="0.2">
      <c r="A3888" s="29">
        <v>13396</v>
      </c>
      <c r="B3888" s="29" t="s">
        <v>4130</v>
      </c>
      <c r="C3888" s="29" t="s">
        <v>229</v>
      </c>
      <c r="D3888" s="29" t="s">
        <v>237</v>
      </c>
      <c r="E3888" s="30">
        <v>1108.07</v>
      </c>
    </row>
    <row r="3889" spans="1:5" x14ac:dyDescent="0.2">
      <c r="A3889" s="29">
        <v>12041</v>
      </c>
      <c r="B3889" s="29" t="s">
        <v>4131</v>
      </c>
      <c r="C3889" s="29" t="s">
        <v>229</v>
      </c>
      <c r="D3889" s="29" t="s">
        <v>237</v>
      </c>
      <c r="E3889" s="30">
        <v>904.81</v>
      </c>
    </row>
    <row r="3890" spans="1:5" x14ac:dyDescent="0.2">
      <c r="A3890" s="29">
        <v>12043</v>
      </c>
      <c r="B3890" s="29" t="s">
        <v>4132</v>
      </c>
      <c r="C3890" s="29" t="s">
        <v>229</v>
      </c>
      <c r="D3890" s="29" t="s">
        <v>237</v>
      </c>
      <c r="E3890" s="30">
        <v>1910.35</v>
      </c>
    </row>
    <row r="3891" spans="1:5" x14ac:dyDescent="0.2">
      <c r="A3891" s="29">
        <v>39762</v>
      </c>
      <c r="B3891" s="29" t="s">
        <v>4133</v>
      </c>
      <c r="C3891" s="29" t="s">
        <v>229</v>
      </c>
      <c r="D3891" s="29" t="s">
        <v>237</v>
      </c>
      <c r="E3891" s="30">
        <v>909.38</v>
      </c>
    </row>
    <row r="3892" spans="1:5" x14ac:dyDescent="0.2">
      <c r="A3892" s="29">
        <v>12042</v>
      </c>
      <c r="B3892" s="29" t="s">
        <v>4134</v>
      </c>
      <c r="C3892" s="29" t="s">
        <v>229</v>
      </c>
      <c r="D3892" s="29" t="s">
        <v>237</v>
      </c>
      <c r="E3892" s="30">
        <v>1327.66</v>
      </c>
    </row>
    <row r="3893" spans="1:5" x14ac:dyDescent="0.2">
      <c r="A3893" s="29">
        <v>39763</v>
      </c>
      <c r="B3893" s="29" t="s">
        <v>4135</v>
      </c>
      <c r="C3893" s="29" t="s">
        <v>229</v>
      </c>
      <c r="D3893" s="29" t="s">
        <v>237</v>
      </c>
      <c r="E3893" s="30">
        <v>1553.85</v>
      </c>
    </row>
    <row r="3894" spans="1:5" x14ac:dyDescent="0.2">
      <c r="A3894" s="29">
        <v>39760</v>
      </c>
      <c r="B3894" s="29" t="s">
        <v>4136</v>
      </c>
      <c r="C3894" s="29" t="s">
        <v>229</v>
      </c>
      <c r="D3894" s="29" t="s">
        <v>237</v>
      </c>
      <c r="E3894" s="30">
        <v>1548.74</v>
      </c>
    </row>
    <row r="3895" spans="1:5" x14ac:dyDescent="0.2">
      <c r="A3895" s="29">
        <v>39756</v>
      </c>
      <c r="B3895" s="29" t="s">
        <v>4137</v>
      </c>
      <c r="C3895" s="29" t="s">
        <v>229</v>
      </c>
      <c r="D3895" s="29" t="s">
        <v>237</v>
      </c>
      <c r="E3895" s="30">
        <v>556.09</v>
      </c>
    </row>
    <row r="3896" spans="1:5" x14ac:dyDescent="0.2">
      <c r="A3896" s="29">
        <v>12038</v>
      </c>
      <c r="B3896" s="29" t="s">
        <v>4138</v>
      </c>
      <c r="C3896" s="29" t="s">
        <v>229</v>
      </c>
      <c r="D3896" s="29" t="s">
        <v>237</v>
      </c>
      <c r="E3896" s="30">
        <v>694.85</v>
      </c>
    </row>
    <row r="3897" spans="1:5" x14ac:dyDescent="0.2">
      <c r="A3897" s="29">
        <v>39757</v>
      </c>
      <c r="B3897" s="29" t="s">
        <v>4139</v>
      </c>
      <c r="C3897" s="29" t="s">
        <v>229</v>
      </c>
      <c r="D3897" s="29" t="s">
        <v>237</v>
      </c>
      <c r="E3897" s="30">
        <v>642.52</v>
      </c>
    </row>
    <row r="3898" spans="1:5" x14ac:dyDescent="0.2">
      <c r="A3898" s="29">
        <v>39758</v>
      </c>
      <c r="B3898" s="29" t="s">
        <v>4140</v>
      </c>
      <c r="C3898" s="29" t="s">
        <v>229</v>
      </c>
      <c r="D3898" s="29" t="s">
        <v>237</v>
      </c>
      <c r="E3898" s="30">
        <v>936.39</v>
      </c>
    </row>
    <row r="3899" spans="1:5" x14ac:dyDescent="0.2">
      <c r="A3899" s="29">
        <v>39759</v>
      </c>
      <c r="B3899" s="29" t="s">
        <v>4141</v>
      </c>
      <c r="C3899" s="29" t="s">
        <v>229</v>
      </c>
      <c r="D3899" s="29" t="s">
        <v>237</v>
      </c>
      <c r="E3899" s="30">
        <v>1156.45</v>
      </c>
    </row>
    <row r="3900" spans="1:5" x14ac:dyDescent="0.2">
      <c r="A3900" s="29">
        <v>39761</v>
      </c>
      <c r="B3900" s="29" t="s">
        <v>4142</v>
      </c>
      <c r="C3900" s="29" t="s">
        <v>229</v>
      </c>
      <c r="D3900" s="29" t="s">
        <v>237</v>
      </c>
      <c r="E3900" s="30">
        <v>1390.08</v>
      </c>
    </row>
    <row r="3901" spans="1:5" x14ac:dyDescent="0.2">
      <c r="A3901" s="29">
        <v>39805</v>
      </c>
      <c r="B3901" s="29" t="s">
        <v>4143</v>
      </c>
      <c r="C3901" s="29" t="s">
        <v>229</v>
      </c>
      <c r="D3901" s="29" t="s">
        <v>232</v>
      </c>
      <c r="E3901" s="30">
        <v>120.34</v>
      </c>
    </row>
    <row r="3902" spans="1:5" x14ac:dyDescent="0.2">
      <c r="A3902" s="29">
        <v>39806</v>
      </c>
      <c r="B3902" s="29" t="s">
        <v>4144</v>
      </c>
      <c r="C3902" s="29" t="s">
        <v>229</v>
      </c>
      <c r="D3902" s="29" t="s">
        <v>232</v>
      </c>
      <c r="E3902" s="30">
        <v>222.95</v>
      </c>
    </row>
    <row r="3903" spans="1:5" x14ac:dyDescent="0.2">
      <c r="A3903" s="29">
        <v>39807</v>
      </c>
      <c r="B3903" s="29" t="s">
        <v>4145</v>
      </c>
      <c r="C3903" s="29" t="s">
        <v>229</v>
      </c>
      <c r="D3903" s="29" t="s">
        <v>232</v>
      </c>
      <c r="E3903" s="30">
        <v>483.19</v>
      </c>
    </row>
    <row r="3904" spans="1:5" x14ac:dyDescent="0.2">
      <c r="A3904" s="29">
        <v>43100</v>
      </c>
      <c r="B3904" s="29" t="s">
        <v>4146</v>
      </c>
      <c r="C3904" s="29" t="s">
        <v>229</v>
      </c>
      <c r="D3904" s="29" t="s">
        <v>232</v>
      </c>
      <c r="E3904" s="30">
        <v>377.75</v>
      </c>
    </row>
    <row r="3905" spans="1:5" x14ac:dyDescent="0.2">
      <c r="A3905" s="29">
        <v>39804</v>
      </c>
      <c r="B3905" s="29" t="s">
        <v>4147</v>
      </c>
      <c r="C3905" s="29" t="s">
        <v>229</v>
      </c>
      <c r="D3905" s="29" t="s">
        <v>232</v>
      </c>
      <c r="E3905" s="30">
        <v>70.66</v>
      </c>
    </row>
    <row r="3906" spans="1:5" x14ac:dyDescent="0.2">
      <c r="A3906" s="29">
        <v>39796</v>
      </c>
      <c r="B3906" s="29" t="s">
        <v>4148</v>
      </c>
      <c r="C3906" s="29" t="s">
        <v>229</v>
      </c>
      <c r="D3906" s="29" t="s">
        <v>232</v>
      </c>
      <c r="E3906" s="30">
        <v>73.19</v>
      </c>
    </row>
    <row r="3907" spans="1:5" x14ac:dyDescent="0.2">
      <c r="A3907" s="29">
        <v>39797</v>
      </c>
      <c r="B3907" s="29" t="s">
        <v>4149</v>
      </c>
      <c r="C3907" s="29" t="s">
        <v>229</v>
      </c>
      <c r="D3907" s="29" t="s">
        <v>230</v>
      </c>
      <c r="E3907" s="30">
        <v>114.89</v>
      </c>
    </row>
    <row r="3908" spans="1:5" x14ac:dyDescent="0.2">
      <c r="A3908" s="29">
        <v>39798</v>
      </c>
      <c r="B3908" s="29" t="s">
        <v>4150</v>
      </c>
      <c r="C3908" s="29" t="s">
        <v>229</v>
      </c>
      <c r="D3908" s="29" t="s">
        <v>232</v>
      </c>
      <c r="E3908" s="30">
        <v>197.07</v>
      </c>
    </row>
    <row r="3909" spans="1:5" x14ac:dyDescent="0.2">
      <c r="A3909" s="29">
        <v>39794</v>
      </c>
      <c r="B3909" s="29" t="s">
        <v>4151</v>
      </c>
      <c r="C3909" s="29" t="s">
        <v>229</v>
      </c>
      <c r="D3909" s="29" t="s">
        <v>232</v>
      </c>
      <c r="E3909" s="30">
        <v>31.06</v>
      </c>
    </row>
    <row r="3910" spans="1:5" x14ac:dyDescent="0.2">
      <c r="A3910" s="29">
        <v>39795</v>
      </c>
      <c r="B3910" s="29" t="s">
        <v>4152</v>
      </c>
      <c r="C3910" s="29" t="s">
        <v>229</v>
      </c>
      <c r="D3910" s="29" t="s">
        <v>232</v>
      </c>
      <c r="E3910" s="30">
        <v>49.08</v>
      </c>
    </row>
    <row r="3911" spans="1:5" x14ac:dyDescent="0.2">
      <c r="A3911" s="29">
        <v>39799</v>
      </c>
      <c r="B3911" s="29" t="s">
        <v>4153</v>
      </c>
      <c r="C3911" s="29" t="s">
        <v>229</v>
      </c>
      <c r="D3911" s="29" t="s">
        <v>232</v>
      </c>
      <c r="E3911" s="30">
        <v>36.21</v>
      </c>
    </row>
    <row r="3912" spans="1:5" x14ac:dyDescent="0.2">
      <c r="A3912" s="29">
        <v>39801</v>
      </c>
      <c r="B3912" s="29" t="s">
        <v>4154</v>
      </c>
      <c r="C3912" s="29" t="s">
        <v>229</v>
      </c>
      <c r="D3912" s="29" t="s">
        <v>232</v>
      </c>
      <c r="E3912" s="30">
        <v>103.64</v>
      </c>
    </row>
    <row r="3913" spans="1:5" x14ac:dyDescent="0.2">
      <c r="A3913" s="29">
        <v>39802</v>
      </c>
      <c r="B3913" s="29" t="s">
        <v>4155</v>
      </c>
      <c r="C3913" s="29" t="s">
        <v>229</v>
      </c>
      <c r="D3913" s="29" t="s">
        <v>232</v>
      </c>
      <c r="E3913" s="30">
        <v>151.91</v>
      </c>
    </row>
    <row r="3914" spans="1:5" x14ac:dyDescent="0.2">
      <c r="A3914" s="29">
        <v>39803</v>
      </c>
      <c r="B3914" s="29" t="s">
        <v>4156</v>
      </c>
      <c r="C3914" s="29" t="s">
        <v>229</v>
      </c>
      <c r="D3914" s="29" t="s">
        <v>232</v>
      </c>
      <c r="E3914" s="30">
        <v>211.92</v>
      </c>
    </row>
    <row r="3915" spans="1:5" x14ac:dyDescent="0.2">
      <c r="A3915" s="29">
        <v>39800</v>
      </c>
      <c r="B3915" s="29" t="s">
        <v>4157</v>
      </c>
      <c r="C3915" s="29" t="s">
        <v>229</v>
      </c>
      <c r="D3915" s="29" t="s">
        <v>232</v>
      </c>
      <c r="E3915" s="30">
        <v>61.68</v>
      </c>
    </row>
    <row r="3916" spans="1:5" x14ac:dyDescent="0.2">
      <c r="A3916" s="29">
        <v>21059</v>
      </c>
      <c r="B3916" s="29" t="s">
        <v>4158</v>
      </c>
      <c r="C3916" s="29" t="s">
        <v>229</v>
      </c>
      <c r="D3916" s="29" t="s">
        <v>237</v>
      </c>
      <c r="E3916" s="30">
        <v>64.180000000000007</v>
      </c>
    </row>
    <row r="3917" spans="1:5" x14ac:dyDescent="0.2">
      <c r="A3917" s="29">
        <v>11234</v>
      </c>
      <c r="B3917" s="29" t="s">
        <v>4159</v>
      </c>
      <c r="C3917" s="29" t="s">
        <v>229</v>
      </c>
      <c r="D3917" s="29" t="s">
        <v>237</v>
      </c>
      <c r="E3917" s="30">
        <v>96.74</v>
      </c>
    </row>
    <row r="3918" spans="1:5" x14ac:dyDescent="0.2">
      <c r="A3918" s="29">
        <v>21060</v>
      </c>
      <c r="B3918" s="29" t="s">
        <v>4160</v>
      </c>
      <c r="C3918" s="29" t="s">
        <v>229</v>
      </c>
      <c r="D3918" s="29" t="s">
        <v>237</v>
      </c>
      <c r="E3918" s="30">
        <v>119.06</v>
      </c>
    </row>
    <row r="3919" spans="1:5" x14ac:dyDescent="0.2">
      <c r="A3919" s="29">
        <v>21061</v>
      </c>
      <c r="B3919" s="29" t="s">
        <v>4161</v>
      </c>
      <c r="C3919" s="29" t="s">
        <v>229</v>
      </c>
      <c r="D3919" s="29" t="s">
        <v>237</v>
      </c>
      <c r="E3919" s="30">
        <v>148.83000000000001</v>
      </c>
    </row>
    <row r="3920" spans="1:5" x14ac:dyDescent="0.2">
      <c r="A3920" s="29">
        <v>21062</v>
      </c>
      <c r="B3920" s="29" t="s">
        <v>4162</v>
      </c>
      <c r="C3920" s="29" t="s">
        <v>229</v>
      </c>
      <c r="D3920" s="29" t="s">
        <v>237</v>
      </c>
      <c r="E3920" s="30">
        <v>234.41</v>
      </c>
    </row>
    <row r="3921" spans="1:5" x14ac:dyDescent="0.2">
      <c r="A3921" s="29">
        <v>11708</v>
      </c>
      <c r="B3921" s="29" t="s">
        <v>4163</v>
      </c>
      <c r="C3921" s="29" t="s">
        <v>229</v>
      </c>
      <c r="D3921" s="29" t="s">
        <v>237</v>
      </c>
      <c r="E3921" s="30">
        <v>25.58</v>
      </c>
    </row>
    <row r="3922" spans="1:5" x14ac:dyDescent="0.2">
      <c r="A3922" s="29">
        <v>11709</v>
      </c>
      <c r="B3922" s="29" t="s">
        <v>4164</v>
      </c>
      <c r="C3922" s="29" t="s">
        <v>229</v>
      </c>
      <c r="D3922" s="29" t="s">
        <v>237</v>
      </c>
      <c r="E3922" s="30">
        <v>60.09</v>
      </c>
    </row>
    <row r="3923" spans="1:5" x14ac:dyDescent="0.2">
      <c r="A3923" s="29">
        <v>11710</v>
      </c>
      <c r="B3923" s="29" t="s">
        <v>4165</v>
      </c>
      <c r="C3923" s="29" t="s">
        <v>229</v>
      </c>
      <c r="D3923" s="29" t="s">
        <v>237</v>
      </c>
      <c r="E3923" s="30">
        <v>138.13</v>
      </c>
    </row>
    <row r="3924" spans="1:5" x14ac:dyDescent="0.2">
      <c r="A3924" s="29">
        <v>11707</v>
      </c>
      <c r="B3924" s="29" t="s">
        <v>4166</v>
      </c>
      <c r="C3924" s="29" t="s">
        <v>229</v>
      </c>
      <c r="D3924" s="29" t="s">
        <v>237</v>
      </c>
      <c r="E3924" s="30">
        <v>19.16</v>
      </c>
    </row>
    <row r="3925" spans="1:5" x14ac:dyDescent="0.2">
      <c r="A3925" s="29">
        <v>5102</v>
      </c>
      <c r="B3925" s="29" t="s">
        <v>4167</v>
      </c>
      <c r="C3925" s="29" t="s">
        <v>229</v>
      </c>
      <c r="D3925" s="29" t="s">
        <v>232</v>
      </c>
      <c r="E3925" s="30">
        <v>11.67</v>
      </c>
    </row>
    <row r="3926" spans="1:5" x14ac:dyDescent="0.2">
      <c r="A3926" s="29">
        <v>11739</v>
      </c>
      <c r="B3926" s="29" t="s">
        <v>4168</v>
      </c>
      <c r="C3926" s="29" t="s">
        <v>229</v>
      </c>
      <c r="D3926" s="29" t="s">
        <v>232</v>
      </c>
      <c r="E3926" s="30">
        <v>8.31</v>
      </c>
    </row>
    <row r="3927" spans="1:5" x14ac:dyDescent="0.2">
      <c r="A3927" s="29">
        <v>11711</v>
      </c>
      <c r="B3927" s="29" t="s">
        <v>4169</v>
      </c>
      <c r="C3927" s="29" t="s">
        <v>229</v>
      </c>
      <c r="D3927" s="29" t="s">
        <v>232</v>
      </c>
      <c r="E3927" s="30">
        <v>9.7200000000000006</v>
      </c>
    </row>
    <row r="3928" spans="1:5" x14ac:dyDescent="0.2">
      <c r="A3928" s="29">
        <v>11741</v>
      </c>
      <c r="B3928" s="29" t="s">
        <v>4170</v>
      </c>
      <c r="C3928" s="29" t="s">
        <v>229</v>
      </c>
      <c r="D3928" s="29" t="s">
        <v>232</v>
      </c>
      <c r="E3928" s="30">
        <v>10.59</v>
      </c>
    </row>
    <row r="3929" spans="1:5" x14ac:dyDescent="0.2">
      <c r="A3929" s="29">
        <v>11745</v>
      </c>
      <c r="B3929" s="29" t="s">
        <v>4171</v>
      </c>
      <c r="C3929" s="29" t="s">
        <v>229</v>
      </c>
      <c r="D3929" s="29" t="s">
        <v>232</v>
      </c>
      <c r="E3929" s="30">
        <v>13.95</v>
      </c>
    </row>
    <row r="3930" spans="1:5" x14ac:dyDescent="0.2">
      <c r="A3930" s="29">
        <v>11743</v>
      </c>
      <c r="B3930" s="29" t="s">
        <v>4172</v>
      </c>
      <c r="C3930" s="29" t="s">
        <v>229</v>
      </c>
      <c r="D3930" s="29" t="s">
        <v>232</v>
      </c>
      <c r="E3930" s="30">
        <v>8.89</v>
      </c>
    </row>
    <row r="3931" spans="1:5" x14ac:dyDescent="0.2">
      <c r="A3931" s="29">
        <v>40985</v>
      </c>
      <c r="B3931" s="29" t="s">
        <v>4173</v>
      </c>
      <c r="C3931" s="29" t="s">
        <v>409</v>
      </c>
      <c r="D3931" s="29" t="s">
        <v>232</v>
      </c>
      <c r="E3931" s="30">
        <v>2819.59</v>
      </c>
    </row>
    <row r="3932" spans="1:5" x14ac:dyDescent="0.2">
      <c r="A3932" s="29">
        <v>44502</v>
      </c>
      <c r="B3932" s="29" t="s">
        <v>4174</v>
      </c>
      <c r="C3932" s="29" t="s">
        <v>407</v>
      </c>
      <c r="D3932" s="29" t="s">
        <v>232</v>
      </c>
      <c r="E3932" s="30">
        <v>15.97</v>
      </c>
    </row>
    <row r="3933" spans="1:5" x14ac:dyDescent="0.2">
      <c r="A3933" s="29">
        <v>1088</v>
      </c>
      <c r="B3933" s="29" t="s">
        <v>4175</v>
      </c>
      <c r="C3933" s="29" t="s">
        <v>229</v>
      </c>
      <c r="D3933" s="29" t="s">
        <v>232</v>
      </c>
      <c r="E3933" s="30">
        <v>30.11</v>
      </c>
    </row>
    <row r="3934" spans="1:5" x14ac:dyDescent="0.2">
      <c r="A3934" s="29">
        <v>1087</v>
      </c>
      <c r="B3934" s="29" t="s">
        <v>4176</v>
      </c>
      <c r="C3934" s="29" t="s">
        <v>229</v>
      </c>
      <c r="D3934" s="29" t="s">
        <v>232</v>
      </c>
      <c r="E3934" s="30">
        <v>37.61</v>
      </c>
    </row>
    <row r="3935" spans="1:5" x14ac:dyDescent="0.2">
      <c r="A3935" s="29">
        <v>38777</v>
      </c>
      <c r="B3935" s="29" t="s">
        <v>4177</v>
      </c>
      <c r="C3935" s="29" t="s">
        <v>229</v>
      </c>
      <c r="D3935" s="29" t="s">
        <v>232</v>
      </c>
      <c r="E3935" s="30">
        <v>74.92</v>
      </c>
    </row>
    <row r="3936" spans="1:5" x14ac:dyDescent="0.2">
      <c r="A3936" s="29">
        <v>1086</v>
      </c>
      <c r="B3936" s="29" t="s">
        <v>4178</v>
      </c>
      <c r="C3936" s="29" t="s">
        <v>229</v>
      </c>
      <c r="D3936" s="29" t="s">
        <v>232</v>
      </c>
      <c r="E3936" s="30">
        <v>39.53</v>
      </c>
    </row>
    <row r="3937" spans="1:5" x14ac:dyDescent="0.2">
      <c r="A3937" s="29">
        <v>1079</v>
      </c>
      <c r="B3937" s="29" t="s">
        <v>4179</v>
      </c>
      <c r="C3937" s="29" t="s">
        <v>229</v>
      </c>
      <c r="D3937" s="29" t="s">
        <v>232</v>
      </c>
      <c r="E3937" s="30">
        <v>40.869999999999997</v>
      </c>
    </row>
    <row r="3938" spans="1:5" x14ac:dyDescent="0.2">
      <c r="A3938" s="29">
        <v>39374</v>
      </c>
      <c r="B3938" s="29" t="s">
        <v>4180</v>
      </c>
      <c r="C3938" s="29" t="s">
        <v>229</v>
      </c>
      <c r="D3938" s="29" t="s">
        <v>230</v>
      </c>
      <c r="E3938" s="30">
        <v>84.49</v>
      </c>
    </row>
    <row r="3939" spans="1:5" x14ac:dyDescent="0.2">
      <c r="A3939" s="29">
        <v>1082</v>
      </c>
      <c r="B3939" s="29" t="s">
        <v>4181</v>
      </c>
      <c r="C3939" s="29" t="s">
        <v>229</v>
      </c>
      <c r="D3939" s="29" t="s">
        <v>232</v>
      </c>
      <c r="E3939" s="30">
        <v>256.93</v>
      </c>
    </row>
    <row r="3940" spans="1:5" x14ac:dyDescent="0.2">
      <c r="A3940" s="29">
        <v>12316</v>
      </c>
      <c r="B3940" s="29" t="s">
        <v>4182</v>
      </c>
      <c r="C3940" s="29" t="s">
        <v>229</v>
      </c>
      <c r="D3940" s="29" t="s">
        <v>232</v>
      </c>
      <c r="E3940" s="30">
        <v>117.76</v>
      </c>
    </row>
    <row r="3941" spans="1:5" x14ac:dyDescent="0.2">
      <c r="A3941" s="29">
        <v>12317</v>
      </c>
      <c r="B3941" s="29" t="s">
        <v>4183</v>
      </c>
      <c r="C3941" s="29" t="s">
        <v>229</v>
      </c>
      <c r="D3941" s="29" t="s">
        <v>232</v>
      </c>
      <c r="E3941" s="30">
        <v>140.43</v>
      </c>
    </row>
    <row r="3942" spans="1:5" x14ac:dyDescent="0.2">
      <c r="A3942" s="29">
        <v>12318</v>
      </c>
      <c r="B3942" s="29" t="s">
        <v>4184</v>
      </c>
      <c r="C3942" s="29" t="s">
        <v>229</v>
      </c>
      <c r="D3942" s="29" t="s">
        <v>232</v>
      </c>
      <c r="E3942" s="30">
        <v>161.77000000000001</v>
      </c>
    </row>
    <row r="3943" spans="1:5" x14ac:dyDescent="0.2">
      <c r="A3943" s="29">
        <v>5104</v>
      </c>
      <c r="B3943" s="29" t="s">
        <v>4185</v>
      </c>
      <c r="C3943" s="29" t="s">
        <v>293</v>
      </c>
      <c r="D3943" s="29" t="s">
        <v>237</v>
      </c>
      <c r="E3943" s="30">
        <v>73.81</v>
      </c>
    </row>
    <row r="3944" spans="1:5" x14ac:dyDescent="0.2">
      <c r="A3944" s="29">
        <v>44530</v>
      </c>
      <c r="B3944" s="29" t="s">
        <v>4186</v>
      </c>
      <c r="C3944" s="29" t="s">
        <v>229</v>
      </c>
      <c r="D3944" s="29" t="s">
        <v>232</v>
      </c>
      <c r="E3944" s="30">
        <v>35.450000000000003</v>
      </c>
    </row>
    <row r="3945" spans="1:5" x14ac:dyDescent="0.2">
      <c r="A3945" s="29">
        <v>2710</v>
      </c>
      <c r="B3945" s="29" t="s">
        <v>4187</v>
      </c>
      <c r="C3945" s="29" t="s">
        <v>229</v>
      </c>
      <c r="D3945" s="29" t="s">
        <v>232</v>
      </c>
      <c r="E3945" s="30">
        <v>28.31</v>
      </c>
    </row>
    <row r="3946" spans="1:5" x14ac:dyDescent="0.2">
      <c r="A3946" s="29">
        <v>14575</v>
      </c>
      <c r="B3946" s="29" t="s">
        <v>4188</v>
      </c>
      <c r="C3946" s="29" t="s">
        <v>229</v>
      </c>
      <c r="D3946" s="29" t="s">
        <v>237</v>
      </c>
      <c r="E3946" s="30">
        <v>6693491.5499999998</v>
      </c>
    </row>
    <row r="3947" spans="1:5" x14ac:dyDescent="0.2">
      <c r="A3947" s="29">
        <v>20034</v>
      </c>
      <c r="B3947" s="29" t="s">
        <v>4189</v>
      </c>
      <c r="C3947" s="29" t="s">
        <v>229</v>
      </c>
      <c r="D3947" s="29" t="s">
        <v>237</v>
      </c>
      <c r="E3947" s="30">
        <v>130.74</v>
      </c>
    </row>
    <row r="3948" spans="1:5" x14ac:dyDescent="0.2">
      <c r="A3948" s="29">
        <v>20036</v>
      </c>
      <c r="B3948" s="29" t="s">
        <v>4190</v>
      </c>
      <c r="C3948" s="29" t="s">
        <v>229</v>
      </c>
      <c r="D3948" s="29" t="s">
        <v>237</v>
      </c>
      <c r="E3948" s="30">
        <v>251.48</v>
      </c>
    </row>
    <row r="3949" spans="1:5" x14ac:dyDescent="0.2">
      <c r="A3949" s="29">
        <v>20037</v>
      </c>
      <c r="B3949" s="29" t="s">
        <v>4191</v>
      </c>
      <c r="C3949" s="29" t="s">
        <v>229</v>
      </c>
      <c r="D3949" s="29" t="s">
        <v>237</v>
      </c>
      <c r="E3949" s="30">
        <v>474.34</v>
      </c>
    </row>
    <row r="3950" spans="1:5" x14ac:dyDescent="0.2">
      <c r="A3950" s="29">
        <v>20043</v>
      </c>
      <c r="B3950" s="29" t="s">
        <v>4192</v>
      </c>
      <c r="C3950" s="29" t="s">
        <v>229</v>
      </c>
      <c r="D3950" s="29" t="s">
        <v>232</v>
      </c>
      <c r="E3950" s="30">
        <v>9.1300000000000008</v>
      </c>
    </row>
    <row r="3951" spans="1:5" x14ac:dyDescent="0.2">
      <c r="A3951" s="29">
        <v>20044</v>
      </c>
      <c r="B3951" s="29" t="s">
        <v>4193</v>
      </c>
      <c r="C3951" s="29" t="s">
        <v>229</v>
      </c>
      <c r="D3951" s="29" t="s">
        <v>232</v>
      </c>
      <c r="E3951" s="30">
        <v>10.66</v>
      </c>
    </row>
    <row r="3952" spans="1:5" x14ac:dyDescent="0.2">
      <c r="A3952" s="29">
        <v>20042</v>
      </c>
      <c r="B3952" s="29" t="s">
        <v>4194</v>
      </c>
      <c r="C3952" s="29" t="s">
        <v>229</v>
      </c>
      <c r="D3952" s="29" t="s">
        <v>232</v>
      </c>
      <c r="E3952" s="30">
        <v>7.73</v>
      </c>
    </row>
    <row r="3953" spans="1:5" x14ac:dyDescent="0.2">
      <c r="A3953" s="29">
        <v>20046</v>
      </c>
      <c r="B3953" s="29" t="s">
        <v>4195</v>
      </c>
      <c r="C3953" s="29" t="s">
        <v>229</v>
      </c>
      <c r="D3953" s="29" t="s">
        <v>232</v>
      </c>
      <c r="E3953" s="30">
        <v>22.63</v>
      </c>
    </row>
    <row r="3954" spans="1:5" x14ac:dyDescent="0.2">
      <c r="A3954" s="29">
        <v>20047</v>
      </c>
      <c r="B3954" s="29" t="s">
        <v>4196</v>
      </c>
      <c r="C3954" s="29" t="s">
        <v>229</v>
      </c>
      <c r="D3954" s="29" t="s">
        <v>232</v>
      </c>
      <c r="E3954" s="30">
        <v>61.83</v>
      </c>
    </row>
    <row r="3955" spans="1:5" x14ac:dyDescent="0.2">
      <c r="A3955" s="29">
        <v>20045</v>
      </c>
      <c r="B3955" s="29" t="s">
        <v>4197</v>
      </c>
      <c r="C3955" s="29" t="s">
        <v>229</v>
      </c>
      <c r="D3955" s="29" t="s">
        <v>232</v>
      </c>
      <c r="E3955" s="30">
        <v>9.3000000000000007</v>
      </c>
    </row>
    <row r="3956" spans="1:5" x14ac:dyDescent="0.2">
      <c r="A3956" s="29">
        <v>20972</v>
      </c>
      <c r="B3956" s="29" t="s">
        <v>4198</v>
      </c>
      <c r="C3956" s="29" t="s">
        <v>229</v>
      </c>
      <c r="D3956" s="29" t="s">
        <v>237</v>
      </c>
      <c r="E3956" s="30">
        <v>172.14</v>
      </c>
    </row>
    <row r="3957" spans="1:5" x14ac:dyDescent="0.2">
      <c r="A3957" s="29">
        <v>20032</v>
      </c>
      <c r="B3957" s="29" t="s">
        <v>4199</v>
      </c>
      <c r="C3957" s="29" t="s">
        <v>229</v>
      </c>
      <c r="D3957" s="29" t="s">
        <v>237</v>
      </c>
      <c r="E3957" s="30">
        <v>83.26</v>
      </c>
    </row>
    <row r="3958" spans="1:5" x14ac:dyDescent="0.2">
      <c r="A3958" s="29">
        <v>11321</v>
      </c>
      <c r="B3958" s="29" t="s">
        <v>4200</v>
      </c>
      <c r="C3958" s="29" t="s">
        <v>229</v>
      </c>
      <c r="D3958" s="29" t="s">
        <v>237</v>
      </c>
      <c r="E3958" s="30">
        <v>37.96</v>
      </c>
    </row>
    <row r="3959" spans="1:5" x14ac:dyDescent="0.2">
      <c r="A3959" s="29">
        <v>11323</v>
      </c>
      <c r="B3959" s="29" t="s">
        <v>4201</v>
      </c>
      <c r="C3959" s="29" t="s">
        <v>229</v>
      </c>
      <c r="D3959" s="29" t="s">
        <v>237</v>
      </c>
      <c r="E3959" s="30">
        <v>43.66</v>
      </c>
    </row>
    <row r="3960" spans="1:5" x14ac:dyDescent="0.2">
      <c r="A3960" s="29">
        <v>20327</v>
      </c>
      <c r="B3960" s="29" t="s">
        <v>4202</v>
      </c>
      <c r="C3960" s="29" t="s">
        <v>229</v>
      </c>
      <c r="D3960" s="29" t="s">
        <v>237</v>
      </c>
      <c r="E3960" s="30">
        <v>24.77</v>
      </c>
    </row>
    <row r="3961" spans="1:5" x14ac:dyDescent="0.2">
      <c r="A3961" s="29">
        <v>13390</v>
      </c>
      <c r="B3961" s="29" t="s">
        <v>4203</v>
      </c>
      <c r="C3961" s="29" t="s">
        <v>229</v>
      </c>
      <c r="D3961" s="29" t="s">
        <v>232</v>
      </c>
      <c r="E3961" s="30">
        <v>148.61000000000001</v>
      </c>
    </row>
    <row r="3962" spans="1:5" x14ac:dyDescent="0.2">
      <c r="A3962" s="29">
        <v>6034</v>
      </c>
      <c r="B3962" s="29" t="s">
        <v>4204</v>
      </c>
      <c r="C3962" s="29" t="s">
        <v>229</v>
      </c>
      <c r="D3962" s="29" t="s">
        <v>232</v>
      </c>
      <c r="E3962" s="30">
        <v>9.3699999999999992</v>
      </c>
    </row>
    <row r="3963" spans="1:5" x14ac:dyDescent="0.2">
      <c r="A3963" s="29">
        <v>6036</v>
      </c>
      <c r="B3963" s="29" t="s">
        <v>4205</v>
      </c>
      <c r="C3963" s="29" t="s">
        <v>229</v>
      </c>
      <c r="D3963" s="29" t="s">
        <v>232</v>
      </c>
      <c r="E3963" s="30">
        <v>12.76</v>
      </c>
    </row>
    <row r="3964" spans="1:5" x14ac:dyDescent="0.2">
      <c r="A3964" s="29">
        <v>6031</v>
      </c>
      <c r="B3964" s="29" t="s">
        <v>4206</v>
      </c>
      <c r="C3964" s="29" t="s">
        <v>229</v>
      </c>
      <c r="D3964" s="29" t="s">
        <v>230</v>
      </c>
      <c r="E3964" s="30">
        <v>15</v>
      </c>
    </row>
    <row r="3965" spans="1:5" x14ac:dyDescent="0.2">
      <c r="A3965" s="29">
        <v>6029</v>
      </c>
      <c r="B3965" s="29" t="s">
        <v>4207</v>
      </c>
      <c r="C3965" s="29" t="s">
        <v>229</v>
      </c>
      <c r="D3965" s="29" t="s">
        <v>232</v>
      </c>
      <c r="E3965" s="30">
        <v>15.16</v>
      </c>
    </row>
    <row r="3966" spans="1:5" x14ac:dyDescent="0.2">
      <c r="A3966" s="29">
        <v>6033</v>
      </c>
      <c r="B3966" s="29" t="s">
        <v>4208</v>
      </c>
      <c r="C3966" s="29" t="s">
        <v>229</v>
      </c>
      <c r="D3966" s="29" t="s">
        <v>232</v>
      </c>
      <c r="E3966" s="30">
        <v>19.98</v>
      </c>
    </row>
    <row r="3967" spans="1:5" x14ac:dyDescent="0.2">
      <c r="A3967" s="29">
        <v>11672</v>
      </c>
      <c r="B3967" s="29" t="s">
        <v>4209</v>
      </c>
      <c r="C3967" s="29" t="s">
        <v>229</v>
      </c>
      <c r="D3967" s="29" t="s">
        <v>232</v>
      </c>
      <c r="E3967" s="30">
        <v>43.46</v>
      </c>
    </row>
    <row r="3968" spans="1:5" x14ac:dyDescent="0.2">
      <c r="A3968" s="29">
        <v>11669</v>
      </c>
      <c r="B3968" s="29" t="s">
        <v>4210</v>
      </c>
      <c r="C3968" s="29" t="s">
        <v>229</v>
      </c>
      <c r="D3968" s="29" t="s">
        <v>232</v>
      </c>
      <c r="E3968" s="30">
        <v>41.39</v>
      </c>
    </row>
    <row r="3969" spans="1:5" x14ac:dyDescent="0.2">
      <c r="A3969" s="29">
        <v>11670</v>
      </c>
      <c r="B3969" s="29" t="s">
        <v>4211</v>
      </c>
      <c r="C3969" s="29" t="s">
        <v>229</v>
      </c>
      <c r="D3969" s="29" t="s">
        <v>232</v>
      </c>
      <c r="E3969" s="30">
        <v>15.85</v>
      </c>
    </row>
    <row r="3970" spans="1:5" x14ac:dyDescent="0.2">
      <c r="A3970" s="29">
        <v>20055</v>
      </c>
      <c r="B3970" s="29" t="s">
        <v>4212</v>
      </c>
      <c r="C3970" s="29" t="s">
        <v>229</v>
      </c>
      <c r="D3970" s="29" t="s">
        <v>232</v>
      </c>
      <c r="E3970" s="30">
        <v>31</v>
      </c>
    </row>
    <row r="3971" spans="1:5" x14ac:dyDescent="0.2">
      <c r="A3971" s="29">
        <v>11671</v>
      </c>
      <c r="B3971" s="29" t="s">
        <v>4213</v>
      </c>
      <c r="C3971" s="29" t="s">
        <v>229</v>
      </c>
      <c r="D3971" s="29" t="s">
        <v>232</v>
      </c>
      <c r="E3971" s="30">
        <v>66.510000000000005</v>
      </c>
    </row>
    <row r="3972" spans="1:5" x14ac:dyDescent="0.2">
      <c r="A3972" s="29">
        <v>6032</v>
      </c>
      <c r="B3972" s="29" t="s">
        <v>4214</v>
      </c>
      <c r="C3972" s="29" t="s">
        <v>229</v>
      </c>
      <c r="D3972" s="29" t="s">
        <v>232</v>
      </c>
      <c r="E3972" s="30">
        <v>19</v>
      </c>
    </row>
    <row r="3973" spans="1:5" x14ac:dyDescent="0.2">
      <c r="A3973" s="29">
        <v>11673</v>
      </c>
      <c r="B3973" s="29" t="s">
        <v>4215</v>
      </c>
      <c r="C3973" s="29" t="s">
        <v>229</v>
      </c>
      <c r="D3973" s="29" t="s">
        <v>232</v>
      </c>
      <c r="E3973" s="30">
        <v>14.96</v>
      </c>
    </row>
    <row r="3974" spans="1:5" x14ac:dyDescent="0.2">
      <c r="A3974" s="29">
        <v>11674</v>
      </c>
      <c r="B3974" s="29" t="s">
        <v>4216</v>
      </c>
      <c r="C3974" s="29" t="s">
        <v>229</v>
      </c>
      <c r="D3974" s="29" t="s">
        <v>232</v>
      </c>
      <c r="E3974" s="30">
        <v>19.260000000000002</v>
      </c>
    </row>
    <row r="3975" spans="1:5" x14ac:dyDescent="0.2">
      <c r="A3975" s="29">
        <v>11675</v>
      </c>
      <c r="B3975" s="29" t="s">
        <v>4217</v>
      </c>
      <c r="C3975" s="29" t="s">
        <v>229</v>
      </c>
      <c r="D3975" s="29" t="s">
        <v>232</v>
      </c>
      <c r="E3975" s="30">
        <v>30.58</v>
      </c>
    </row>
    <row r="3976" spans="1:5" x14ac:dyDescent="0.2">
      <c r="A3976" s="29">
        <v>11676</v>
      </c>
      <c r="B3976" s="29" t="s">
        <v>4218</v>
      </c>
      <c r="C3976" s="29" t="s">
        <v>229</v>
      </c>
      <c r="D3976" s="29" t="s">
        <v>232</v>
      </c>
      <c r="E3976" s="30">
        <v>40.909999999999997</v>
      </c>
    </row>
    <row r="3977" spans="1:5" x14ac:dyDescent="0.2">
      <c r="A3977" s="29">
        <v>11677</v>
      </c>
      <c r="B3977" s="29" t="s">
        <v>4219</v>
      </c>
      <c r="C3977" s="29" t="s">
        <v>229</v>
      </c>
      <c r="D3977" s="29" t="s">
        <v>232</v>
      </c>
      <c r="E3977" s="30">
        <v>42.25</v>
      </c>
    </row>
    <row r="3978" spans="1:5" x14ac:dyDescent="0.2">
      <c r="A3978" s="29">
        <v>11678</v>
      </c>
      <c r="B3978" s="29" t="s">
        <v>4220</v>
      </c>
      <c r="C3978" s="29" t="s">
        <v>229</v>
      </c>
      <c r="D3978" s="29" t="s">
        <v>232</v>
      </c>
      <c r="E3978" s="30">
        <v>77.37</v>
      </c>
    </row>
    <row r="3979" spans="1:5" x14ac:dyDescent="0.2">
      <c r="A3979" s="29">
        <v>6038</v>
      </c>
      <c r="B3979" s="29" t="s">
        <v>4221</v>
      </c>
      <c r="C3979" s="29" t="s">
        <v>229</v>
      </c>
      <c r="D3979" s="29" t="s">
        <v>232</v>
      </c>
      <c r="E3979" s="30">
        <v>4.91</v>
      </c>
    </row>
    <row r="3980" spans="1:5" x14ac:dyDescent="0.2">
      <c r="A3980" s="29">
        <v>11718</v>
      </c>
      <c r="B3980" s="29" t="s">
        <v>4222</v>
      </c>
      <c r="C3980" s="29" t="s">
        <v>229</v>
      </c>
      <c r="D3980" s="29" t="s">
        <v>232</v>
      </c>
      <c r="E3980" s="30">
        <v>13.99</v>
      </c>
    </row>
    <row r="3981" spans="1:5" x14ac:dyDescent="0.2">
      <c r="A3981" s="29">
        <v>6037</v>
      </c>
      <c r="B3981" s="29" t="s">
        <v>4223</v>
      </c>
      <c r="C3981" s="29" t="s">
        <v>229</v>
      </c>
      <c r="D3981" s="29" t="s">
        <v>232</v>
      </c>
      <c r="E3981" s="30">
        <v>10.210000000000001</v>
      </c>
    </row>
    <row r="3982" spans="1:5" x14ac:dyDescent="0.2">
      <c r="A3982" s="29">
        <v>11719</v>
      </c>
      <c r="B3982" s="29" t="s">
        <v>4224</v>
      </c>
      <c r="C3982" s="29" t="s">
        <v>229</v>
      </c>
      <c r="D3982" s="29" t="s">
        <v>232</v>
      </c>
      <c r="E3982" s="30">
        <v>11.35</v>
      </c>
    </row>
    <row r="3983" spans="1:5" x14ac:dyDescent="0.2">
      <c r="A3983" s="29">
        <v>6019</v>
      </c>
      <c r="B3983" s="29" t="s">
        <v>4225</v>
      </c>
      <c r="C3983" s="29" t="s">
        <v>229</v>
      </c>
      <c r="D3983" s="29" t="s">
        <v>232</v>
      </c>
      <c r="E3983" s="30">
        <v>42.99</v>
      </c>
    </row>
    <row r="3984" spans="1:5" x14ac:dyDescent="0.2">
      <c r="A3984" s="29">
        <v>6010</v>
      </c>
      <c r="B3984" s="29" t="s">
        <v>4226</v>
      </c>
      <c r="C3984" s="29" t="s">
        <v>229</v>
      </c>
      <c r="D3984" s="29" t="s">
        <v>232</v>
      </c>
      <c r="E3984" s="30">
        <v>73.97</v>
      </c>
    </row>
    <row r="3985" spans="1:5" x14ac:dyDescent="0.2">
      <c r="A3985" s="29">
        <v>6017</v>
      </c>
      <c r="B3985" s="29" t="s">
        <v>4227</v>
      </c>
      <c r="C3985" s="29" t="s">
        <v>229</v>
      </c>
      <c r="D3985" s="29" t="s">
        <v>232</v>
      </c>
      <c r="E3985" s="30">
        <v>58.59</v>
      </c>
    </row>
    <row r="3986" spans="1:5" x14ac:dyDescent="0.2">
      <c r="A3986" s="29">
        <v>6020</v>
      </c>
      <c r="B3986" s="29" t="s">
        <v>4228</v>
      </c>
      <c r="C3986" s="29" t="s">
        <v>229</v>
      </c>
      <c r="D3986" s="29" t="s">
        <v>232</v>
      </c>
      <c r="E3986" s="30">
        <v>25.82</v>
      </c>
    </row>
    <row r="3987" spans="1:5" x14ac:dyDescent="0.2">
      <c r="A3987" s="29">
        <v>6028</v>
      </c>
      <c r="B3987" s="29" t="s">
        <v>4229</v>
      </c>
      <c r="C3987" s="29" t="s">
        <v>229</v>
      </c>
      <c r="D3987" s="29" t="s">
        <v>232</v>
      </c>
      <c r="E3987" s="30">
        <v>103.04</v>
      </c>
    </row>
    <row r="3988" spans="1:5" x14ac:dyDescent="0.2">
      <c r="A3988" s="29">
        <v>6011</v>
      </c>
      <c r="B3988" s="29" t="s">
        <v>4230</v>
      </c>
      <c r="C3988" s="29" t="s">
        <v>229</v>
      </c>
      <c r="D3988" s="29" t="s">
        <v>232</v>
      </c>
      <c r="E3988" s="30">
        <v>213.69</v>
      </c>
    </row>
    <row r="3989" spans="1:5" x14ac:dyDescent="0.2">
      <c r="A3989" s="29">
        <v>6012</v>
      </c>
      <c r="B3989" s="29" t="s">
        <v>4231</v>
      </c>
      <c r="C3989" s="29" t="s">
        <v>229</v>
      </c>
      <c r="D3989" s="29" t="s">
        <v>232</v>
      </c>
      <c r="E3989" s="30">
        <v>258.70999999999998</v>
      </c>
    </row>
    <row r="3990" spans="1:5" x14ac:dyDescent="0.2">
      <c r="A3990" s="29">
        <v>6016</v>
      </c>
      <c r="B3990" s="29" t="s">
        <v>4232</v>
      </c>
      <c r="C3990" s="29" t="s">
        <v>229</v>
      </c>
      <c r="D3990" s="29" t="s">
        <v>232</v>
      </c>
      <c r="E3990" s="30">
        <v>27.24</v>
      </c>
    </row>
    <row r="3991" spans="1:5" x14ac:dyDescent="0.2">
      <c r="A3991" s="29">
        <v>6027</v>
      </c>
      <c r="B3991" s="29" t="s">
        <v>4233</v>
      </c>
      <c r="C3991" s="29" t="s">
        <v>229</v>
      </c>
      <c r="D3991" s="29" t="s">
        <v>232</v>
      </c>
      <c r="E3991" s="30">
        <v>539.07000000000005</v>
      </c>
    </row>
    <row r="3992" spans="1:5" x14ac:dyDescent="0.2">
      <c r="A3992" s="29">
        <v>6013</v>
      </c>
      <c r="B3992" s="29" t="s">
        <v>4234</v>
      </c>
      <c r="C3992" s="29" t="s">
        <v>229</v>
      </c>
      <c r="D3992" s="29" t="s">
        <v>232</v>
      </c>
      <c r="E3992" s="30">
        <v>81.34</v>
      </c>
    </row>
    <row r="3993" spans="1:5" x14ac:dyDescent="0.2">
      <c r="A3993" s="29">
        <v>6015</v>
      </c>
      <c r="B3993" s="29" t="s">
        <v>4235</v>
      </c>
      <c r="C3993" s="29" t="s">
        <v>229</v>
      </c>
      <c r="D3993" s="29" t="s">
        <v>232</v>
      </c>
      <c r="E3993" s="30">
        <v>118.29</v>
      </c>
    </row>
    <row r="3994" spans="1:5" x14ac:dyDescent="0.2">
      <c r="A3994" s="29">
        <v>6014</v>
      </c>
      <c r="B3994" s="29" t="s">
        <v>4236</v>
      </c>
      <c r="C3994" s="29" t="s">
        <v>229</v>
      </c>
      <c r="D3994" s="29" t="s">
        <v>232</v>
      </c>
      <c r="E3994" s="30">
        <v>113.09</v>
      </c>
    </row>
    <row r="3995" spans="1:5" x14ac:dyDescent="0.2">
      <c r="A3995" s="29">
        <v>6006</v>
      </c>
      <c r="B3995" s="29" t="s">
        <v>4237</v>
      </c>
      <c r="C3995" s="29" t="s">
        <v>229</v>
      </c>
      <c r="D3995" s="29" t="s">
        <v>232</v>
      </c>
      <c r="E3995" s="30">
        <v>58.9</v>
      </c>
    </row>
    <row r="3996" spans="1:5" x14ac:dyDescent="0.2">
      <c r="A3996" s="29">
        <v>6005</v>
      </c>
      <c r="B3996" s="29" t="s">
        <v>4238</v>
      </c>
      <c r="C3996" s="29" t="s">
        <v>229</v>
      </c>
      <c r="D3996" s="29" t="s">
        <v>230</v>
      </c>
      <c r="E3996" s="30">
        <v>66.45</v>
      </c>
    </row>
    <row r="3997" spans="1:5" x14ac:dyDescent="0.2">
      <c r="A3997" s="29">
        <v>11756</v>
      </c>
      <c r="B3997" s="29" t="s">
        <v>4239</v>
      </c>
      <c r="C3997" s="29" t="s">
        <v>229</v>
      </c>
      <c r="D3997" s="29" t="s">
        <v>232</v>
      </c>
      <c r="E3997" s="30">
        <v>31.73</v>
      </c>
    </row>
    <row r="3998" spans="1:5" x14ac:dyDescent="0.2">
      <c r="A3998" s="29">
        <v>10904</v>
      </c>
      <c r="B3998" s="29" t="s">
        <v>4240</v>
      </c>
      <c r="C3998" s="29" t="s">
        <v>229</v>
      </c>
      <c r="D3998" s="29" t="s">
        <v>237</v>
      </c>
      <c r="E3998" s="30">
        <v>241</v>
      </c>
    </row>
    <row r="3999" spans="1:5" x14ac:dyDescent="0.2">
      <c r="A3999" s="29">
        <v>11752</v>
      </c>
      <c r="B3999" s="29" t="s">
        <v>4241</v>
      </c>
      <c r="C3999" s="29" t="s">
        <v>229</v>
      </c>
      <c r="D3999" s="29" t="s">
        <v>232</v>
      </c>
      <c r="E3999" s="30">
        <v>18.3</v>
      </c>
    </row>
    <row r="4000" spans="1:5" x14ac:dyDescent="0.2">
      <c r="A4000" s="29">
        <v>11753</v>
      </c>
      <c r="B4000" s="29" t="s">
        <v>4242</v>
      </c>
      <c r="C4000" s="29" t="s">
        <v>229</v>
      </c>
      <c r="D4000" s="29" t="s">
        <v>232</v>
      </c>
      <c r="E4000" s="30">
        <v>21.85</v>
      </c>
    </row>
    <row r="4001" spans="1:5" x14ac:dyDescent="0.2">
      <c r="A4001" s="29">
        <v>6021</v>
      </c>
      <c r="B4001" s="29" t="s">
        <v>4243</v>
      </c>
      <c r="C4001" s="29" t="s">
        <v>229</v>
      </c>
      <c r="D4001" s="29" t="s">
        <v>232</v>
      </c>
      <c r="E4001" s="30">
        <v>60.63</v>
      </c>
    </row>
    <row r="4002" spans="1:5" x14ac:dyDescent="0.2">
      <c r="A4002" s="29">
        <v>6024</v>
      </c>
      <c r="B4002" s="29" t="s">
        <v>4244</v>
      </c>
      <c r="C4002" s="29" t="s">
        <v>229</v>
      </c>
      <c r="D4002" s="29" t="s">
        <v>232</v>
      </c>
      <c r="E4002" s="30">
        <v>62.67</v>
      </c>
    </row>
    <row r="4003" spans="1:5" x14ac:dyDescent="0.2">
      <c r="A4003" s="29">
        <v>38379</v>
      </c>
      <c r="B4003" s="29" t="s">
        <v>4245</v>
      </c>
      <c r="C4003" s="29" t="s">
        <v>242</v>
      </c>
      <c r="D4003" s="29" t="s">
        <v>232</v>
      </c>
      <c r="E4003" s="30">
        <v>52.44</v>
      </c>
    </row>
    <row r="4004" spans="1:5" x14ac:dyDescent="0.2">
      <c r="A4004" s="29">
        <v>13897</v>
      </c>
      <c r="B4004" s="29" t="s">
        <v>4246</v>
      </c>
      <c r="C4004" s="29" t="s">
        <v>229</v>
      </c>
      <c r="D4004" s="29" t="s">
        <v>237</v>
      </c>
      <c r="E4004" s="30">
        <v>5640.86</v>
      </c>
    </row>
    <row r="4005" spans="1:5" x14ac:dyDescent="0.2">
      <c r="A4005" s="29">
        <v>10640</v>
      </c>
      <c r="B4005" s="29" t="s">
        <v>4247</v>
      </c>
      <c r="C4005" s="29" t="s">
        <v>229</v>
      </c>
      <c r="D4005" s="29" t="s">
        <v>237</v>
      </c>
      <c r="E4005" s="30">
        <v>12216.91</v>
      </c>
    </row>
    <row r="4006" spans="1:5" x14ac:dyDescent="0.2">
      <c r="A4006" s="29">
        <v>11086</v>
      </c>
      <c r="B4006" s="29" t="s">
        <v>4248</v>
      </c>
      <c r="C4006" s="29" t="s">
        <v>405</v>
      </c>
      <c r="D4006" s="29" t="s">
        <v>232</v>
      </c>
      <c r="E4006" s="30">
        <v>69.94</v>
      </c>
    </row>
    <row r="4007" spans="1:5" x14ac:dyDescent="0.2">
      <c r="A4007" s="29">
        <v>34357</v>
      </c>
      <c r="B4007" s="29" t="s">
        <v>4249</v>
      </c>
      <c r="C4007" s="29" t="s">
        <v>293</v>
      </c>
      <c r="D4007" s="29" t="s">
        <v>232</v>
      </c>
      <c r="E4007" s="30">
        <v>3.69</v>
      </c>
    </row>
    <row r="4008" spans="1:5" x14ac:dyDescent="0.2">
      <c r="A4008" s="29">
        <v>37329</v>
      </c>
      <c r="B4008" s="29" t="s">
        <v>4250</v>
      </c>
      <c r="C4008" s="29" t="s">
        <v>293</v>
      </c>
      <c r="D4008" s="29" t="s">
        <v>232</v>
      </c>
      <c r="E4008" s="30">
        <v>77.91</v>
      </c>
    </row>
    <row r="4009" spans="1:5" x14ac:dyDescent="0.2">
      <c r="A4009" s="29">
        <v>2510</v>
      </c>
      <c r="B4009" s="29" t="s">
        <v>4251</v>
      </c>
      <c r="C4009" s="29" t="s">
        <v>229</v>
      </c>
      <c r="D4009" s="29" t="s">
        <v>232</v>
      </c>
      <c r="E4009" s="30">
        <v>37.22</v>
      </c>
    </row>
    <row r="4010" spans="1:5" x14ac:dyDescent="0.2">
      <c r="A4010" s="29">
        <v>12359</v>
      </c>
      <c r="B4010" s="29" t="s">
        <v>4252</v>
      </c>
      <c r="C4010" s="29" t="s">
        <v>229</v>
      </c>
      <c r="D4010" s="29" t="s">
        <v>232</v>
      </c>
      <c r="E4010" s="30">
        <v>117.82</v>
      </c>
    </row>
    <row r="4011" spans="1:5" x14ac:dyDescent="0.2">
      <c r="A4011" s="29">
        <v>7353</v>
      </c>
      <c r="B4011" s="29" t="s">
        <v>4253</v>
      </c>
      <c r="C4011" s="29" t="s">
        <v>295</v>
      </c>
      <c r="D4011" s="29" t="s">
        <v>232</v>
      </c>
      <c r="E4011" s="30">
        <v>25.47</v>
      </c>
    </row>
    <row r="4012" spans="1:5" x14ac:dyDescent="0.2">
      <c r="A4012" s="29">
        <v>36144</v>
      </c>
      <c r="B4012" s="29" t="s">
        <v>4254</v>
      </c>
      <c r="C4012" s="29" t="s">
        <v>229</v>
      </c>
      <c r="D4012" s="29" t="s">
        <v>232</v>
      </c>
      <c r="E4012" s="30">
        <v>1.56</v>
      </c>
    </row>
    <row r="4013" spans="1:5" x14ac:dyDescent="0.2">
      <c r="A4013" s="29">
        <v>10518</v>
      </c>
      <c r="B4013" s="29" t="s">
        <v>4255</v>
      </c>
      <c r="C4013" s="29" t="s">
        <v>229</v>
      </c>
      <c r="D4013" s="29" t="s">
        <v>237</v>
      </c>
      <c r="E4013" s="30">
        <v>127.84</v>
      </c>
    </row>
    <row r="4014" spans="1:5" x14ac:dyDescent="0.2">
      <c r="A4014" s="29">
        <v>36530</v>
      </c>
      <c r="B4014" s="29" t="s">
        <v>4256</v>
      </c>
      <c r="C4014" s="29" t="s">
        <v>229</v>
      </c>
      <c r="D4014" s="29" t="s">
        <v>237</v>
      </c>
      <c r="E4014" s="30">
        <v>307943.21999999997</v>
      </c>
    </row>
    <row r="4015" spans="1:5" x14ac:dyDescent="0.2">
      <c r="A4015" s="29">
        <v>6046</v>
      </c>
      <c r="B4015" s="29" t="s">
        <v>4257</v>
      </c>
      <c r="C4015" s="29" t="s">
        <v>229</v>
      </c>
      <c r="D4015" s="29" t="s">
        <v>237</v>
      </c>
      <c r="E4015" s="30">
        <v>334012.5</v>
      </c>
    </row>
    <row r="4016" spans="1:5" x14ac:dyDescent="0.2">
      <c r="A4016" s="29">
        <v>36531</v>
      </c>
      <c r="B4016" s="29" t="s">
        <v>4258</v>
      </c>
      <c r="C4016" s="29" t="s">
        <v>229</v>
      </c>
      <c r="D4016" s="29" t="s">
        <v>237</v>
      </c>
      <c r="E4016" s="30">
        <v>346232.44</v>
      </c>
    </row>
    <row r="4017" spans="1:5" x14ac:dyDescent="0.2">
      <c r="A4017" s="29">
        <v>34684</v>
      </c>
      <c r="B4017" s="29" t="s">
        <v>4259</v>
      </c>
      <c r="C4017" s="29" t="s">
        <v>236</v>
      </c>
      <c r="D4017" s="29" t="s">
        <v>237</v>
      </c>
      <c r="E4017" s="30">
        <v>205.77</v>
      </c>
    </row>
    <row r="4018" spans="1:5" x14ac:dyDescent="0.2">
      <c r="A4018" s="29">
        <v>34683</v>
      </c>
      <c r="B4018" s="29" t="s">
        <v>4260</v>
      </c>
      <c r="C4018" s="29" t="s">
        <v>236</v>
      </c>
      <c r="D4018" s="29" t="s">
        <v>237</v>
      </c>
      <c r="E4018" s="30">
        <v>128.6</v>
      </c>
    </row>
    <row r="4019" spans="1:5" x14ac:dyDescent="0.2">
      <c r="A4019" s="29">
        <v>533</v>
      </c>
      <c r="B4019" s="29" t="s">
        <v>4261</v>
      </c>
      <c r="C4019" s="29" t="s">
        <v>236</v>
      </c>
      <c r="D4019" s="29" t="s">
        <v>232</v>
      </c>
      <c r="E4019" s="30">
        <v>18.97</v>
      </c>
    </row>
    <row r="4020" spans="1:5" x14ac:dyDescent="0.2">
      <c r="A4020" s="29">
        <v>10515</v>
      </c>
      <c r="B4020" s="29" t="s">
        <v>4262</v>
      </c>
      <c r="C4020" s="29" t="s">
        <v>236</v>
      </c>
      <c r="D4020" s="29" t="s">
        <v>232</v>
      </c>
      <c r="E4020" s="30">
        <v>35.799999999999997</v>
      </c>
    </row>
    <row r="4021" spans="1:5" x14ac:dyDescent="0.2">
      <c r="A4021" s="29">
        <v>536</v>
      </c>
      <c r="B4021" s="29" t="s">
        <v>4263</v>
      </c>
      <c r="C4021" s="29" t="s">
        <v>236</v>
      </c>
      <c r="D4021" s="29" t="s">
        <v>230</v>
      </c>
      <c r="E4021" s="30">
        <v>25.9</v>
      </c>
    </row>
    <row r="4022" spans="1:5" x14ac:dyDescent="0.2">
      <c r="A4022" s="29">
        <v>153</v>
      </c>
      <c r="B4022" s="29" t="s">
        <v>4264</v>
      </c>
      <c r="C4022" s="29" t="s">
        <v>295</v>
      </c>
      <c r="D4022" s="29" t="s">
        <v>232</v>
      </c>
      <c r="E4022" s="30">
        <v>98.6</v>
      </c>
    </row>
    <row r="4023" spans="1:5" x14ac:dyDescent="0.2">
      <c r="A4023" s="29">
        <v>34682</v>
      </c>
      <c r="B4023" s="29" t="s">
        <v>4265</v>
      </c>
      <c r="C4023" s="29" t="s">
        <v>236</v>
      </c>
      <c r="D4023" s="29" t="s">
        <v>237</v>
      </c>
      <c r="E4023" s="30">
        <v>98.34</v>
      </c>
    </row>
    <row r="4024" spans="1:5" x14ac:dyDescent="0.2">
      <c r="A4024" s="29">
        <v>20205</v>
      </c>
      <c r="B4024" s="29" t="s">
        <v>4266</v>
      </c>
      <c r="C4024" s="29" t="s">
        <v>242</v>
      </c>
      <c r="D4024" s="29" t="s">
        <v>232</v>
      </c>
      <c r="E4024" s="30">
        <v>3.49</v>
      </c>
    </row>
    <row r="4025" spans="1:5" x14ac:dyDescent="0.2">
      <c r="A4025" s="29">
        <v>4412</v>
      </c>
      <c r="B4025" s="29" t="s">
        <v>4267</v>
      </c>
      <c r="C4025" s="29" t="s">
        <v>242</v>
      </c>
      <c r="D4025" s="29" t="s">
        <v>232</v>
      </c>
      <c r="E4025" s="30">
        <v>2.09</v>
      </c>
    </row>
    <row r="4026" spans="1:5" x14ac:dyDescent="0.2">
      <c r="A4026" s="29">
        <v>4408</v>
      </c>
      <c r="B4026" s="29" t="s">
        <v>4268</v>
      </c>
      <c r="C4026" s="29" t="s">
        <v>242</v>
      </c>
      <c r="D4026" s="29" t="s">
        <v>232</v>
      </c>
      <c r="E4026" s="30">
        <v>2.61</v>
      </c>
    </row>
    <row r="4027" spans="1:5" x14ac:dyDescent="0.2">
      <c r="A4027" s="29">
        <v>36250</v>
      </c>
      <c r="B4027" s="29" t="s">
        <v>4269</v>
      </c>
      <c r="C4027" s="29" t="s">
        <v>242</v>
      </c>
      <c r="D4027" s="29" t="s">
        <v>232</v>
      </c>
      <c r="E4027" s="30">
        <v>4.7300000000000004</v>
      </c>
    </row>
    <row r="4028" spans="1:5" x14ac:dyDescent="0.2">
      <c r="A4028" s="29">
        <v>10857</v>
      </c>
      <c r="B4028" s="29" t="s">
        <v>4270</v>
      </c>
      <c r="C4028" s="29" t="s">
        <v>242</v>
      </c>
      <c r="D4028" s="29" t="s">
        <v>232</v>
      </c>
      <c r="E4028" s="30">
        <v>14.61</v>
      </c>
    </row>
    <row r="4029" spans="1:5" x14ac:dyDescent="0.2">
      <c r="A4029" s="29">
        <v>4803</v>
      </c>
      <c r="B4029" s="29" t="s">
        <v>4271</v>
      </c>
      <c r="C4029" s="29" t="s">
        <v>242</v>
      </c>
      <c r="D4029" s="29" t="s">
        <v>232</v>
      </c>
      <c r="E4029" s="30">
        <v>24.98</v>
      </c>
    </row>
    <row r="4030" spans="1:5" x14ac:dyDescent="0.2">
      <c r="A4030" s="29">
        <v>6186</v>
      </c>
      <c r="B4030" s="29" t="s">
        <v>4272</v>
      </c>
      <c r="C4030" s="29" t="s">
        <v>242</v>
      </c>
      <c r="D4030" s="29" t="s">
        <v>237</v>
      </c>
      <c r="E4030" s="30">
        <v>16.05</v>
      </c>
    </row>
    <row r="4031" spans="1:5" x14ac:dyDescent="0.2">
      <c r="A4031" s="29">
        <v>4829</v>
      </c>
      <c r="B4031" s="29" t="s">
        <v>4273</v>
      </c>
      <c r="C4031" s="29" t="s">
        <v>242</v>
      </c>
      <c r="D4031" s="29" t="s">
        <v>232</v>
      </c>
      <c r="E4031" s="30">
        <v>45.53</v>
      </c>
    </row>
    <row r="4032" spans="1:5" x14ac:dyDescent="0.2">
      <c r="A4032" s="29">
        <v>39829</v>
      </c>
      <c r="B4032" s="29" t="s">
        <v>4274</v>
      </c>
      <c r="C4032" s="29" t="s">
        <v>242</v>
      </c>
      <c r="D4032" s="29" t="s">
        <v>237</v>
      </c>
      <c r="E4032" s="30">
        <v>33.29</v>
      </c>
    </row>
    <row r="4033" spans="1:5" x14ac:dyDescent="0.2">
      <c r="A4033" s="29">
        <v>20231</v>
      </c>
      <c r="B4033" s="29" t="s">
        <v>4275</v>
      </c>
      <c r="C4033" s="29" t="s">
        <v>242</v>
      </c>
      <c r="D4033" s="29" t="s">
        <v>237</v>
      </c>
      <c r="E4033" s="30">
        <v>53.58</v>
      </c>
    </row>
    <row r="4034" spans="1:5" x14ac:dyDescent="0.2">
      <c r="A4034" s="29">
        <v>4804</v>
      </c>
      <c r="B4034" s="29" t="s">
        <v>4276</v>
      </c>
      <c r="C4034" s="29" t="s">
        <v>242</v>
      </c>
      <c r="D4034" s="29" t="s">
        <v>232</v>
      </c>
      <c r="E4034" s="30">
        <v>19.18</v>
      </c>
    </row>
    <row r="4035" spans="1:5" x14ac:dyDescent="0.2">
      <c r="A4035" s="29">
        <v>34680</v>
      </c>
      <c r="B4035" s="29" t="s">
        <v>4277</v>
      </c>
      <c r="C4035" s="29" t="s">
        <v>242</v>
      </c>
      <c r="D4035" s="29" t="s">
        <v>237</v>
      </c>
      <c r="E4035" s="30">
        <v>30.26</v>
      </c>
    </row>
    <row r="4036" spans="1:5" x14ac:dyDescent="0.2">
      <c r="A4036" s="29">
        <v>11573</v>
      </c>
      <c r="B4036" s="29" t="s">
        <v>4278</v>
      </c>
      <c r="C4036" s="29" t="s">
        <v>229</v>
      </c>
      <c r="D4036" s="29" t="s">
        <v>232</v>
      </c>
      <c r="E4036" s="30">
        <v>4.5999999999999996</v>
      </c>
    </row>
    <row r="4037" spans="1:5" x14ac:dyDescent="0.2">
      <c r="A4037" s="29">
        <v>38401</v>
      </c>
      <c r="B4037" s="29" t="s">
        <v>4279</v>
      </c>
      <c r="C4037" s="29" t="s">
        <v>229</v>
      </c>
      <c r="D4037" s="29" t="s">
        <v>232</v>
      </c>
      <c r="E4037" s="30">
        <v>17.71</v>
      </c>
    </row>
    <row r="4038" spans="1:5" x14ac:dyDescent="0.2">
      <c r="A4038" s="29">
        <v>11575</v>
      </c>
      <c r="B4038" s="29" t="s">
        <v>4280</v>
      </c>
      <c r="C4038" s="29" t="s">
        <v>229</v>
      </c>
      <c r="D4038" s="29" t="s">
        <v>232</v>
      </c>
      <c r="E4038" s="30">
        <v>44.39</v>
      </c>
    </row>
    <row r="4039" spans="1:5" x14ac:dyDescent="0.2">
      <c r="A4039" s="29">
        <v>38179</v>
      </c>
      <c r="B4039" s="29" t="s">
        <v>4281</v>
      </c>
      <c r="C4039" s="29" t="s">
        <v>229</v>
      </c>
      <c r="D4039" s="29" t="s">
        <v>232</v>
      </c>
      <c r="E4039" s="30">
        <v>36.71</v>
      </c>
    </row>
    <row r="4040" spans="1:5" x14ac:dyDescent="0.2">
      <c r="A4040" s="29">
        <v>20256</v>
      </c>
      <c r="B4040" s="29" t="s">
        <v>4282</v>
      </c>
      <c r="C4040" s="29" t="s">
        <v>229</v>
      </c>
      <c r="D4040" s="29" t="s">
        <v>232</v>
      </c>
      <c r="E4040" s="30">
        <v>0.3</v>
      </c>
    </row>
    <row r="4041" spans="1:5" x14ac:dyDescent="0.2">
      <c r="A4041" s="29">
        <v>14511</v>
      </c>
      <c r="B4041" s="29" t="s">
        <v>4283</v>
      </c>
      <c r="C4041" s="29" t="s">
        <v>229</v>
      </c>
      <c r="D4041" s="29" t="s">
        <v>237</v>
      </c>
      <c r="E4041" s="30">
        <v>889922.27</v>
      </c>
    </row>
    <row r="4042" spans="1:5" x14ac:dyDescent="0.2">
      <c r="A4042" s="29">
        <v>10642</v>
      </c>
      <c r="B4042" s="29" t="s">
        <v>4284</v>
      </c>
      <c r="C4042" s="29" t="s">
        <v>229</v>
      </c>
      <c r="D4042" s="29" t="s">
        <v>237</v>
      </c>
      <c r="E4042" s="30">
        <v>838350</v>
      </c>
    </row>
    <row r="4043" spans="1:5" x14ac:dyDescent="0.2">
      <c r="A4043" s="29">
        <v>14489</v>
      </c>
      <c r="B4043" s="29" t="s">
        <v>4285</v>
      </c>
      <c r="C4043" s="29" t="s">
        <v>229</v>
      </c>
      <c r="D4043" s="29" t="s">
        <v>237</v>
      </c>
      <c r="E4043" s="30">
        <v>743600.85</v>
      </c>
    </row>
    <row r="4044" spans="1:5" x14ac:dyDescent="0.2">
      <c r="A4044" s="29">
        <v>14513</v>
      </c>
      <c r="B4044" s="29" t="s">
        <v>4286</v>
      </c>
      <c r="C4044" s="29" t="s">
        <v>229</v>
      </c>
      <c r="D4044" s="29" t="s">
        <v>237</v>
      </c>
      <c r="E4044" s="30">
        <v>557718.28</v>
      </c>
    </row>
    <row r="4045" spans="1:5" x14ac:dyDescent="0.2">
      <c r="A4045" s="29">
        <v>13600</v>
      </c>
      <c r="B4045" s="29" t="s">
        <v>4287</v>
      </c>
      <c r="C4045" s="29" t="s">
        <v>229</v>
      </c>
      <c r="D4045" s="29" t="s">
        <v>237</v>
      </c>
      <c r="E4045" s="30">
        <v>719613.65</v>
      </c>
    </row>
    <row r="4046" spans="1:5" x14ac:dyDescent="0.2">
      <c r="A4046" s="29">
        <v>10646</v>
      </c>
      <c r="B4046" s="29" t="s">
        <v>4288</v>
      </c>
      <c r="C4046" s="29" t="s">
        <v>229</v>
      </c>
      <c r="D4046" s="29" t="s">
        <v>237</v>
      </c>
      <c r="E4046" s="30">
        <v>536424.03</v>
      </c>
    </row>
    <row r="4047" spans="1:5" x14ac:dyDescent="0.2">
      <c r="A4047" s="29">
        <v>6070</v>
      </c>
      <c r="B4047" s="29" t="s">
        <v>4289</v>
      </c>
      <c r="C4047" s="29" t="s">
        <v>229</v>
      </c>
      <c r="D4047" s="29" t="s">
        <v>237</v>
      </c>
      <c r="E4047" s="30">
        <v>732957.41</v>
      </c>
    </row>
    <row r="4048" spans="1:5" x14ac:dyDescent="0.2">
      <c r="A4048" s="29">
        <v>6069</v>
      </c>
      <c r="B4048" s="29" t="s">
        <v>4290</v>
      </c>
      <c r="C4048" s="29" t="s">
        <v>229</v>
      </c>
      <c r="D4048" s="29" t="s">
        <v>237</v>
      </c>
      <c r="E4048" s="30">
        <v>161921.35</v>
      </c>
    </row>
    <row r="4049" spans="1:5" x14ac:dyDescent="0.2">
      <c r="A4049" s="29">
        <v>14626</v>
      </c>
      <c r="B4049" s="29" t="s">
        <v>4291</v>
      </c>
      <c r="C4049" s="29" t="s">
        <v>229</v>
      </c>
      <c r="D4049" s="29" t="s">
        <v>237</v>
      </c>
      <c r="E4049" s="30">
        <v>802420.75</v>
      </c>
    </row>
    <row r="4050" spans="1:5" x14ac:dyDescent="0.2">
      <c r="A4050" s="29">
        <v>6067</v>
      </c>
      <c r="B4050" s="29" t="s">
        <v>4292</v>
      </c>
      <c r="C4050" s="29" t="s">
        <v>229</v>
      </c>
      <c r="D4050" s="29" t="s">
        <v>237</v>
      </c>
      <c r="E4050" s="30">
        <v>658703.57999999996</v>
      </c>
    </row>
    <row r="4051" spans="1:5" x14ac:dyDescent="0.2">
      <c r="A4051" s="29">
        <v>38393</v>
      </c>
      <c r="B4051" s="29" t="s">
        <v>4293</v>
      </c>
      <c r="C4051" s="29" t="s">
        <v>229</v>
      </c>
      <c r="D4051" s="29" t="s">
        <v>230</v>
      </c>
      <c r="E4051" s="30">
        <v>15</v>
      </c>
    </row>
    <row r="4052" spans="1:5" x14ac:dyDescent="0.2">
      <c r="A4052" s="29">
        <v>38390</v>
      </c>
      <c r="B4052" s="29" t="s">
        <v>4294</v>
      </c>
      <c r="C4052" s="29" t="s">
        <v>229</v>
      </c>
      <c r="D4052" s="29" t="s">
        <v>232</v>
      </c>
      <c r="E4052" s="30">
        <v>33.270000000000003</v>
      </c>
    </row>
    <row r="4053" spans="1:5" x14ac:dyDescent="0.2">
      <c r="A4053" s="29">
        <v>36532</v>
      </c>
      <c r="B4053" s="29" t="s">
        <v>4295</v>
      </c>
      <c r="C4053" s="29" t="s">
        <v>229</v>
      </c>
      <c r="D4053" s="29" t="s">
        <v>237</v>
      </c>
      <c r="E4053" s="30">
        <v>18448.39</v>
      </c>
    </row>
    <row r="4054" spans="1:5" x14ac:dyDescent="0.2">
      <c r="A4054" s="29">
        <v>11578</v>
      </c>
      <c r="B4054" s="29" t="s">
        <v>4296</v>
      </c>
      <c r="C4054" s="29" t="s">
        <v>229</v>
      </c>
      <c r="D4054" s="29" t="s">
        <v>232</v>
      </c>
      <c r="E4054" s="30">
        <v>9.58</v>
      </c>
    </row>
    <row r="4055" spans="1:5" x14ac:dyDescent="0.2">
      <c r="A4055" s="29">
        <v>11577</v>
      </c>
      <c r="B4055" s="29" t="s">
        <v>4297</v>
      </c>
      <c r="C4055" s="29" t="s">
        <v>229</v>
      </c>
      <c r="D4055" s="29" t="s">
        <v>232</v>
      </c>
      <c r="E4055" s="30">
        <v>9.15</v>
      </c>
    </row>
    <row r="4056" spans="1:5" x14ac:dyDescent="0.2">
      <c r="A4056" s="29">
        <v>42432</v>
      </c>
      <c r="B4056" s="29" t="s">
        <v>4298</v>
      </c>
      <c r="C4056" s="29" t="s">
        <v>229</v>
      </c>
      <c r="D4056" s="29" t="s">
        <v>237</v>
      </c>
      <c r="E4056" s="30">
        <v>2128.9</v>
      </c>
    </row>
    <row r="4057" spans="1:5" x14ac:dyDescent="0.2">
      <c r="A4057" s="29">
        <v>42437</v>
      </c>
      <c r="B4057" s="29" t="s">
        <v>4299</v>
      </c>
      <c r="C4057" s="29" t="s">
        <v>229</v>
      </c>
      <c r="D4057" s="29" t="s">
        <v>237</v>
      </c>
      <c r="E4057" s="30">
        <v>1618.53</v>
      </c>
    </row>
    <row r="4058" spans="1:5" x14ac:dyDescent="0.2">
      <c r="A4058" s="29">
        <v>1116</v>
      </c>
      <c r="B4058" s="29" t="s">
        <v>4300</v>
      </c>
      <c r="C4058" s="29" t="s">
        <v>242</v>
      </c>
      <c r="D4058" s="29" t="s">
        <v>237</v>
      </c>
      <c r="E4058" s="30">
        <v>30.78</v>
      </c>
    </row>
    <row r="4059" spans="1:5" x14ac:dyDescent="0.2">
      <c r="A4059" s="29">
        <v>1115</v>
      </c>
      <c r="B4059" s="29" t="s">
        <v>4301</v>
      </c>
      <c r="C4059" s="29" t="s">
        <v>242</v>
      </c>
      <c r="D4059" s="29" t="s">
        <v>237</v>
      </c>
      <c r="E4059" s="30">
        <v>36.880000000000003</v>
      </c>
    </row>
    <row r="4060" spans="1:5" x14ac:dyDescent="0.2">
      <c r="A4060" s="29">
        <v>1113</v>
      </c>
      <c r="B4060" s="29" t="s">
        <v>4302</v>
      </c>
      <c r="C4060" s="29" t="s">
        <v>242</v>
      </c>
      <c r="D4060" s="29" t="s">
        <v>237</v>
      </c>
      <c r="E4060" s="30">
        <v>43.12</v>
      </c>
    </row>
    <row r="4061" spans="1:5" x14ac:dyDescent="0.2">
      <c r="A4061" s="29">
        <v>1114</v>
      </c>
      <c r="B4061" s="29" t="s">
        <v>4303</v>
      </c>
      <c r="C4061" s="29" t="s">
        <v>242</v>
      </c>
      <c r="D4061" s="29" t="s">
        <v>237</v>
      </c>
      <c r="E4061" s="30">
        <v>51.36</v>
      </c>
    </row>
    <row r="4062" spans="1:5" x14ac:dyDescent="0.2">
      <c r="A4062" s="29">
        <v>40873</v>
      </c>
      <c r="B4062" s="29" t="s">
        <v>4304</v>
      </c>
      <c r="C4062" s="29" t="s">
        <v>242</v>
      </c>
      <c r="D4062" s="29" t="s">
        <v>237</v>
      </c>
      <c r="E4062" s="30">
        <v>40.19</v>
      </c>
    </row>
    <row r="4063" spans="1:5" x14ac:dyDescent="0.2">
      <c r="A4063" s="29">
        <v>20214</v>
      </c>
      <c r="B4063" s="29" t="s">
        <v>4305</v>
      </c>
      <c r="C4063" s="29" t="s">
        <v>229</v>
      </c>
      <c r="D4063" s="29" t="s">
        <v>232</v>
      </c>
      <c r="E4063" s="30">
        <v>61.81</v>
      </c>
    </row>
    <row r="4064" spans="1:5" x14ac:dyDescent="0.2">
      <c r="A4064" s="29">
        <v>7237</v>
      </c>
      <c r="B4064" s="29" t="s">
        <v>4306</v>
      </c>
      <c r="C4064" s="29" t="s">
        <v>229</v>
      </c>
      <c r="D4064" s="29" t="s">
        <v>232</v>
      </c>
      <c r="E4064" s="30">
        <v>60.51</v>
      </c>
    </row>
    <row r="4065" spans="1:5" x14ac:dyDescent="0.2">
      <c r="A4065" s="29">
        <v>11757</v>
      </c>
      <c r="B4065" s="29" t="s">
        <v>4307</v>
      </c>
      <c r="C4065" s="29" t="s">
        <v>229</v>
      </c>
      <c r="D4065" s="29" t="s">
        <v>230</v>
      </c>
      <c r="E4065" s="30">
        <v>23</v>
      </c>
    </row>
    <row r="4066" spans="1:5" x14ac:dyDescent="0.2">
      <c r="A4066" s="29">
        <v>11758</v>
      </c>
      <c r="B4066" s="29" t="s">
        <v>4308</v>
      </c>
      <c r="C4066" s="29" t="s">
        <v>229</v>
      </c>
      <c r="D4066" s="29" t="s">
        <v>230</v>
      </c>
      <c r="E4066" s="30">
        <v>37.14</v>
      </c>
    </row>
    <row r="4067" spans="1:5" x14ac:dyDescent="0.2">
      <c r="A4067" s="29">
        <v>37526</v>
      </c>
      <c r="B4067" s="29" t="s">
        <v>4309</v>
      </c>
      <c r="C4067" s="29" t="s">
        <v>229</v>
      </c>
      <c r="D4067" s="29" t="s">
        <v>232</v>
      </c>
      <c r="E4067" s="30">
        <v>3.66</v>
      </c>
    </row>
    <row r="4068" spans="1:5" x14ac:dyDescent="0.2">
      <c r="A4068" s="29">
        <v>6076</v>
      </c>
      <c r="B4068" s="29" t="s">
        <v>4310</v>
      </c>
      <c r="C4068" s="29" t="s">
        <v>405</v>
      </c>
      <c r="D4068" s="29" t="s">
        <v>230</v>
      </c>
      <c r="E4068" s="30">
        <v>59.66</v>
      </c>
    </row>
    <row r="4069" spans="1:5" x14ac:dyDescent="0.2">
      <c r="A4069" s="29">
        <v>13109</v>
      </c>
      <c r="B4069" s="29" t="s">
        <v>4311</v>
      </c>
      <c r="C4069" s="29" t="s">
        <v>229</v>
      </c>
      <c r="D4069" s="29" t="s">
        <v>237</v>
      </c>
      <c r="E4069" s="30">
        <v>265.89</v>
      </c>
    </row>
    <row r="4070" spans="1:5" x14ac:dyDescent="0.2">
      <c r="A4070" s="29">
        <v>13110</v>
      </c>
      <c r="B4070" s="29" t="s">
        <v>4312</v>
      </c>
      <c r="C4070" s="29" t="s">
        <v>229</v>
      </c>
      <c r="D4070" s="29" t="s">
        <v>237</v>
      </c>
      <c r="E4070" s="30">
        <v>349.92</v>
      </c>
    </row>
    <row r="4071" spans="1:5" x14ac:dyDescent="0.2">
      <c r="A4071" s="29">
        <v>7581</v>
      </c>
      <c r="B4071" s="29" t="s">
        <v>4313</v>
      </c>
      <c r="C4071" s="29" t="s">
        <v>229</v>
      </c>
      <c r="D4071" s="29" t="s">
        <v>232</v>
      </c>
      <c r="E4071" s="30">
        <v>4.13</v>
      </c>
    </row>
    <row r="4072" spans="1:5" x14ac:dyDescent="0.2">
      <c r="A4072" s="29">
        <v>4509</v>
      </c>
      <c r="B4072" s="29" t="s">
        <v>4314</v>
      </c>
      <c r="C4072" s="29" t="s">
        <v>242</v>
      </c>
      <c r="D4072" s="29" t="s">
        <v>232</v>
      </c>
      <c r="E4072" s="30">
        <v>4.33</v>
      </c>
    </row>
    <row r="4073" spans="1:5" x14ac:dyDescent="0.2">
      <c r="A4073" s="29">
        <v>4512</v>
      </c>
      <c r="B4073" s="29" t="s">
        <v>4315</v>
      </c>
      <c r="C4073" s="29" t="s">
        <v>242</v>
      </c>
      <c r="D4073" s="29" t="s">
        <v>232</v>
      </c>
      <c r="E4073" s="30">
        <v>2.0699999999999998</v>
      </c>
    </row>
    <row r="4074" spans="1:5" x14ac:dyDescent="0.2">
      <c r="A4074" s="29">
        <v>4517</v>
      </c>
      <c r="B4074" s="29" t="s">
        <v>4316</v>
      </c>
      <c r="C4074" s="29" t="s">
        <v>242</v>
      </c>
      <c r="D4074" s="29" t="s">
        <v>232</v>
      </c>
      <c r="E4074" s="30">
        <v>2.98</v>
      </c>
    </row>
    <row r="4075" spans="1:5" x14ac:dyDescent="0.2">
      <c r="A4075" s="29">
        <v>20206</v>
      </c>
      <c r="B4075" s="29" t="s">
        <v>4317</v>
      </c>
      <c r="C4075" s="29" t="s">
        <v>242</v>
      </c>
      <c r="D4075" s="29" t="s">
        <v>232</v>
      </c>
      <c r="E4075" s="30">
        <v>9.41</v>
      </c>
    </row>
    <row r="4076" spans="1:5" x14ac:dyDescent="0.2">
      <c r="A4076" s="29">
        <v>4460</v>
      </c>
      <c r="B4076" s="29" t="s">
        <v>4318</v>
      </c>
      <c r="C4076" s="29" t="s">
        <v>242</v>
      </c>
      <c r="D4076" s="29" t="s">
        <v>232</v>
      </c>
      <c r="E4076" s="30">
        <v>9.67</v>
      </c>
    </row>
    <row r="4077" spans="1:5" x14ac:dyDescent="0.2">
      <c r="A4077" s="29">
        <v>4417</v>
      </c>
      <c r="B4077" s="29" t="s">
        <v>4319</v>
      </c>
      <c r="C4077" s="29" t="s">
        <v>242</v>
      </c>
      <c r="D4077" s="29" t="s">
        <v>232</v>
      </c>
      <c r="E4077" s="30">
        <v>7.45</v>
      </c>
    </row>
    <row r="4078" spans="1:5" x14ac:dyDescent="0.2">
      <c r="A4078" s="29">
        <v>4415</v>
      </c>
      <c r="B4078" s="29" t="s">
        <v>4320</v>
      </c>
      <c r="C4078" s="29" t="s">
        <v>242</v>
      </c>
      <c r="D4078" s="29" t="s">
        <v>232</v>
      </c>
      <c r="E4078" s="30">
        <v>5.18</v>
      </c>
    </row>
    <row r="4079" spans="1:5" x14ac:dyDescent="0.2">
      <c r="A4079" s="29">
        <v>37373</v>
      </c>
      <c r="B4079" s="29" t="s">
        <v>4321</v>
      </c>
      <c r="C4079" s="29" t="s">
        <v>407</v>
      </c>
      <c r="D4079" s="29" t="s">
        <v>230</v>
      </c>
      <c r="E4079" s="30">
        <v>0.06</v>
      </c>
    </row>
    <row r="4080" spans="1:5" x14ac:dyDescent="0.2">
      <c r="A4080" s="29">
        <v>40864</v>
      </c>
      <c r="B4080" s="29" t="s">
        <v>4322</v>
      </c>
      <c r="C4080" s="29" t="s">
        <v>409</v>
      </c>
      <c r="D4080" s="29" t="s">
        <v>230</v>
      </c>
      <c r="E4080" s="30">
        <v>11.8</v>
      </c>
    </row>
    <row r="4081" spans="1:5" x14ac:dyDescent="0.2">
      <c r="A4081" s="29">
        <v>4734</v>
      </c>
      <c r="B4081" s="29" t="s">
        <v>4323</v>
      </c>
      <c r="C4081" s="29" t="s">
        <v>405</v>
      </c>
      <c r="D4081" s="29" t="s">
        <v>232</v>
      </c>
      <c r="E4081" s="30">
        <v>99.54</v>
      </c>
    </row>
    <row r="4082" spans="1:5" x14ac:dyDescent="0.2">
      <c r="A4082" s="29">
        <v>6085</v>
      </c>
      <c r="B4082" s="29" t="s">
        <v>4324</v>
      </c>
      <c r="C4082" s="29" t="s">
        <v>295</v>
      </c>
      <c r="D4082" s="29" t="s">
        <v>230</v>
      </c>
      <c r="E4082" s="30">
        <v>10.56</v>
      </c>
    </row>
    <row r="4083" spans="1:5" x14ac:dyDescent="0.2">
      <c r="A4083" s="29">
        <v>38396</v>
      </c>
      <c r="B4083" s="29" t="s">
        <v>4325</v>
      </c>
      <c r="C4083" s="29" t="s">
        <v>229</v>
      </c>
      <c r="D4083" s="29" t="s">
        <v>232</v>
      </c>
      <c r="E4083" s="30">
        <v>424.62</v>
      </c>
    </row>
    <row r="4084" spans="1:5" x14ac:dyDescent="0.2">
      <c r="A4084" s="29">
        <v>11622</v>
      </c>
      <c r="B4084" s="29" t="s">
        <v>4326</v>
      </c>
      <c r="C4084" s="29" t="s">
        <v>293</v>
      </c>
      <c r="D4084" s="29" t="s">
        <v>232</v>
      </c>
      <c r="E4084" s="30">
        <v>74.290000000000006</v>
      </c>
    </row>
    <row r="4085" spans="1:5" x14ac:dyDescent="0.2">
      <c r="A4085" s="29">
        <v>43143</v>
      </c>
      <c r="B4085" s="29" t="s">
        <v>4327</v>
      </c>
      <c r="C4085" s="29" t="s">
        <v>295</v>
      </c>
      <c r="D4085" s="29" t="s">
        <v>232</v>
      </c>
      <c r="E4085" s="30">
        <v>28.06</v>
      </c>
    </row>
    <row r="4086" spans="1:5" x14ac:dyDescent="0.2">
      <c r="A4086" s="29">
        <v>7317</v>
      </c>
      <c r="B4086" s="29" t="s">
        <v>4328</v>
      </c>
      <c r="C4086" s="29" t="s">
        <v>293</v>
      </c>
      <c r="D4086" s="29" t="s">
        <v>237</v>
      </c>
      <c r="E4086" s="30">
        <v>39.22</v>
      </c>
    </row>
    <row r="4087" spans="1:5" x14ac:dyDescent="0.2">
      <c r="A4087" s="29">
        <v>142</v>
      </c>
      <c r="B4087" s="29" t="s">
        <v>4329</v>
      </c>
      <c r="C4087" s="29" t="s">
        <v>4330</v>
      </c>
      <c r="D4087" s="29" t="s">
        <v>232</v>
      </c>
      <c r="E4087" s="30">
        <v>35.06</v>
      </c>
    </row>
    <row r="4088" spans="1:5" x14ac:dyDescent="0.2">
      <c r="A4088" s="29">
        <v>43142</v>
      </c>
      <c r="B4088" s="29" t="s">
        <v>4331</v>
      </c>
      <c r="C4088" s="29" t="s">
        <v>295</v>
      </c>
      <c r="D4088" s="29" t="s">
        <v>232</v>
      </c>
      <c r="E4088" s="30">
        <v>159.24</v>
      </c>
    </row>
    <row r="4089" spans="1:5" x14ac:dyDescent="0.2">
      <c r="A4089" s="29">
        <v>38123</v>
      </c>
      <c r="B4089" s="29" t="s">
        <v>4332</v>
      </c>
      <c r="C4089" s="29" t="s">
        <v>293</v>
      </c>
      <c r="D4089" s="29" t="s">
        <v>232</v>
      </c>
      <c r="E4089" s="30">
        <v>66.760000000000005</v>
      </c>
    </row>
    <row r="4090" spans="1:5" x14ac:dyDescent="0.2">
      <c r="A4090" s="29">
        <v>42701</v>
      </c>
      <c r="B4090" s="29" t="s">
        <v>4333</v>
      </c>
      <c r="C4090" s="29" t="s">
        <v>229</v>
      </c>
      <c r="D4090" s="29" t="s">
        <v>237</v>
      </c>
      <c r="E4090" s="30">
        <v>60.8</v>
      </c>
    </row>
    <row r="4091" spans="1:5" x14ac:dyDescent="0.2">
      <c r="A4091" s="29">
        <v>42702</v>
      </c>
      <c r="B4091" s="29" t="s">
        <v>4334</v>
      </c>
      <c r="C4091" s="29" t="s">
        <v>229</v>
      </c>
      <c r="D4091" s="29" t="s">
        <v>237</v>
      </c>
      <c r="E4091" s="30">
        <v>108.03</v>
      </c>
    </row>
    <row r="4092" spans="1:5" x14ac:dyDescent="0.2">
      <c r="A4092" s="29">
        <v>37955</v>
      </c>
      <c r="B4092" s="29" t="s">
        <v>4335</v>
      </c>
      <c r="C4092" s="29" t="s">
        <v>229</v>
      </c>
      <c r="D4092" s="29" t="s">
        <v>237</v>
      </c>
      <c r="E4092" s="30">
        <v>140.01</v>
      </c>
    </row>
    <row r="4093" spans="1:5" x14ac:dyDescent="0.2">
      <c r="A4093" s="29">
        <v>42699</v>
      </c>
      <c r="B4093" s="29" t="s">
        <v>4336</v>
      </c>
      <c r="C4093" s="29" t="s">
        <v>229</v>
      </c>
      <c r="D4093" s="29" t="s">
        <v>237</v>
      </c>
      <c r="E4093" s="30">
        <v>37.14</v>
      </c>
    </row>
    <row r="4094" spans="1:5" x14ac:dyDescent="0.2">
      <c r="A4094" s="29">
        <v>42700</v>
      </c>
      <c r="B4094" s="29" t="s">
        <v>4337</v>
      </c>
      <c r="C4094" s="29" t="s">
        <v>229</v>
      </c>
      <c r="D4094" s="29" t="s">
        <v>237</v>
      </c>
      <c r="E4094" s="30">
        <v>105.88</v>
      </c>
    </row>
    <row r="4095" spans="1:5" x14ac:dyDescent="0.2">
      <c r="A4095" s="29">
        <v>37743</v>
      </c>
      <c r="B4095" s="29" t="s">
        <v>4338</v>
      </c>
      <c r="C4095" s="29" t="s">
        <v>229</v>
      </c>
      <c r="D4095" s="29" t="s">
        <v>237</v>
      </c>
      <c r="E4095" s="30">
        <v>217162.48</v>
      </c>
    </row>
    <row r="4096" spans="1:5" x14ac:dyDescent="0.2">
      <c r="A4096" s="29">
        <v>37744</v>
      </c>
      <c r="B4096" s="29" t="s">
        <v>4339</v>
      </c>
      <c r="C4096" s="29" t="s">
        <v>229</v>
      </c>
      <c r="D4096" s="29" t="s">
        <v>237</v>
      </c>
      <c r="E4096" s="30">
        <v>255342.23</v>
      </c>
    </row>
    <row r="4097" spans="1:5" x14ac:dyDescent="0.2">
      <c r="A4097" s="29">
        <v>37741</v>
      </c>
      <c r="B4097" s="29" t="s">
        <v>4340</v>
      </c>
      <c r="C4097" s="29" t="s">
        <v>229</v>
      </c>
      <c r="D4097" s="29" t="s">
        <v>237</v>
      </c>
      <c r="E4097" s="30">
        <v>197464.65</v>
      </c>
    </row>
    <row r="4098" spans="1:5" x14ac:dyDescent="0.2">
      <c r="A4098" s="29">
        <v>39396</v>
      </c>
      <c r="B4098" s="29" t="s">
        <v>4341</v>
      </c>
      <c r="C4098" s="29" t="s">
        <v>229</v>
      </c>
      <c r="D4098" s="29" t="s">
        <v>232</v>
      </c>
      <c r="E4098" s="30">
        <v>72.88</v>
      </c>
    </row>
    <row r="4099" spans="1:5" x14ac:dyDescent="0.2">
      <c r="A4099" s="29">
        <v>39392</v>
      </c>
      <c r="B4099" s="29" t="s">
        <v>4342</v>
      </c>
      <c r="C4099" s="29" t="s">
        <v>229</v>
      </c>
      <c r="D4099" s="29" t="s">
        <v>232</v>
      </c>
      <c r="E4099" s="30">
        <v>82.22</v>
      </c>
    </row>
    <row r="4100" spans="1:5" x14ac:dyDescent="0.2">
      <c r="A4100" s="29">
        <v>39393</v>
      </c>
      <c r="B4100" s="29" t="s">
        <v>4343</v>
      </c>
      <c r="C4100" s="29" t="s">
        <v>229</v>
      </c>
      <c r="D4100" s="29" t="s">
        <v>232</v>
      </c>
      <c r="E4100" s="30">
        <v>50.84</v>
      </c>
    </row>
    <row r="4101" spans="1:5" x14ac:dyDescent="0.2">
      <c r="A4101" s="29">
        <v>39394</v>
      </c>
      <c r="B4101" s="29" t="s">
        <v>4344</v>
      </c>
      <c r="C4101" s="29" t="s">
        <v>229</v>
      </c>
      <c r="D4101" s="29" t="s">
        <v>232</v>
      </c>
      <c r="E4101" s="30">
        <v>57.23</v>
      </c>
    </row>
    <row r="4102" spans="1:5" x14ac:dyDescent="0.2">
      <c r="A4102" s="29">
        <v>39395</v>
      </c>
      <c r="B4102" s="29" t="s">
        <v>4345</v>
      </c>
      <c r="C4102" s="29" t="s">
        <v>229</v>
      </c>
      <c r="D4102" s="29" t="s">
        <v>232</v>
      </c>
      <c r="E4102" s="30">
        <v>53.22</v>
      </c>
    </row>
    <row r="4103" spans="1:5" x14ac:dyDescent="0.2">
      <c r="A4103" s="29">
        <v>14618</v>
      </c>
      <c r="B4103" s="29" t="s">
        <v>4346</v>
      </c>
      <c r="C4103" s="29" t="s">
        <v>229</v>
      </c>
      <c r="D4103" s="29" t="s">
        <v>232</v>
      </c>
      <c r="E4103" s="30">
        <v>1236.8800000000001</v>
      </c>
    </row>
    <row r="4104" spans="1:5" x14ac:dyDescent="0.2">
      <c r="A4104" s="29">
        <v>40269</v>
      </c>
      <c r="B4104" s="29" t="s">
        <v>4347</v>
      </c>
      <c r="C4104" s="29" t="s">
        <v>229</v>
      </c>
      <c r="D4104" s="29" t="s">
        <v>232</v>
      </c>
      <c r="E4104" s="30">
        <v>4983.32</v>
      </c>
    </row>
    <row r="4105" spans="1:5" x14ac:dyDescent="0.2">
      <c r="A4105" s="29">
        <v>6110</v>
      </c>
      <c r="B4105" s="29" t="s">
        <v>4348</v>
      </c>
      <c r="C4105" s="29" t="s">
        <v>407</v>
      </c>
      <c r="D4105" s="29" t="s">
        <v>232</v>
      </c>
      <c r="E4105" s="30">
        <v>15.71</v>
      </c>
    </row>
    <row r="4106" spans="1:5" x14ac:dyDescent="0.2">
      <c r="A4106" s="29">
        <v>40910</v>
      </c>
      <c r="B4106" s="29" t="s">
        <v>4349</v>
      </c>
      <c r="C4106" s="29" t="s">
        <v>409</v>
      </c>
      <c r="D4106" s="29" t="s">
        <v>232</v>
      </c>
      <c r="E4106" s="30">
        <v>2771.39</v>
      </c>
    </row>
    <row r="4107" spans="1:5" x14ac:dyDescent="0.2">
      <c r="A4107" s="29">
        <v>6111</v>
      </c>
      <c r="B4107" s="29" t="s">
        <v>4350</v>
      </c>
      <c r="C4107" s="29" t="s">
        <v>407</v>
      </c>
      <c r="D4107" s="29" t="s">
        <v>230</v>
      </c>
      <c r="E4107" s="30">
        <v>9.48</v>
      </c>
    </row>
    <row r="4108" spans="1:5" x14ac:dyDescent="0.2">
      <c r="A4108" s="29">
        <v>41084</v>
      </c>
      <c r="B4108" s="29" t="s">
        <v>4351</v>
      </c>
      <c r="C4108" s="29" t="s">
        <v>409</v>
      </c>
      <c r="D4108" s="29" t="s">
        <v>232</v>
      </c>
      <c r="E4108" s="30">
        <v>1672.67</v>
      </c>
    </row>
    <row r="4109" spans="1:5" x14ac:dyDescent="0.2">
      <c r="A4109" s="29">
        <v>44535</v>
      </c>
      <c r="B4109" s="29" t="s">
        <v>4352</v>
      </c>
      <c r="C4109" s="29" t="s">
        <v>405</v>
      </c>
      <c r="D4109" s="29" t="s">
        <v>232</v>
      </c>
      <c r="E4109" s="30">
        <v>44.21</v>
      </c>
    </row>
    <row r="4110" spans="1:5" x14ac:dyDescent="0.2">
      <c r="A4110" s="29">
        <v>38637</v>
      </c>
      <c r="B4110" s="29" t="s">
        <v>4353</v>
      </c>
      <c r="C4110" s="29" t="s">
        <v>229</v>
      </c>
      <c r="D4110" s="29" t="s">
        <v>232</v>
      </c>
      <c r="E4110" s="30">
        <v>194.21</v>
      </c>
    </row>
    <row r="4111" spans="1:5" x14ac:dyDescent="0.2">
      <c r="A4111" s="29">
        <v>6150</v>
      </c>
      <c r="B4111" s="29" t="s">
        <v>4354</v>
      </c>
      <c r="C4111" s="29" t="s">
        <v>229</v>
      </c>
      <c r="D4111" s="29" t="s">
        <v>232</v>
      </c>
      <c r="E4111" s="30">
        <v>196.59</v>
      </c>
    </row>
    <row r="4112" spans="1:5" x14ac:dyDescent="0.2">
      <c r="A4112" s="29">
        <v>6136</v>
      </c>
      <c r="B4112" s="29" t="s">
        <v>4355</v>
      </c>
      <c r="C4112" s="29" t="s">
        <v>229</v>
      </c>
      <c r="D4112" s="29" t="s">
        <v>230</v>
      </c>
      <c r="E4112" s="30">
        <v>154.53</v>
      </c>
    </row>
    <row r="4113" spans="1:5" x14ac:dyDescent="0.2">
      <c r="A4113" s="29">
        <v>38638</v>
      </c>
      <c r="B4113" s="29" t="s">
        <v>4356</v>
      </c>
      <c r="C4113" s="29" t="s">
        <v>229</v>
      </c>
      <c r="D4113" s="29" t="s">
        <v>232</v>
      </c>
      <c r="E4113" s="30">
        <v>163.66</v>
      </c>
    </row>
    <row r="4114" spans="1:5" x14ac:dyDescent="0.2">
      <c r="A4114" s="29">
        <v>20262</v>
      </c>
      <c r="B4114" s="29" t="s">
        <v>4357</v>
      </c>
      <c r="C4114" s="29" t="s">
        <v>229</v>
      </c>
      <c r="D4114" s="29" t="s">
        <v>232</v>
      </c>
      <c r="E4114" s="30">
        <v>12.57</v>
      </c>
    </row>
    <row r="4115" spans="1:5" x14ac:dyDescent="0.2">
      <c r="A4115" s="29">
        <v>6148</v>
      </c>
      <c r="B4115" s="29" t="s">
        <v>4358</v>
      </c>
      <c r="C4115" s="29" t="s">
        <v>229</v>
      </c>
      <c r="D4115" s="29" t="s">
        <v>230</v>
      </c>
      <c r="E4115" s="30">
        <v>8</v>
      </c>
    </row>
    <row r="4116" spans="1:5" x14ac:dyDescent="0.2">
      <c r="A4116" s="29">
        <v>6145</v>
      </c>
      <c r="B4116" s="29" t="s">
        <v>4359</v>
      </c>
      <c r="C4116" s="29" t="s">
        <v>229</v>
      </c>
      <c r="D4116" s="29" t="s">
        <v>232</v>
      </c>
      <c r="E4116" s="30">
        <v>14.35</v>
      </c>
    </row>
    <row r="4117" spans="1:5" x14ac:dyDescent="0.2">
      <c r="A4117" s="29">
        <v>6149</v>
      </c>
      <c r="B4117" s="29" t="s">
        <v>4360</v>
      </c>
      <c r="C4117" s="29" t="s">
        <v>229</v>
      </c>
      <c r="D4117" s="29" t="s">
        <v>232</v>
      </c>
      <c r="E4117" s="30">
        <v>13.53</v>
      </c>
    </row>
    <row r="4118" spans="1:5" x14ac:dyDescent="0.2">
      <c r="A4118" s="29">
        <v>6146</v>
      </c>
      <c r="B4118" s="29" t="s">
        <v>4361</v>
      </c>
      <c r="C4118" s="29" t="s">
        <v>229</v>
      </c>
      <c r="D4118" s="29" t="s">
        <v>232</v>
      </c>
      <c r="E4118" s="30">
        <v>14.36</v>
      </c>
    </row>
    <row r="4119" spans="1:5" x14ac:dyDescent="0.2">
      <c r="A4119" s="29">
        <v>44536</v>
      </c>
      <c r="B4119" s="29" t="s">
        <v>4362</v>
      </c>
      <c r="C4119" s="29" t="s">
        <v>293</v>
      </c>
      <c r="D4119" s="29" t="s">
        <v>232</v>
      </c>
      <c r="E4119" s="30">
        <v>2.95</v>
      </c>
    </row>
    <row r="4120" spans="1:5" x14ac:dyDescent="0.2">
      <c r="A4120" s="29">
        <v>39961</v>
      </c>
      <c r="B4120" s="29" t="s">
        <v>4363</v>
      </c>
      <c r="C4120" s="29" t="s">
        <v>229</v>
      </c>
      <c r="D4120" s="29" t="s">
        <v>232</v>
      </c>
      <c r="E4120" s="30">
        <v>23.16</v>
      </c>
    </row>
    <row r="4121" spans="1:5" x14ac:dyDescent="0.2">
      <c r="A4121" s="29">
        <v>42433</v>
      </c>
      <c r="B4121" s="29" t="s">
        <v>4364</v>
      </c>
      <c r="C4121" s="29" t="s">
        <v>229</v>
      </c>
      <c r="D4121" s="29" t="s">
        <v>237</v>
      </c>
      <c r="E4121" s="30">
        <v>4205.03</v>
      </c>
    </row>
    <row r="4122" spans="1:5" x14ac:dyDescent="0.2">
      <c r="A4122" s="29">
        <v>42434</v>
      </c>
      <c r="B4122" s="29" t="s">
        <v>4365</v>
      </c>
      <c r="C4122" s="29" t="s">
        <v>229</v>
      </c>
      <c r="D4122" s="29" t="s">
        <v>237</v>
      </c>
      <c r="E4122" s="30">
        <v>4544.1400000000003</v>
      </c>
    </row>
    <row r="4123" spans="1:5" x14ac:dyDescent="0.2">
      <c r="A4123" s="29">
        <v>42435</v>
      </c>
      <c r="B4123" s="29" t="s">
        <v>4366</v>
      </c>
      <c r="C4123" s="29" t="s">
        <v>229</v>
      </c>
      <c r="D4123" s="29" t="s">
        <v>237</v>
      </c>
      <c r="E4123" s="30">
        <v>2265.9899999999998</v>
      </c>
    </row>
    <row r="4124" spans="1:5" x14ac:dyDescent="0.2">
      <c r="A4124" s="29">
        <v>38061</v>
      </c>
      <c r="B4124" s="29" t="s">
        <v>4367</v>
      </c>
      <c r="C4124" s="29" t="s">
        <v>229</v>
      </c>
      <c r="D4124" s="29" t="s">
        <v>232</v>
      </c>
      <c r="E4124" s="30">
        <v>36.799999999999997</v>
      </c>
    </row>
    <row r="4125" spans="1:5" x14ac:dyDescent="0.2">
      <c r="A4125" s="29">
        <v>20250</v>
      </c>
      <c r="B4125" s="29" t="s">
        <v>4368</v>
      </c>
      <c r="C4125" s="29" t="s">
        <v>293</v>
      </c>
      <c r="D4125" s="29" t="s">
        <v>230</v>
      </c>
      <c r="E4125" s="30">
        <v>16.5</v>
      </c>
    </row>
    <row r="4126" spans="1:5" x14ac:dyDescent="0.2">
      <c r="A4126" s="29">
        <v>13388</v>
      </c>
      <c r="B4126" s="29" t="s">
        <v>4369</v>
      </c>
      <c r="C4126" s="29" t="s">
        <v>293</v>
      </c>
      <c r="D4126" s="29" t="s">
        <v>232</v>
      </c>
      <c r="E4126" s="30">
        <v>136.26</v>
      </c>
    </row>
    <row r="4127" spans="1:5" x14ac:dyDescent="0.2">
      <c r="A4127" s="29">
        <v>39914</v>
      </c>
      <c r="B4127" s="29" t="s">
        <v>4370</v>
      </c>
      <c r="C4127" s="29" t="s">
        <v>293</v>
      </c>
      <c r="D4127" s="29" t="s">
        <v>237</v>
      </c>
      <c r="E4127" s="30">
        <v>292.36</v>
      </c>
    </row>
    <row r="4128" spans="1:5" x14ac:dyDescent="0.2">
      <c r="A4128" s="29">
        <v>12732</v>
      </c>
      <c r="B4128" s="29" t="s">
        <v>4371</v>
      </c>
      <c r="C4128" s="29" t="s">
        <v>229</v>
      </c>
      <c r="D4128" s="29" t="s">
        <v>237</v>
      </c>
      <c r="E4128" s="30">
        <v>337.34</v>
      </c>
    </row>
    <row r="4129" spans="1:5" x14ac:dyDescent="0.2">
      <c r="A4129" s="29">
        <v>6160</v>
      </c>
      <c r="B4129" s="29" t="s">
        <v>4372</v>
      </c>
      <c r="C4129" s="29" t="s">
        <v>407</v>
      </c>
      <c r="D4129" s="29" t="s">
        <v>230</v>
      </c>
      <c r="E4129" s="30">
        <v>15.71</v>
      </c>
    </row>
    <row r="4130" spans="1:5" x14ac:dyDescent="0.2">
      <c r="A4130" s="29">
        <v>41087</v>
      </c>
      <c r="B4130" s="29" t="s">
        <v>4373</v>
      </c>
      <c r="C4130" s="29" t="s">
        <v>409</v>
      </c>
      <c r="D4130" s="29" t="s">
        <v>232</v>
      </c>
      <c r="E4130" s="30">
        <v>2771.39</v>
      </c>
    </row>
    <row r="4131" spans="1:5" x14ac:dyDescent="0.2">
      <c r="A4131" s="29">
        <v>6166</v>
      </c>
      <c r="B4131" s="29" t="s">
        <v>4374</v>
      </c>
      <c r="C4131" s="29" t="s">
        <v>407</v>
      </c>
      <c r="D4131" s="29" t="s">
        <v>232</v>
      </c>
      <c r="E4131" s="30">
        <v>11.47</v>
      </c>
    </row>
    <row r="4132" spans="1:5" x14ac:dyDescent="0.2">
      <c r="A4132" s="29">
        <v>41088</v>
      </c>
      <c r="B4132" s="29" t="s">
        <v>4375</v>
      </c>
      <c r="C4132" s="29" t="s">
        <v>409</v>
      </c>
      <c r="D4132" s="29" t="s">
        <v>232</v>
      </c>
      <c r="E4132" s="30">
        <v>2026.69</v>
      </c>
    </row>
    <row r="4133" spans="1:5" x14ac:dyDescent="0.2">
      <c r="A4133" s="29">
        <v>20232</v>
      </c>
      <c r="B4133" s="29" t="s">
        <v>4376</v>
      </c>
      <c r="C4133" s="29" t="s">
        <v>242</v>
      </c>
      <c r="D4133" s="29" t="s">
        <v>237</v>
      </c>
      <c r="E4133" s="30">
        <v>75.84</v>
      </c>
    </row>
    <row r="4134" spans="1:5" x14ac:dyDescent="0.2">
      <c r="A4134" s="29">
        <v>10856</v>
      </c>
      <c r="B4134" s="29" t="s">
        <v>4377</v>
      </c>
      <c r="C4134" s="29" t="s">
        <v>242</v>
      </c>
      <c r="D4134" s="29" t="s">
        <v>237</v>
      </c>
      <c r="E4134" s="30">
        <v>83.21</v>
      </c>
    </row>
    <row r="4135" spans="1:5" x14ac:dyDescent="0.2">
      <c r="A4135" s="29">
        <v>4828</v>
      </c>
      <c r="B4135" s="29" t="s">
        <v>4378</v>
      </c>
      <c r="C4135" s="29" t="s">
        <v>242</v>
      </c>
      <c r="D4135" s="29" t="s">
        <v>232</v>
      </c>
      <c r="E4135" s="30">
        <v>67.959999999999994</v>
      </c>
    </row>
    <row r="4136" spans="1:5" x14ac:dyDescent="0.2">
      <c r="A4136" s="29">
        <v>20249</v>
      </c>
      <c r="B4136" s="29" t="s">
        <v>4379</v>
      </c>
      <c r="C4136" s="29" t="s">
        <v>242</v>
      </c>
      <c r="D4136" s="29" t="s">
        <v>232</v>
      </c>
      <c r="E4136" s="30">
        <v>37.21</v>
      </c>
    </row>
    <row r="4137" spans="1:5" x14ac:dyDescent="0.2">
      <c r="A4137" s="29">
        <v>11609</v>
      </c>
      <c r="B4137" s="29" t="s">
        <v>4380</v>
      </c>
      <c r="C4137" s="29" t="s">
        <v>295</v>
      </c>
      <c r="D4137" s="29" t="s">
        <v>232</v>
      </c>
      <c r="E4137" s="30">
        <v>12.34</v>
      </c>
    </row>
    <row r="4138" spans="1:5" x14ac:dyDescent="0.2">
      <c r="A4138" s="29">
        <v>20083</v>
      </c>
      <c r="B4138" s="29" t="s">
        <v>4381</v>
      </c>
      <c r="C4138" s="29" t="s">
        <v>229</v>
      </c>
      <c r="D4138" s="29" t="s">
        <v>232</v>
      </c>
      <c r="E4138" s="30">
        <v>68.86</v>
      </c>
    </row>
    <row r="4139" spans="1:5" x14ac:dyDescent="0.2">
      <c r="A4139" s="29">
        <v>10691</v>
      </c>
      <c r="B4139" s="29" t="s">
        <v>4382</v>
      </c>
      <c r="C4139" s="29" t="s">
        <v>295</v>
      </c>
      <c r="D4139" s="29" t="s">
        <v>232</v>
      </c>
      <c r="E4139" s="30">
        <v>54.04</v>
      </c>
    </row>
    <row r="4140" spans="1:5" x14ac:dyDescent="0.2">
      <c r="A4140" s="29">
        <v>12295</v>
      </c>
      <c r="B4140" s="29" t="s">
        <v>4383</v>
      </c>
      <c r="C4140" s="29" t="s">
        <v>229</v>
      </c>
      <c r="D4140" s="29" t="s">
        <v>232</v>
      </c>
      <c r="E4140" s="30">
        <v>2.5299999999999998</v>
      </c>
    </row>
    <row r="4141" spans="1:5" x14ac:dyDescent="0.2">
      <c r="A4141" s="29">
        <v>12296</v>
      </c>
      <c r="B4141" s="29" t="s">
        <v>4384</v>
      </c>
      <c r="C4141" s="29" t="s">
        <v>229</v>
      </c>
      <c r="D4141" s="29" t="s">
        <v>232</v>
      </c>
      <c r="E4141" s="30">
        <v>3.28</v>
      </c>
    </row>
    <row r="4142" spans="1:5" x14ac:dyDescent="0.2">
      <c r="A4142" s="29">
        <v>12294</v>
      </c>
      <c r="B4142" s="29" t="s">
        <v>4385</v>
      </c>
      <c r="C4142" s="29" t="s">
        <v>229</v>
      </c>
      <c r="D4142" s="29" t="s">
        <v>232</v>
      </c>
      <c r="E4142" s="30">
        <v>7.87</v>
      </c>
    </row>
    <row r="4143" spans="1:5" x14ac:dyDescent="0.2">
      <c r="A4143" s="29">
        <v>14543</v>
      </c>
      <c r="B4143" s="29" t="s">
        <v>4386</v>
      </c>
      <c r="C4143" s="29" t="s">
        <v>229</v>
      </c>
      <c r="D4143" s="29" t="s">
        <v>232</v>
      </c>
      <c r="E4143" s="30">
        <v>5.62</v>
      </c>
    </row>
    <row r="4144" spans="1:5" x14ac:dyDescent="0.2">
      <c r="A4144" s="29">
        <v>13329</v>
      </c>
      <c r="B4144" s="29" t="s">
        <v>4387</v>
      </c>
      <c r="C4144" s="29" t="s">
        <v>229</v>
      </c>
      <c r="D4144" s="29" t="s">
        <v>230</v>
      </c>
      <c r="E4144" s="30">
        <v>3.3</v>
      </c>
    </row>
    <row r="4145" spans="1:5" x14ac:dyDescent="0.2">
      <c r="A4145" s="29">
        <v>21044</v>
      </c>
      <c r="B4145" s="29" t="s">
        <v>4388</v>
      </c>
      <c r="C4145" s="29" t="s">
        <v>229</v>
      </c>
      <c r="D4145" s="29" t="s">
        <v>237</v>
      </c>
      <c r="E4145" s="30">
        <v>29.63</v>
      </c>
    </row>
    <row r="4146" spans="1:5" x14ac:dyDescent="0.2">
      <c r="A4146" s="29">
        <v>21045</v>
      </c>
      <c r="B4146" s="29" t="s">
        <v>4389</v>
      </c>
      <c r="C4146" s="29" t="s">
        <v>229</v>
      </c>
      <c r="D4146" s="29" t="s">
        <v>237</v>
      </c>
      <c r="E4146" s="30">
        <v>40.590000000000003</v>
      </c>
    </row>
    <row r="4147" spans="1:5" x14ac:dyDescent="0.2">
      <c r="A4147" s="29">
        <v>21040</v>
      </c>
      <c r="B4147" s="29" t="s">
        <v>4390</v>
      </c>
      <c r="C4147" s="29" t="s">
        <v>229</v>
      </c>
      <c r="D4147" s="29" t="s">
        <v>237</v>
      </c>
      <c r="E4147" s="30">
        <v>29</v>
      </c>
    </row>
    <row r="4148" spans="1:5" x14ac:dyDescent="0.2">
      <c r="A4148" s="29">
        <v>21041</v>
      </c>
      <c r="B4148" s="29" t="s">
        <v>4391</v>
      </c>
      <c r="C4148" s="29" t="s">
        <v>229</v>
      </c>
      <c r="D4148" s="29" t="s">
        <v>237</v>
      </c>
      <c r="E4148" s="30">
        <v>35</v>
      </c>
    </row>
    <row r="4149" spans="1:5" x14ac:dyDescent="0.2">
      <c r="A4149" s="29">
        <v>21047</v>
      </c>
      <c r="B4149" s="29" t="s">
        <v>4392</v>
      </c>
      <c r="C4149" s="29" t="s">
        <v>229</v>
      </c>
      <c r="D4149" s="29" t="s">
        <v>237</v>
      </c>
      <c r="E4149" s="30">
        <v>43.69</v>
      </c>
    </row>
    <row r="4150" spans="1:5" x14ac:dyDescent="0.2">
      <c r="A4150" s="29">
        <v>21043</v>
      </c>
      <c r="B4150" s="29" t="s">
        <v>4393</v>
      </c>
      <c r="C4150" s="29" t="s">
        <v>229</v>
      </c>
      <c r="D4150" s="29" t="s">
        <v>237</v>
      </c>
      <c r="E4150" s="30">
        <v>42.54</v>
      </c>
    </row>
    <row r="4151" spans="1:5" x14ac:dyDescent="0.2">
      <c r="A4151" s="29">
        <v>21042</v>
      </c>
      <c r="B4151" s="29" t="s">
        <v>4394</v>
      </c>
      <c r="C4151" s="29" t="s">
        <v>229</v>
      </c>
      <c r="D4151" s="29" t="s">
        <v>237</v>
      </c>
      <c r="E4151" s="30">
        <v>33.67</v>
      </c>
    </row>
    <row r="4152" spans="1:5" x14ac:dyDescent="0.2">
      <c r="A4152" s="29">
        <v>14149</v>
      </c>
      <c r="B4152" s="29" t="s">
        <v>4395</v>
      </c>
      <c r="C4152" s="29" t="s">
        <v>2447</v>
      </c>
      <c r="D4152" s="29" t="s">
        <v>237</v>
      </c>
      <c r="E4152" s="30">
        <v>188.87</v>
      </c>
    </row>
    <row r="4153" spans="1:5" x14ac:dyDescent="0.2">
      <c r="A4153" s="29">
        <v>38099</v>
      </c>
      <c r="B4153" s="29" t="s">
        <v>4396</v>
      </c>
      <c r="C4153" s="29" t="s">
        <v>229</v>
      </c>
      <c r="D4153" s="29" t="s">
        <v>232</v>
      </c>
      <c r="E4153" s="30">
        <v>1.01</v>
      </c>
    </row>
    <row r="4154" spans="1:5" x14ac:dyDescent="0.2">
      <c r="A4154" s="29">
        <v>38100</v>
      </c>
      <c r="B4154" s="29" t="s">
        <v>4397</v>
      </c>
      <c r="C4154" s="29" t="s">
        <v>229</v>
      </c>
      <c r="D4154" s="29" t="s">
        <v>232</v>
      </c>
      <c r="E4154" s="30">
        <v>1.65</v>
      </c>
    </row>
    <row r="4155" spans="1:5" x14ac:dyDescent="0.2">
      <c r="A4155" s="29">
        <v>20061</v>
      </c>
      <c r="B4155" s="29" t="s">
        <v>4398</v>
      </c>
      <c r="C4155" s="29" t="s">
        <v>229</v>
      </c>
      <c r="D4155" s="29" t="s">
        <v>237</v>
      </c>
      <c r="E4155" s="30">
        <v>3.91</v>
      </c>
    </row>
    <row r="4156" spans="1:5" x14ac:dyDescent="0.2">
      <c r="A4156" s="29">
        <v>7576</v>
      </c>
      <c r="B4156" s="29" t="s">
        <v>4399</v>
      </c>
      <c r="C4156" s="29" t="s">
        <v>229</v>
      </c>
      <c r="D4156" s="29" t="s">
        <v>232</v>
      </c>
      <c r="E4156" s="30">
        <v>169.7</v>
      </c>
    </row>
    <row r="4157" spans="1:5" x14ac:dyDescent="0.2">
      <c r="A4157" s="29">
        <v>3384</v>
      </c>
      <c r="B4157" s="29" t="s">
        <v>4400</v>
      </c>
      <c r="C4157" s="29" t="s">
        <v>229</v>
      </c>
      <c r="D4157" s="29" t="s">
        <v>232</v>
      </c>
      <c r="E4157" s="30">
        <v>6.52</v>
      </c>
    </row>
    <row r="4158" spans="1:5" x14ac:dyDescent="0.2">
      <c r="A4158" s="29">
        <v>7572</v>
      </c>
      <c r="B4158" s="29" t="s">
        <v>4401</v>
      </c>
      <c r="C4158" s="29" t="s">
        <v>229</v>
      </c>
      <c r="D4158" s="29" t="s">
        <v>232</v>
      </c>
      <c r="E4158" s="30">
        <v>6.01</v>
      </c>
    </row>
    <row r="4159" spans="1:5" x14ac:dyDescent="0.2">
      <c r="A4159" s="29">
        <v>3396</v>
      </c>
      <c r="B4159" s="29" t="s">
        <v>4402</v>
      </c>
      <c r="C4159" s="29" t="s">
        <v>229</v>
      </c>
      <c r="D4159" s="29" t="s">
        <v>232</v>
      </c>
      <c r="E4159" s="30">
        <v>4.07</v>
      </c>
    </row>
    <row r="4160" spans="1:5" x14ac:dyDescent="0.2">
      <c r="A4160" s="29">
        <v>37590</v>
      </c>
      <c r="B4160" s="29" t="s">
        <v>4403</v>
      </c>
      <c r="C4160" s="29" t="s">
        <v>229</v>
      </c>
      <c r="D4160" s="29" t="s">
        <v>237</v>
      </c>
      <c r="E4160" s="30">
        <v>20.49</v>
      </c>
    </row>
    <row r="4161" spans="1:5" x14ac:dyDescent="0.2">
      <c r="A4161" s="29">
        <v>37591</v>
      </c>
      <c r="B4161" s="29" t="s">
        <v>4404</v>
      </c>
      <c r="C4161" s="29" t="s">
        <v>229</v>
      </c>
      <c r="D4161" s="29" t="s">
        <v>237</v>
      </c>
      <c r="E4161" s="30">
        <v>24.62</v>
      </c>
    </row>
    <row r="4162" spans="1:5" x14ac:dyDescent="0.2">
      <c r="A4162" s="29">
        <v>12626</v>
      </c>
      <c r="B4162" s="29" t="s">
        <v>4405</v>
      </c>
      <c r="C4162" s="29" t="s">
        <v>229</v>
      </c>
      <c r="D4162" s="29" t="s">
        <v>237</v>
      </c>
      <c r="E4162" s="30">
        <v>18.79</v>
      </c>
    </row>
    <row r="4163" spans="1:5" x14ac:dyDescent="0.2">
      <c r="A4163" s="29">
        <v>11033</v>
      </c>
      <c r="B4163" s="29" t="s">
        <v>4406</v>
      </c>
      <c r="C4163" s="29" t="s">
        <v>229</v>
      </c>
      <c r="D4163" s="29" t="s">
        <v>232</v>
      </c>
      <c r="E4163" s="30">
        <v>5.29</v>
      </c>
    </row>
    <row r="4164" spans="1:5" x14ac:dyDescent="0.2">
      <c r="A4164" s="29">
        <v>390</v>
      </c>
      <c r="B4164" s="29" t="s">
        <v>4407</v>
      </c>
      <c r="C4164" s="29" t="s">
        <v>229</v>
      </c>
      <c r="D4164" s="29" t="s">
        <v>232</v>
      </c>
      <c r="E4164" s="30">
        <v>7.36</v>
      </c>
    </row>
    <row r="4165" spans="1:5" x14ac:dyDescent="0.2">
      <c r="A4165" s="29">
        <v>42436</v>
      </c>
      <c r="B4165" s="29" t="s">
        <v>4408</v>
      </c>
      <c r="C4165" s="29" t="s">
        <v>229</v>
      </c>
      <c r="D4165" s="29" t="s">
        <v>237</v>
      </c>
      <c r="E4165" s="30">
        <v>2371.85</v>
      </c>
    </row>
    <row r="4166" spans="1:5" x14ac:dyDescent="0.2">
      <c r="A4166" s="29">
        <v>6193</v>
      </c>
      <c r="B4166" s="29" t="s">
        <v>4409</v>
      </c>
      <c r="C4166" s="29" t="s">
        <v>242</v>
      </c>
      <c r="D4166" s="29" t="s">
        <v>232</v>
      </c>
      <c r="E4166" s="30">
        <v>19.36</v>
      </c>
    </row>
    <row r="4167" spans="1:5" x14ac:dyDescent="0.2">
      <c r="A4167" s="29">
        <v>6194</v>
      </c>
      <c r="B4167" s="29" t="s">
        <v>4410</v>
      </c>
      <c r="C4167" s="29" t="s">
        <v>242</v>
      </c>
      <c r="D4167" s="29" t="s">
        <v>232</v>
      </c>
      <c r="E4167" s="30">
        <v>6.09</v>
      </c>
    </row>
    <row r="4168" spans="1:5" x14ac:dyDescent="0.2">
      <c r="A4168" s="29">
        <v>10567</v>
      </c>
      <c r="B4168" s="29" t="s">
        <v>4411</v>
      </c>
      <c r="C4168" s="29" t="s">
        <v>242</v>
      </c>
      <c r="D4168" s="29" t="s">
        <v>232</v>
      </c>
      <c r="E4168" s="30">
        <v>9.64</v>
      </c>
    </row>
    <row r="4169" spans="1:5" x14ac:dyDescent="0.2">
      <c r="A4169" s="29">
        <v>6212</v>
      </c>
      <c r="B4169" s="29" t="s">
        <v>4412</v>
      </c>
      <c r="C4169" s="29" t="s">
        <v>242</v>
      </c>
      <c r="D4169" s="29" t="s">
        <v>230</v>
      </c>
      <c r="E4169" s="30">
        <v>14.15</v>
      </c>
    </row>
    <row r="4170" spans="1:5" x14ac:dyDescent="0.2">
      <c r="A4170" s="29">
        <v>3993</v>
      </c>
      <c r="B4170" s="29" t="s">
        <v>4413</v>
      </c>
      <c r="C4170" s="29" t="s">
        <v>236</v>
      </c>
      <c r="D4170" s="29" t="s">
        <v>232</v>
      </c>
      <c r="E4170" s="30">
        <v>125.13</v>
      </c>
    </row>
    <row r="4171" spans="1:5" x14ac:dyDescent="0.2">
      <c r="A4171" s="29">
        <v>3990</v>
      </c>
      <c r="B4171" s="29" t="s">
        <v>4414</v>
      </c>
      <c r="C4171" s="29" t="s">
        <v>242</v>
      </c>
      <c r="D4171" s="29" t="s">
        <v>232</v>
      </c>
      <c r="E4171" s="30">
        <v>23.54</v>
      </c>
    </row>
    <row r="4172" spans="1:5" x14ac:dyDescent="0.2">
      <c r="A4172" s="29">
        <v>3992</v>
      </c>
      <c r="B4172" s="29" t="s">
        <v>4415</v>
      </c>
      <c r="C4172" s="29" t="s">
        <v>242</v>
      </c>
      <c r="D4172" s="29" t="s">
        <v>232</v>
      </c>
      <c r="E4172" s="30">
        <v>31.79</v>
      </c>
    </row>
    <row r="4173" spans="1:5" x14ac:dyDescent="0.2">
      <c r="A4173" s="29">
        <v>6178</v>
      </c>
      <c r="B4173" s="29" t="s">
        <v>4416</v>
      </c>
      <c r="C4173" s="29" t="s">
        <v>236</v>
      </c>
      <c r="D4173" s="29" t="s">
        <v>237</v>
      </c>
      <c r="E4173" s="30">
        <v>267.77</v>
      </c>
    </row>
    <row r="4174" spans="1:5" x14ac:dyDescent="0.2">
      <c r="A4174" s="29">
        <v>6180</v>
      </c>
      <c r="B4174" s="29" t="s">
        <v>4417</v>
      </c>
      <c r="C4174" s="29" t="s">
        <v>236</v>
      </c>
      <c r="D4174" s="29" t="s">
        <v>237</v>
      </c>
      <c r="E4174" s="30">
        <v>289</v>
      </c>
    </row>
    <row r="4175" spans="1:5" x14ac:dyDescent="0.2">
      <c r="A4175" s="29">
        <v>6182</v>
      </c>
      <c r="B4175" s="29" t="s">
        <v>4418</v>
      </c>
      <c r="C4175" s="29" t="s">
        <v>236</v>
      </c>
      <c r="D4175" s="29" t="s">
        <v>237</v>
      </c>
      <c r="E4175" s="30">
        <v>358.72</v>
      </c>
    </row>
    <row r="4176" spans="1:5" x14ac:dyDescent="0.2">
      <c r="A4176" s="29">
        <v>43614</v>
      </c>
      <c r="B4176" s="29" t="s">
        <v>4419</v>
      </c>
      <c r="C4176" s="29" t="s">
        <v>242</v>
      </c>
      <c r="D4176" s="29" t="s">
        <v>232</v>
      </c>
      <c r="E4176" s="30">
        <v>15.9</v>
      </c>
    </row>
    <row r="4177" spans="1:5" x14ac:dyDescent="0.2">
      <c r="A4177" s="29">
        <v>6189</v>
      </c>
      <c r="B4177" s="29" t="s">
        <v>4420</v>
      </c>
      <c r="C4177" s="29" t="s">
        <v>242</v>
      </c>
      <c r="D4177" s="29" t="s">
        <v>232</v>
      </c>
      <c r="E4177" s="30">
        <v>28.25</v>
      </c>
    </row>
    <row r="4178" spans="1:5" x14ac:dyDescent="0.2">
      <c r="A4178" s="29">
        <v>6214</v>
      </c>
      <c r="B4178" s="29" t="s">
        <v>4421</v>
      </c>
      <c r="C4178" s="29" t="s">
        <v>236</v>
      </c>
      <c r="D4178" s="29" t="s">
        <v>237</v>
      </c>
      <c r="E4178" s="30">
        <v>167.74</v>
      </c>
    </row>
    <row r="4179" spans="1:5" x14ac:dyDescent="0.2">
      <c r="A4179" s="29">
        <v>36153</v>
      </c>
      <c r="B4179" s="29" t="s">
        <v>4422</v>
      </c>
      <c r="C4179" s="29" t="s">
        <v>229</v>
      </c>
      <c r="D4179" s="29" t="s">
        <v>232</v>
      </c>
      <c r="E4179" s="30">
        <v>187.25</v>
      </c>
    </row>
    <row r="4180" spans="1:5" x14ac:dyDescent="0.2">
      <c r="A4180" s="29">
        <v>10740</v>
      </c>
      <c r="B4180" s="29" t="s">
        <v>4423</v>
      </c>
      <c r="C4180" s="29" t="s">
        <v>229</v>
      </c>
      <c r="D4180" s="29" t="s">
        <v>232</v>
      </c>
      <c r="E4180" s="30">
        <v>9125.4500000000007</v>
      </c>
    </row>
    <row r="4181" spans="1:5" x14ac:dyDescent="0.2">
      <c r="A4181" s="29">
        <v>13914</v>
      </c>
      <c r="B4181" s="29" t="s">
        <v>4424</v>
      </c>
      <c r="C4181" s="29" t="s">
        <v>229</v>
      </c>
      <c r="D4181" s="29" t="s">
        <v>232</v>
      </c>
      <c r="E4181" s="30">
        <v>660.26</v>
      </c>
    </row>
    <row r="4182" spans="1:5" x14ac:dyDescent="0.2">
      <c r="A4182" s="29">
        <v>10742</v>
      </c>
      <c r="B4182" s="29" t="s">
        <v>4425</v>
      </c>
      <c r="C4182" s="29" t="s">
        <v>229</v>
      </c>
      <c r="D4182" s="29" t="s">
        <v>230</v>
      </c>
      <c r="E4182" s="30">
        <v>963</v>
      </c>
    </row>
    <row r="4183" spans="1:5" x14ac:dyDescent="0.2">
      <c r="A4183" s="29">
        <v>38465</v>
      </c>
      <c r="B4183" s="29" t="s">
        <v>4426</v>
      </c>
      <c r="C4183" s="29" t="s">
        <v>229</v>
      </c>
      <c r="D4183" s="29" t="s">
        <v>232</v>
      </c>
      <c r="E4183" s="30">
        <v>25.64</v>
      </c>
    </row>
    <row r="4184" spans="1:5" x14ac:dyDescent="0.2">
      <c r="A4184" s="29">
        <v>7543</v>
      </c>
      <c r="B4184" s="29" t="s">
        <v>4427</v>
      </c>
      <c r="C4184" s="29" t="s">
        <v>229</v>
      </c>
      <c r="D4184" s="29" t="s">
        <v>232</v>
      </c>
      <c r="E4184" s="30">
        <v>4.43</v>
      </c>
    </row>
    <row r="4185" spans="1:5" x14ac:dyDescent="0.2">
      <c r="A4185" s="29">
        <v>43427</v>
      </c>
      <c r="B4185" s="29" t="s">
        <v>4428</v>
      </c>
      <c r="C4185" s="29" t="s">
        <v>229</v>
      </c>
      <c r="D4185" s="29" t="s">
        <v>232</v>
      </c>
      <c r="E4185" s="30">
        <v>932.89</v>
      </c>
    </row>
    <row r="4186" spans="1:5" x14ac:dyDescent="0.2">
      <c r="A4186" s="29">
        <v>41613</v>
      </c>
      <c r="B4186" s="29" t="s">
        <v>4429</v>
      </c>
      <c r="C4186" s="29" t="s">
        <v>229</v>
      </c>
      <c r="D4186" s="29" t="s">
        <v>232</v>
      </c>
      <c r="E4186" s="30">
        <v>59.96</v>
      </c>
    </row>
    <row r="4187" spans="1:5" x14ac:dyDescent="0.2">
      <c r="A4187" s="29">
        <v>41614</v>
      </c>
      <c r="B4187" s="29" t="s">
        <v>4430</v>
      </c>
      <c r="C4187" s="29" t="s">
        <v>229</v>
      </c>
      <c r="D4187" s="29" t="s">
        <v>232</v>
      </c>
      <c r="E4187" s="30">
        <v>76.41</v>
      </c>
    </row>
    <row r="4188" spans="1:5" x14ac:dyDescent="0.2">
      <c r="A4188" s="29">
        <v>41615</v>
      </c>
      <c r="B4188" s="29" t="s">
        <v>4431</v>
      </c>
      <c r="C4188" s="29" t="s">
        <v>229</v>
      </c>
      <c r="D4188" s="29" t="s">
        <v>232</v>
      </c>
      <c r="E4188" s="30">
        <v>118.09</v>
      </c>
    </row>
    <row r="4189" spans="1:5" x14ac:dyDescent="0.2">
      <c r="A4189" s="29">
        <v>41616</v>
      </c>
      <c r="B4189" s="29" t="s">
        <v>4432</v>
      </c>
      <c r="C4189" s="29" t="s">
        <v>229</v>
      </c>
      <c r="D4189" s="29" t="s">
        <v>232</v>
      </c>
      <c r="E4189" s="30">
        <v>176.45</v>
      </c>
    </row>
    <row r="4190" spans="1:5" x14ac:dyDescent="0.2">
      <c r="A4190" s="29">
        <v>41617</v>
      </c>
      <c r="B4190" s="29" t="s">
        <v>4433</v>
      </c>
      <c r="C4190" s="29" t="s">
        <v>229</v>
      </c>
      <c r="D4190" s="29" t="s">
        <v>232</v>
      </c>
      <c r="E4190" s="30">
        <v>350.86</v>
      </c>
    </row>
    <row r="4191" spans="1:5" x14ac:dyDescent="0.2">
      <c r="A4191" s="29">
        <v>41618</v>
      </c>
      <c r="B4191" s="29" t="s">
        <v>4434</v>
      </c>
      <c r="C4191" s="29" t="s">
        <v>229</v>
      </c>
      <c r="D4191" s="29" t="s">
        <v>232</v>
      </c>
      <c r="E4191" s="30">
        <v>645.91</v>
      </c>
    </row>
    <row r="4192" spans="1:5" x14ac:dyDescent="0.2">
      <c r="A4192" s="29">
        <v>43428</v>
      </c>
      <c r="B4192" s="29" t="s">
        <v>4435</v>
      </c>
      <c r="C4192" s="29" t="s">
        <v>229</v>
      </c>
      <c r="D4192" s="29" t="s">
        <v>232</v>
      </c>
      <c r="E4192" s="30">
        <v>1134.55</v>
      </c>
    </row>
    <row r="4193" spans="1:5" x14ac:dyDescent="0.2">
      <c r="A4193" s="29">
        <v>41619</v>
      </c>
      <c r="B4193" s="29" t="s">
        <v>4436</v>
      </c>
      <c r="C4193" s="29" t="s">
        <v>229</v>
      </c>
      <c r="D4193" s="29" t="s">
        <v>232</v>
      </c>
      <c r="E4193" s="30">
        <v>73.5</v>
      </c>
    </row>
    <row r="4194" spans="1:5" x14ac:dyDescent="0.2">
      <c r="A4194" s="29">
        <v>41620</v>
      </c>
      <c r="B4194" s="29" t="s">
        <v>4437</v>
      </c>
      <c r="C4194" s="29" t="s">
        <v>229</v>
      </c>
      <c r="D4194" s="29" t="s">
        <v>232</v>
      </c>
      <c r="E4194" s="30">
        <v>92.85</v>
      </c>
    </row>
    <row r="4195" spans="1:5" x14ac:dyDescent="0.2">
      <c r="A4195" s="29">
        <v>41622</v>
      </c>
      <c r="B4195" s="29" t="s">
        <v>4438</v>
      </c>
      <c r="C4195" s="29" t="s">
        <v>229</v>
      </c>
      <c r="D4195" s="29" t="s">
        <v>232</v>
      </c>
      <c r="E4195" s="30">
        <v>161.04</v>
      </c>
    </row>
    <row r="4196" spans="1:5" x14ac:dyDescent="0.2">
      <c r="A4196" s="29">
        <v>41623</v>
      </c>
      <c r="B4196" s="29" t="s">
        <v>4439</v>
      </c>
      <c r="C4196" s="29" t="s">
        <v>229</v>
      </c>
      <c r="D4196" s="29" t="s">
        <v>232</v>
      </c>
      <c r="E4196" s="30">
        <v>247.61</v>
      </c>
    </row>
    <row r="4197" spans="1:5" x14ac:dyDescent="0.2">
      <c r="A4197" s="29">
        <v>41624</v>
      </c>
      <c r="B4197" s="29" t="s">
        <v>4440</v>
      </c>
      <c r="C4197" s="29" t="s">
        <v>229</v>
      </c>
      <c r="D4197" s="29" t="s">
        <v>232</v>
      </c>
      <c r="E4197" s="30">
        <v>464.26</v>
      </c>
    </row>
    <row r="4198" spans="1:5" x14ac:dyDescent="0.2">
      <c r="A4198" s="29">
        <v>41625</v>
      </c>
      <c r="B4198" s="29" t="s">
        <v>4441</v>
      </c>
      <c r="C4198" s="29" t="s">
        <v>229</v>
      </c>
      <c r="D4198" s="29" t="s">
        <v>232</v>
      </c>
      <c r="E4198" s="30">
        <v>714.29</v>
      </c>
    </row>
    <row r="4199" spans="1:5" x14ac:dyDescent="0.2">
      <c r="A4199" s="29">
        <v>39352</v>
      </c>
      <c r="B4199" s="29" t="s">
        <v>4442</v>
      </c>
      <c r="C4199" s="29" t="s">
        <v>229</v>
      </c>
      <c r="D4199" s="29" t="s">
        <v>232</v>
      </c>
      <c r="E4199" s="30">
        <v>2.73</v>
      </c>
    </row>
    <row r="4200" spans="1:5" x14ac:dyDescent="0.2">
      <c r="A4200" s="29">
        <v>39346</v>
      </c>
      <c r="B4200" s="29" t="s">
        <v>4443</v>
      </c>
      <c r="C4200" s="29" t="s">
        <v>229</v>
      </c>
      <c r="D4200" s="29" t="s">
        <v>232</v>
      </c>
      <c r="E4200" s="30">
        <v>2.73</v>
      </c>
    </row>
    <row r="4201" spans="1:5" x14ac:dyDescent="0.2">
      <c r="A4201" s="29">
        <v>39350</v>
      </c>
      <c r="B4201" s="29" t="s">
        <v>4444</v>
      </c>
      <c r="C4201" s="29" t="s">
        <v>229</v>
      </c>
      <c r="D4201" s="29" t="s">
        <v>232</v>
      </c>
      <c r="E4201" s="30">
        <v>2.94</v>
      </c>
    </row>
    <row r="4202" spans="1:5" x14ac:dyDescent="0.2">
      <c r="A4202" s="29">
        <v>39351</v>
      </c>
      <c r="B4202" s="29" t="s">
        <v>4445</v>
      </c>
      <c r="C4202" s="29" t="s">
        <v>229</v>
      </c>
      <c r="D4202" s="29" t="s">
        <v>232</v>
      </c>
      <c r="E4202" s="30">
        <v>3.41</v>
      </c>
    </row>
    <row r="4203" spans="1:5" x14ac:dyDescent="0.2">
      <c r="A4203" s="29">
        <v>38952</v>
      </c>
      <c r="B4203" s="29" t="s">
        <v>4446</v>
      </c>
      <c r="C4203" s="29" t="s">
        <v>229</v>
      </c>
      <c r="D4203" s="29" t="s">
        <v>237</v>
      </c>
      <c r="E4203" s="30">
        <v>4.04</v>
      </c>
    </row>
    <row r="4204" spans="1:5" x14ac:dyDescent="0.2">
      <c r="A4204" s="29">
        <v>38953</v>
      </c>
      <c r="B4204" s="29" t="s">
        <v>4447</v>
      </c>
      <c r="C4204" s="29" t="s">
        <v>229</v>
      </c>
      <c r="D4204" s="29" t="s">
        <v>237</v>
      </c>
      <c r="E4204" s="30">
        <v>6.37</v>
      </c>
    </row>
    <row r="4205" spans="1:5" x14ac:dyDescent="0.2">
      <c r="A4205" s="29">
        <v>38835</v>
      </c>
      <c r="B4205" s="29" t="s">
        <v>4448</v>
      </c>
      <c r="C4205" s="29" t="s">
        <v>229</v>
      </c>
      <c r="D4205" s="29" t="s">
        <v>237</v>
      </c>
      <c r="E4205" s="30">
        <v>5.72</v>
      </c>
    </row>
    <row r="4206" spans="1:5" x14ac:dyDescent="0.2">
      <c r="A4206" s="29">
        <v>38837</v>
      </c>
      <c r="B4206" s="29" t="s">
        <v>4449</v>
      </c>
      <c r="C4206" s="29" t="s">
        <v>229</v>
      </c>
      <c r="D4206" s="29" t="s">
        <v>237</v>
      </c>
      <c r="E4206" s="30">
        <v>14.88</v>
      </c>
    </row>
    <row r="4207" spans="1:5" x14ac:dyDescent="0.2">
      <c r="A4207" s="29">
        <v>38836</v>
      </c>
      <c r="B4207" s="29" t="s">
        <v>4450</v>
      </c>
      <c r="C4207" s="29" t="s">
        <v>229</v>
      </c>
      <c r="D4207" s="29" t="s">
        <v>237</v>
      </c>
      <c r="E4207" s="30">
        <v>8.24</v>
      </c>
    </row>
    <row r="4208" spans="1:5" x14ac:dyDescent="0.2">
      <c r="A4208" s="29">
        <v>2666</v>
      </c>
      <c r="B4208" s="29" t="s">
        <v>4451</v>
      </c>
      <c r="C4208" s="29" t="s">
        <v>229</v>
      </c>
      <c r="D4208" s="29" t="s">
        <v>232</v>
      </c>
      <c r="E4208" s="30">
        <v>5.65</v>
      </c>
    </row>
    <row r="4209" spans="1:5" x14ac:dyDescent="0.2">
      <c r="A4209" s="29">
        <v>2668</v>
      </c>
      <c r="B4209" s="29" t="s">
        <v>4452</v>
      </c>
      <c r="C4209" s="29" t="s">
        <v>229</v>
      </c>
      <c r="D4209" s="29" t="s">
        <v>232</v>
      </c>
      <c r="E4209" s="30">
        <v>6.45</v>
      </c>
    </row>
    <row r="4210" spans="1:5" x14ac:dyDescent="0.2">
      <c r="A4210" s="29">
        <v>2664</v>
      </c>
      <c r="B4210" s="29" t="s">
        <v>4453</v>
      </c>
      <c r="C4210" s="29" t="s">
        <v>229</v>
      </c>
      <c r="D4210" s="29" t="s">
        <v>232</v>
      </c>
      <c r="E4210" s="30">
        <v>9.52</v>
      </c>
    </row>
    <row r="4211" spans="1:5" x14ac:dyDescent="0.2">
      <c r="A4211" s="29">
        <v>2662</v>
      </c>
      <c r="B4211" s="29" t="s">
        <v>4454</v>
      </c>
      <c r="C4211" s="29" t="s">
        <v>229</v>
      </c>
      <c r="D4211" s="29" t="s">
        <v>232</v>
      </c>
      <c r="E4211" s="30">
        <v>11.68</v>
      </c>
    </row>
    <row r="4212" spans="1:5" x14ac:dyDescent="0.2">
      <c r="A4212" s="29">
        <v>20964</v>
      </c>
      <c r="B4212" s="29" t="s">
        <v>4455</v>
      </c>
      <c r="C4212" s="29" t="s">
        <v>229</v>
      </c>
      <c r="D4212" s="29" t="s">
        <v>237</v>
      </c>
      <c r="E4212" s="30">
        <v>94.1</v>
      </c>
    </row>
    <row r="4213" spans="1:5" x14ac:dyDescent="0.2">
      <c r="A4213" s="29">
        <v>10905</v>
      </c>
      <c r="B4213" s="29" t="s">
        <v>4456</v>
      </c>
      <c r="C4213" s="29" t="s">
        <v>229</v>
      </c>
      <c r="D4213" s="29" t="s">
        <v>237</v>
      </c>
      <c r="E4213" s="30">
        <v>126.23</v>
      </c>
    </row>
    <row r="4214" spans="1:5" x14ac:dyDescent="0.2">
      <c r="A4214" s="29">
        <v>42703</v>
      </c>
      <c r="B4214" s="29" t="s">
        <v>4457</v>
      </c>
      <c r="C4214" s="29" t="s">
        <v>229</v>
      </c>
      <c r="D4214" s="29" t="s">
        <v>237</v>
      </c>
      <c r="E4214" s="30">
        <v>118.97</v>
      </c>
    </row>
    <row r="4215" spans="1:5" x14ac:dyDescent="0.2">
      <c r="A4215" s="29">
        <v>42704</v>
      </c>
      <c r="B4215" s="29" t="s">
        <v>4458</v>
      </c>
      <c r="C4215" s="29" t="s">
        <v>229</v>
      </c>
      <c r="D4215" s="29" t="s">
        <v>237</v>
      </c>
      <c r="E4215" s="30">
        <v>182.64</v>
      </c>
    </row>
    <row r="4216" spans="1:5" x14ac:dyDescent="0.2">
      <c r="A4216" s="29">
        <v>42705</v>
      </c>
      <c r="B4216" s="29" t="s">
        <v>4459</v>
      </c>
      <c r="C4216" s="29" t="s">
        <v>229</v>
      </c>
      <c r="D4216" s="29" t="s">
        <v>237</v>
      </c>
      <c r="E4216" s="30">
        <v>233.03</v>
      </c>
    </row>
    <row r="4217" spans="1:5" x14ac:dyDescent="0.2">
      <c r="A4217" s="29">
        <v>42706</v>
      </c>
      <c r="B4217" s="29" t="s">
        <v>4460</v>
      </c>
      <c r="C4217" s="29" t="s">
        <v>229</v>
      </c>
      <c r="D4217" s="29" t="s">
        <v>237</v>
      </c>
      <c r="E4217" s="30">
        <v>288.60000000000002</v>
      </c>
    </row>
    <row r="4218" spans="1:5" x14ac:dyDescent="0.2">
      <c r="A4218" s="29">
        <v>11289</v>
      </c>
      <c r="B4218" s="29" t="s">
        <v>4461</v>
      </c>
      <c r="C4218" s="29" t="s">
        <v>229</v>
      </c>
      <c r="D4218" s="29" t="s">
        <v>237</v>
      </c>
      <c r="E4218" s="30">
        <v>104.18</v>
      </c>
    </row>
    <row r="4219" spans="1:5" x14ac:dyDescent="0.2">
      <c r="A4219" s="29">
        <v>11241</v>
      </c>
      <c r="B4219" s="29" t="s">
        <v>4462</v>
      </c>
      <c r="C4219" s="29" t="s">
        <v>229</v>
      </c>
      <c r="D4219" s="29" t="s">
        <v>237</v>
      </c>
      <c r="E4219" s="30">
        <v>260.45999999999998</v>
      </c>
    </row>
    <row r="4220" spans="1:5" x14ac:dyDescent="0.2">
      <c r="A4220" s="29">
        <v>11301</v>
      </c>
      <c r="B4220" s="29" t="s">
        <v>4463</v>
      </c>
      <c r="C4220" s="29" t="s">
        <v>229</v>
      </c>
      <c r="D4220" s="29" t="s">
        <v>237</v>
      </c>
      <c r="E4220" s="30">
        <v>660.46</v>
      </c>
    </row>
    <row r="4221" spans="1:5" x14ac:dyDescent="0.2">
      <c r="A4221" s="29">
        <v>21090</v>
      </c>
      <c r="B4221" s="29" t="s">
        <v>4464</v>
      </c>
      <c r="C4221" s="29" t="s">
        <v>229</v>
      </c>
      <c r="D4221" s="29" t="s">
        <v>237</v>
      </c>
      <c r="E4221" s="30">
        <v>809.3</v>
      </c>
    </row>
    <row r="4222" spans="1:5" x14ac:dyDescent="0.2">
      <c r="A4222" s="29">
        <v>14112</v>
      </c>
      <c r="B4222" s="29" t="s">
        <v>4465</v>
      </c>
      <c r="C4222" s="29" t="s">
        <v>229</v>
      </c>
      <c r="D4222" s="29" t="s">
        <v>237</v>
      </c>
      <c r="E4222" s="30">
        <v>337.67</v>
      </c>
    </row>
    <row r="4223" spans="1:5" x14ac:dyDescent="0.2">
      <c r="A4223" s="29">
        <v>11315</v>
      </c>
      <c r="B4223" s="29" t="s">
        <v>4466</v>
      </c>
      <c r="C4223" s="29" t="s">
        <v>229</v>
      </c>
      <c r="D4223" s="29" t="s">
        <v>237</v>
      </c>
      <c r="E4223" s="30">
        <v>158.13</v>
      </c>
    </row>
    <row r="4224" spans="1:5" x14ac:dyDescent="0.2">
      <c r="A4224" s="29">
        <v>21071</v>
      </c>
      <c r="B4224" s="29" t="s">
        <v>4467</v>
      </c>
      <c r="C4224" s="29" t="s">
        <v>229</v>
      </c>
      <c r="D4224" s="29" t="s">
        <v>237</v>
      </c>
      <c r="E4224" s="30">
        <v>241.86</v>
      </c>
    </row>
    <row r="4225" spans="1:5" x14ac:dyDescent="0.2">
      <c r="A4225" s="29">
        <v>11316</v>
      </c>
      <c r="B4225" s="29" t="s">
        <v>4468</v>
      </c>
      <c r="C4225" s="29" t="s">
        <v>229</v>
      </c>
      <c r="D4225" s="29" t="s">
        <v>237</v>
      </c>
      <c r="E4225" s="30">
        <v>520.92999999999995</v>
      </c>
    </row>
    <row r="4226" spans="1:5" x14ac:dyDescent="0.2">
      <c r="A4226" s="29">
        <v>6243</v>
      </c>
      <c r="B4226" s="29" t="s">
        <v>4469</v>
      </c>
      <c r="C4226" s="29" t="s">
        <v>229</v>
      </c>
      <c r="D4226" s="29" t="s">
        <v>237</v>
      </c>
      <c r="E4226" s="30">
        <v>600</v>
      </c>
    </row>
    <row r="4227" spans="1:5" x14ac:dyDescent="0.2">
      <c r="A4227" s="29">
        <v>6240</v>
      </c>
      <c r="B4227" s="29" t="s">
        <v>4470</v>
      </c>
      <c r="C4227" s="29" t="s">
        <v>229</v>
      </c>
      <c r="D4227" s="29" t="s">
        <v>237</v>
      </c>
      <c r="E4227" s="30">
        <v>794.41</v>
      </c>
    </row>
    <row r="4228" spans="1:5" x14ac:dyDescent="0.2">
      <c r="A4228" s="29">
        <v>11296</v>
      </c>
      <c r="B4228" s="29" t="s">
        <v>4471</v>
      </c>
      <c r="C4228" s="29" t="s">
        <v>229</v>
      </c>
      <c r="D4228" s="29" t="s">
        <v>237</v>
      </c>
      <c r="E4228" s="30">
        <v>2531.16</v>
      </c>
    </row>
    <row r="4229" spans="1:5" x14ac:dyDescent="0.2">
      <c r="A4229" s="29">
        <v>11299</v>
      </c>
      <c r="B4229" s="29" t="s">
        <v>4472</v>
      </c>
      <c r="C4229" s="29" t="s">
        <v>229</v>
      </c>
      <c r="D4229" s="29" t="s">
        <v>237</v>
      </c>
      <c r="E4229" s="30">
        <v>856.74</v>
      </c>
    </row>
    <row r="4230" spans="1:5" x14ac:dyDescent="0.2">
      <c r="A4230" s="29">
        <v>11688</v>
      </c>
      <c r="B4230" s="29" t="s">
        <v>4473</v>
      </c>
      <c r="C4230" s="29" t="s">
        <v>229</v>
      </c>
      <c r="D4230" s="29" t="s">
        <v>232</v>
      </c>
      <c r="E4230" s="30">
        <v>434.66</v>
      </c>
    </row>
    <row r="4231" spans="1:5" x14ac:dyDescent="0.2">
      <c r="A4231" s="29">
        <v>37736</v>
      </c>
      <c r="B4231" s="29" t="s">
        <v>4474</v>
      </c>
      <c r="C4231" s="29" t="s">
        <v>229</v>
      </c>
      <c r="D4231" s="29" t="s">
        <v>237</v>
      </c>
      <c r="E4231" s="30">
        <v>88800</v>
      </c>
    </row>
    <row r="4232" spans="1:5" x14ac:dyDescent="0.2">
      <c r="A4232" s="29">
        <v>37739</v>
      </c>
      <c r="B4232" s="29" t="s">
        <v>4475</v>
      </c>
      <c r="C4232" s="29" t="s">
        <v>229</v>
      </c>
      <c r="D4232" s="29" t="s">
        <v>237</v>
      </c>
      <c r="E4232" s="30">
        <v>109292.3</v>
      </c>
    </row>
    <row r="4233" spans="1:5" x14ac:dyDescent="0.2">
      <c r="A4233" s="29">
        <v>37740</v>
      </c>
      <c r="B4233" s="29" t="s">
        <v>4476</v>
      </c>
      <c r="C4233" s="29" t="s">
        <v>229</v>
      </c>
      <c r="D4233" s="29" t="s">
        <v>237</v>
      </c>
      <c r="E4233" s="30">
        <v>62367.88</v>
      </c>
    </row>
    <row r="4234" spans="1:5" x14ac:dyDescent="0.2">
      <c r="A4234" s="29">
        <v>37738</v>
      </c>
      <c r="B4234" s="29" t="s">
        <v>4477</v>
      </c>
      <c r="C4234" s="29" t="s">
        <v>229</v>
      </c>
      <c r="D4234" s="29" t="s">
        <v>237</v>
      </c>
      <c r="E4234" s="30">
        <v>74099</v>
      </c>
    </row>
    <row r="4235" spans="1:5" x14ac:dyDescent="0.2">
      <c r="A4235" s="29">
        <v>37737</v>
      </c>
      <c r="B4235" s="29" t="s">
        <v>4478</v>
      </c>
      <c r="C4235" s="29" t="s">
        <v>229</v>
      </c>
      <c r="D4235" s="29" t="s">
        <v>237</v>
      </c>
      <c r="E4235" s="30">
        <v>58952.5</v>
      </c>
    </row>
    <row r="4236" spans="1:5" x14ac:dyDescent="0.2">
      <c r="A4236" s="29">
        <v>25014</v>
      </c>
      <c r="B4236" s="29" t="s">
        <v>4479</v>
      </c>
      <c r="C4236" s="29" t="s">
        <v>229</v>
      </c>
      <c r="D4236" s="29" t="s">
        <v>237</v>
      </c>
      <c r="E4236" s="30">
        <v>123473.57</v>
      </c>
    </row>
    <row r="4237" spans="1:5" x14ac:dyDescent="0.2">
      <c r="A4237" s="29">
        <v>25013</v>
      </c>
      <c r="B4237" s="29" t="s">
        <v>4480</v>
      </c>
      <c r="C4237" s="29" t="s">
        <v>229</v>
      </c>
      <c r="D4237" s="29" t="s">
        <v>237</v>
      </c>
      <c r="E4237" s="30">
        <v>129413.38</v>
      </c>
    </row>
    <row r="4238" spans="1:5" x14ac:dyDescent="0.2">
      <c r="A4238" s="29">
        <v>14405</v>
      </c>
      <c r="B4238" s="29" t="s">
        <v>4481</v>
      </c>
      <c r="C4238" s="29" t="s">
        <v>229</v>
      </c>
      <c r="D4238" s="29" t="s">
        <v>237</v>
      </c>
      <c r="E4238" s="30">
        <v>151910.35999999999</v>
      </c>
    </row>
    <row r="4239" spans="1:5" x14ac:dyDescent="0.2">
      <c r="A4239" s="29">
        <v>20271</v>
      </c>
      <c r="B4239" s="29" t="s">
        <v>4482</v>
      </c>
      <c r="C4239" s="29" t="s">
        <v>229</v>
      </c>
      <c r="D4239" s="29" t="s">
        <v>232</v>
      </c>
      <c r="E4239" s="30">
        <v>416.96</v>
      </c>
    </row>
    <row r="4240" spans="1:5" x14ac:dyDescent="0.2">
      <c r="A4240" s="29">
        <v>10423</v>
      </c>
      <c r="B4240" s="29" t="s">
        <v>4483</v>
      </c>
      <c r="C4240" s="29" t="s">
        <v>229</v>
      </c>
      <c r="D4240" s="29" t="s">
        <v>232</v>
      </c>
      <c r="E4240" s="30">
        <v>306.14</v>
      </c>
    </row>
    <row r="4241" spans="1:5" x14ac:dyDescent="0.2">
      <c r="A4241" s="29">
        <v>36790</v>
      </c>
      <c r="B4241" s="29" t="s">
        <v>4484</v>
      </c>
      <c r="C4241" s="29" t="s">
        <v>229</v>
      </c>
      <c r="D4241" s="29" t="s">
        <v>232</v>
      </c>
      <c r="E4241" s="30">
        <v>243.61</v>
      </c>
    </row>
    <row r="4242" spans="1:5" x14ac:dyDescent="0.2">
      <c r="A4242" s="29">
        <v>37589</v>
      </c>
      <c r="B4242" s="29" t="s">
        <v>4485</v>
      </c>
      <c r="C4242" s="29" t="s">
        <v>229</v>
      </c>
      <c r="D4242" s="29" t="s">
        <v>232</v>
      </c>
      <c r="E4242" s="30">
        <v>298.48</v>
      </c>
    </row>
    <row r="4243" spans="1:5" x14ac:dyDescent="0.2">
      <c r="A4243" s="29">
        <v>11690</v>
      </c>
      <c r="B4243" s="29" t="s">
        <v>4486</v>
      </c>
      <c r="C4243" s="29" t="s">
        <v>229</v>
      </c>
      <c r="D4243" s="29" t="s">
        <v>232</v>
      </c>
      <c r="E4243" s="30">
        <v>158.56</v>
      </c>
    </row>
    <row r="4244" spans="1:5" x14ac:dyDescent="0.2">
      <c r="A4244" s="29">
        <v>20234</v>
      </c>
      <c r="B4244" s="29" t="s">
        <v>4487</v>
      </c>
      <c r="C4244" s="29" t="s">
        <v>229</v>
      </c>
      <c r="D4244" s="29" t="s">
        <v>232</v>
      </c>
      <c r="E4244" s="30">
        <v>200.66</v>
      </c>
    </row>
    <row r="4245" spans="1:5" x14ac:dyDescent="0.2">
      <c r="A4245" s="29">
        <v>4763</v>
      </c>
      <c r="B4245" s="29" t="s">
        <v>4488</v>
      </c>
      <c r="C4245" s="29" t="s">
        <v>407</v>
      </c>
      <c r="D4245" s="29" t="s">
        <v>232</v>
      </c>
      <c r="E4245" s="30">
        <v>19.260000000000002</v>
      </c>
    </row>
    <row r="4246" spans="1:5" x14ac:dyDescent="0.2">
      <c r="A4246" s="29">
        <v>41070</v>
      </c>
      <c r="B4246" s="29" t="s">
        <v>4489</v>
      </c>
      <c r="C4246" s="29" t="s">
        <v>409</v>
      </c>
      <c r="D4246" s="29" t="s">
        <v>232</v>
      </c>
      <c r="E4246" s="30">
        <v>3400.88</v>
      </c>
    </row>
    <row r="4247" spans="1:5" x14ac:dyDescent="0.2">
      <c r="A4247" s="29">
        <v>44480</v>
      </c>
      <c r="B4247" s="29" t="s">
        <v>4490</v>
      </c>
      <c r="C4247" s="29" t="s">
        <v>405</v>
      </c>
      <c r="D4247" s="29" t="s">
        <v>232</v>
      </c>
      <c r="E4247" s="30">
        <v>21.38</v>
      </c>
    </row>
    <row r="4248" spans="1:5" x14ac:dyDescent="0.2">
      <c r="A4248" s="29">
        <v>11457</v>
      </c>
      <c r="B4248" s="29" t="s">
        <v>4491</v>
      </c>
      <c r="C4248" s="29" t="s">
        <v>229</v>
      </c>
      <c r="D4248" s="29" t="s">
        <v>232</v>
      </c>
      <c r="E4248" s="30">
        <v>36.29</v>
      </c>
    </row>
    <row r="4249" spans="1:5" x14ac:dyDescent="0.2">
      <c r="A4249" s="29">
        <v>44073</v>
      </c>
      <c r="B4249" s="29" t="s">
        <v>4492</v>
      </c>
      <c r="C4249" s="29" t="s">
        <v>242</v>
      </c>
      <c r="D4249" s="29" t="s">
        <v>232</v>
      </c>
      <c r="E4249" s="30">
        <v>0.56999999999999995</v>
      </c>
    </row>
    <row r="4250" spans="1:5" x14ac:dyDescent="0.2">
      <c r="A4250" s="29">
        <v>21121</v>
      </c>
      <c r="B4250" s="29" t="s">
        <v>4493</v>
      </c>
      <c r="C4250" s="29" t="s">
        <v>229</v>
      </c>
      <c r="D4250" s="29" t="s">
        <v>237</v>
      </c>
      <c r="E4250" s="30">
        <v>2.98</v>
      </c>
    </row>
    <row r="4251" spans="1:5" x14ac:dyDescent="0.2">
      <c r="A4251" s="29">
        <v>38010</v>
      </c>
      <c r="B4251" s="29" t="s">
        <v>4494</v>
      </c>
      <c r="C4251" s="29" t="s">
        <v>229</v>
      </c>
      <c r="D4251" s="29" t="s">
        <v>237</v>
      </c>
      <c r="E4251" s="30">
        <v>4.88</v>
      </c>
    </row>
    <row r="4252" spans="1:5" x14ac:dyDescent="0.2">
      <c r="A4252" s="29">
        <v>38011</v>
      </c>
      <c r="B4252" s="29" t="s">
        <v>4495</v>
      </c>
      <c r="C4252" s="29" t="s">
        <v>229</v>
      </c>
      <c r="D4252" s="29" t="s">
        <v>237</v>
      </c>
      <c r="E4252" s="30">
        <v>9</v>
      </c>
    </row>
    <row r="4253" spans="1:5" x14ac:dyDescent="0.2">
      <c r="A4253" s="29">
        <v>38012</v>
      </c>
      <c r="B4253" s="29" t="s">
        <v>4496</v>
      </c>
      <c r="C4253" s="29" t="s">
        <v>229</v>
      </c>
      <c r="D4253" s="29" t="s">
        <v>237</v>
      </c>
      <c r="E4253" s="30">
        <v>30.75</v>
      </c>
    </row>
    <row r="4254" spans="1:5" x14ac:dyDescent="0.2">
      <c r="A4254" s="29">
        <v>38013</v>
      </c>
      <c r="B4254" s="29" t="s">
        <v>4497</v>
      </c>
      <c r="C4254" s="29" t="s">
        <v>229</v>
      </c>
      <c r="D4254" s="29" t="s">
        <v>237</v>
      </c>
      <c r="E4254" s="30">
        <v>39.92</v>
      </c>
    </row>
    <row r="4255" spans="1:5" x14ac:dyDescent="0.2">
      <c r="A4255" s="29">
        <v>38014</v>
      </c>
      <c r="B4255" s="29" t="s">
        <v>4498</v>
      </c>
      <c r="C4255" s="29" t="s">
        <v>229</v>
      </c>
      <c r="D4255" s="29" t="s">
        <v>237</v>
      </c>
      <c r="E4255" s="30">
        <v>64.959999999999994</v>
      </c>
    </row>
    <row r="4256" spans="1:5" x14ac:dyDescent="0.2">
      <c r="A4256" s="29">
        <v>38015</v>
      </c>
      <c r="B4256" s="29" t="s">
        <v>4499</v>
      </c>
      <c r="C4256" s="29" t="s">
        <v>229</v>
      </c>
      <c r="D4256" s="29" t="s">
        <v>237</v>
      </c>
      <c r="E4256" s="30">
        <v>156.87</v>
      </c>
    </row>
    <row r="4257" spans="1:5" x14ac:dyDescent="0.2">
      <c r="A4257" s="29">
        <v>38016</v>
      </c>
      <c r="B4257" s="29" t="s">
        <v>4500</v>
      </c>
      <c r="C4257" s="29" t="s">
        <v>229</v>
      </c>
      <c r="D4257" s="29" t="s">
        <v>237</v>
      </c>
      <c r="E4257" s="30">
        <v>190.87</v>
      </c>
    </row>
    <row r="4258" spans="1:5" x14ac:dyDescent="0.2">
      <c r="A4258" s="29">
        <v>12741</v>
      </c>
      <c r="B4258" s="29" t="s">
        <v>4501</v>
      </c>
      <c r="C4258" s="29" t="s">
        <v>229</v>
      </c>
      <c r="D4258" s="29" t="s">
        <v>237</v>
      </c>
      <c r="E4258" s="30">
        <v>1619.82</v>
      </c>
    </row>
    <row r="4259" spans="1:5" x14ac:dyDescent="0.2">
      <c r="A4259" s="29">
        <v>12733</v>
      </c>
      <c r="B4259" s="29" t="s">
        <v>4502</v>
      </c>
      <c r="C4259" s="29" t="s">
        <v>229</v>
      </c>
      <c r="D4259" s="29" t="s">
        <v>237</v>
      </c>
      <c r="E4259" s="30">
        <v>8.15</v>
      </c>
    </row>
    <row r="4260" spans="1:5" x14ac:dyDescent="0.2">
      <c r="A4260" s="29">
        <v>12734</v>
      </c>
      <c r="B4260" s="29" t="s">
        <v>4503</v>
      </c>
      <c r="C4260" s="29" t="s">
        <v>229</v>
      </c>
      <c r="D4260" s="29" t="s">
        <v>237</v>
      </c>
      <c r="E4260" s="30">
        <v>17.37</v>
      </c>
    </row>
    <row r="4261" spans="1:5" x14ac:dyDescent="0.2">
      <c r="A4261" s="29">
        <v>12735</v>
      </c>
      <c r="B4261" s="29" t="s">
        <v>4504</v>
      </c>
      <c r="C4261" s="29" t="s">
        <v>229</v>
      </c>
      <c r="D4261" s="29" t="s">
        <v>237</v>
      </c>
      <c r="E4261" s="30">
        <v>28.58</v>
      </c>
    </row>
    <row r="4262" spans="1:5" x14ac:dyDescent="0.2">
      <c r="A4262" s="29">
        <v>12736</v>
      </c>
      <c r="B4262" s="29" t="s">
        <v>4505</v>
      </c>
      <c r="C4262" s="29" t="s">
        <v>229</v>
      </c>
      <c r="D4262" s="29" t="s">
        <v>237</v>
      </c>
      <c r="E4262" s="30">
        <v>65.33</v>
      </c>
    </row>
    <row r="4263" spans="1:5" x14ac:dyDescent="0.2">
      <c r="A4263" s="29">
        <v>12737</v>
      </c>
      <c r="B4263" s="29" t="s">
        <v>4506</v>
      </c>
      <c r="C4263" s="29" t="s">
        <v>229</v>
      </c>
      <c r="D4263" s="29" t="s">
        <v>237</v>
      </c>
      <c r="E4263" s="30">
        <v>84.16</v>
      </c>
    </row>
    <row r="4264" spans="1:5" x14ac:dyDescent="0.2">
      <c r="A4264" s="29">
        <v>12738</v>
      </c>
      <c r="B4264" s="29" t="s">
        <v>4507</v>
      </c>
      <c r="C4264" s="29" t="s">
        <v>229</v>
      </c>
      <c r="D4264" s="29" t="s">
        <v>237</v>
      </c>
      <c r="E4264" s="30">
        <v>166.34</v>
      </c>
    </row>
    <row r="4265" spans="1:5" x14ac:dyDescent="0.2">
      <c r="A4265" s="29">
        <v>12739</v>
      </c>
      <c r="B4265" s="29" t="s">
        <v>4508</v>
      </c>
      <c r="C4265" s="29" t="s">
        <v>229</v>
      </c>
      <c r="D4265" s="29" t="s">
        <v>237</v>
      </c>
      <c r="E4265" s="30">
        <v>473.52</v>
      </c>
    </row>
    <row r="4266" spans="1:5" x14ac:dyDescent="0.2">
      <c r="A4266" s="29">
        <v>12740</v>
      </c>
      <c r="B4266" s="29" t="s">
        <v>4509</v>
      </c>
      <c r="C4266" s="29" t="s">
        <v>229</v>
      </c>
      <c r="D4266" s="29" t="s">
        <v>237</v>
      </c>
      <c r="E4266" s="30">
        <v>740.85</v>
      </c>
    </row>
    <row r="4267" spans="1:5" x14ac:dyDescent="0.2">
      <c r="A4267" s="29">
        <v>6297</v>
      </c>
      <c r="B4267" s="29" t="s">
        <v>4510</v>
      </c>
      <c r="C4267" s="29" t="s">
        <v>229</v>
      </c>
      <c r="D4267" s="29" t="s">
        <v>237</v>
      </c>
      <c r="E4267" s="30">
        <v>37.590000000000003</v>
      </c>
    </row>
    <row r="4268" spans="1:5" x14ac:dyDescent="0.2">
      <c r="A4268" s="29">
        <v>6296</v>
      </c>
      <c r="B4268" s="29" t="s">
        <v>4511</v>
      </c>
      <c r="C4268" s="29" t="s">
        <v>229</v>
      </c>
      <c r="D4268" s="29" t="s">
        <v>237</v>
      </c>
      <c r="E4268" s="30">
        <v>29.67</v>
      </c>
    </row>
    <row r="4269" spans="1:5" x14ac:dyDescent="0.2">
      <c r="A4269" s="29">
        <v>6294</v>
      </c>
      <c r="B4269" s="29" t="s">
        <v>4512</v>
      </c>
      <c r="C4269" s="29" t="s">
        <v>229</v>
      </c>
      <c r="D4269" s="29" t="s">
        <v>237</v>
      </c>
      <c r="E4269" s="30">
        <v>8.4600000000000009</v>
      </c>
    </row>
    <row r="4270" spans="1:5" x14ac:dyDescent="0.2">
      <c r="A4270" s="29">
        <v>6323</v>
      </c>
      <c r="B4270" s="29" t="s">
        <v>4513</v>
      </c>
      <c r="C4270" s="29" t="s">
        <v>229</v>
      </c>
      <c r="D4270" s="29" t="s">
        <v>237</v>
      </c>
      <c r="E4270" s="30">
        <v>19.38</v>
      </c>
    </row>
    <row r="4271" spans="1:5" x14ac:dyDescent="0.2">
      <c r="A4271" s="29">
        <v>6299</v>
      </c>
      <c r="B4271" s="29" t="s">
        <v>4514</v>
      </c>
      <c r="C4271" s="29" t="s">
        <v>229</v>
      </c>
      <c r="D4271" s="29" t="s">
        <v>237</v>
      </c>
      <c r="E4271" s="30">
        <v>113.05</v>
      </c>
    </row>
    <row r="4272" spans="1:5" x14ac:dyDescent="0.2">
      <c r="A4272" s="29">
        <v>6298</v>
      </c>
      <c r="B4272" s="29" t="s">
        <v>4515</v>
      </c>
      <c r="C4272" s="29" t="s">
        <v>229</v>
      </c>
      <c r="D4272" s="29" t="s">
        <v>237</v>
      </c>
      <c r="E4272" s="30">
        <v>59.54</v>
      </c>
    </row>
    <row r="4273" spans="1:5" x14ac:dyDescent="0.2">
      <c r="A4273" s="29">
        <v>6295</v>
      </c>
      <c r="B4273" s="29" t="s">
        <v>4516</v>
      </c>
      <c r="C4273" s="29" t="s">
        <v>229</v>
      </c>
      <c r="D4273" s="29" t="s">
        <v>237</v>
      </c>
      <c r="E4273" s="30">
        <v>12.04</v>
      </c>
    </row>
    <row r="4274" spans="1:5" x14ac:dyDescent="0.2">
      <c r="A4274" s="29">
        <v>6322</v>
      </c>
      <c r="B4274" s="29" t="s">
        <v>4517</v>
      </c>
      <c r="C4274" s="29" t="s">
        <v>229</v>
      </c>
      <c r="D4274" s="29" t="s">
        <v>237</v>
      </c>
      <c r="E4274" s="30">
        <v>151.41</v>
      </c>
    </row>
    <row r="4275" spans="1:5" x14ac:dyDescent="0.2">
      <c r="A4275" s="29">
        <v>6300</v>
      </c>
      <c r="B4275" s="29" t="s">
        <v>4518</v>
      </c>
      <c r="C4275" s="29" t="s">
        <v>229</v>
      </c>
      <c r="D4275" s="29" t="s">
        <v>237</v>
      </c>
      <c r="E4275" s="30">
        <v>279.14999999999998</v>
      </c>
    </row>
    <row r="4276" spans="1:5" x14ac:dyDescent="0.2">
      <c r="A4276" s="29">
        <v>6321</v>
      </c>
      <c r="B4276" s="29" t="s">
        <v>4519</v>
      </c>
      <c r="C4276" s="29" t="s">
        <v>229</v>
      </c>
      <c r="D4276" s="29" t="s">
        <v>237</v>
      </c>
      <c r="E4276" s="30">
        <v>398.75</v>
      </c>
    </row>
    <row r="4277" spans="1:5" x14ac:dyDescent="0.2">
      <c r="A4277" s="29">
        <v>6301</v>
      </c>
      <c r="B4277" s="29" t="s">
        <v>4520</v>
      </c>
      <c r="C4277" s="29" t="s">
        <v>229</v>
      </c>
      <c r="D4277" s="29" t="s">
        <v>237</v>
      </c>
      <c r="E4277" s="30">
        <v>934.62</v>
      </c>
    </row>
    <row r="4278" spans="1:5" x14ac:dyDescent="0.2">
      <c r="A4278" s="29">
        <v>7105</v>
      </c>
      <c r="B4278" s="29" t="s">
        <v>4521</v>
      </c>
      <c r="C4278" s="29" t="s">
        <v>229</v>
      </c>
      <c r="D4278" s="29" t="s">
        <v>232</v>
      </c>
      <c r="E4278" s="30">
        <v>49.22</v>
      </c>
    </row>
    <row r="4279" spans="1:5" x14ac:dyDescent="0.2">
      <c r="A4279" s="29">
        <v>20183</v>
      </c>
      <c r="B4279" s="29" t="s">
        <v>4522</v>
      </c>
      <c r="C4279" s="29" t="s">
        <v>229</v>
      </c>
      <c r="D4279" s="29" t="s">
        <v>232</v>
      </c>
      <c r="E4279" s="30">
        <v>64.8</v>
      </c>
    </row>
    <row r="4280" spans="1:5" x14ac:dyDescent="0.2">
      <c r="A4280" s="29">
        <v>38448</v>
      </c>
      <c r="B4280" s="29" t="s">
        <v>4523</v>
      </c>
      <c r="C4280" s="29" t="s">
        <v>229</v>
      </c>
      <c r="D4280" s="29" t="s">
        <v>232</v>
      </c>
      <c r="E4280" s="30">
        <v>304.45999999999998</v>
      </c>
    </row>
    <row r="4281" spans="1:5" x14ac:dyDescent="0.2">
      <c r="A4281" s="29">
        <v>20182</v>
      </c>
      <c r="B4281" s="29" t="s">
        <v>4524</v>
      </c>
      <c r="C4281" s="29" t="s">
        <v>229</v>
      </c>
      <c r="D4281" s="29" t="s">
        <v>232</v>
      </c>
      <c r="E4281" s="30">
        <v>36.99</v>
      </c>
    </row>
    <row r="4282" spans="1:5" x14ac:dyDescent="0.2">
      <c r="A4282" s="29">
        <v>7119</v>
      </c>
      <c r="B4282" s="29" t="s">
        <v>4525</v>
      </c>
      <c r="C4282" s="29" t="s">
        <v>229</v>
      </c>
      <c r="D4282" s="29" t="s">
        <v>232</v>
      </c>
      <c r="E4282" s="30">
        <v>11.45</v>
      </c>
    </row>
    <row r="4283" spans="1:5" x14ac:dyDescent="0.2">
      <c r="A4283" s="29">
        <v>7120</v>
      </c>
      <c r="B4283" s="29" t="s">
        <v>4526</v>
      </c>
      <c r="C4283" s="29" t="s">
        <v>229</v>
      </c>
      <c r="D4283" s="29" t="s">
        <v>232</v>
      </c>
      <c r="E4283" s="30">
        <v>7.85</v>
      </c>
    </row>
    <row r="4284" spans="1:5" x14ac:dyDescent="0.2">
      <c r="A4284" s="29">
        <v>6319</v>
      </c>
      <c r="B4284" s="29" t="s">
        <v>4527</v>
      </c>
      <c r="C4284" s="29" t="s">
        <v>229</v>
      </c>
      <c r="D4284" s="29" t="s">
        <v>237</v>
      </c>
      <c r="E4284" s="30">
        <v>44.16</v>
      </c>
    </row>
    <row r="4285" spans="1:5" x14ac:dyDescent="0.2">
      <c r="A4285" s="29">
        <v>6304</v>
      </c>
      <c r="B4285" s="29" t="s">
        <v>4528</v>
      </c>
      <c r="C4285" s="29" t="s">
        <v>229</v>
      </c>
      <c r="D4285" s="29" t="s">
        <v>237</v>
      </c>
      <c r="E4285" s="30">
        <v>44.16</v>
      </c>
    </row>
    <row r="4286" spans="1:5" x14ac:dyDescent="0.2">
      <c r="A4286" s="29">
        <v>21116</v>
      </c>
      <c r="B4286" s="29" t="s">
        <v>4529</v>
      </c>
      <c r="C4286" s="29" t="s">
        <v>229</v>
      </c>
      <c r="D4286" s="29" t="s">
        <v>237</v>
      </c>
      <c r="E4286" s="30">
        <v>33.44</v>
      </c>
    </row>
    <row r="4287" spans="1:5" x14ac:dyDescent="0.2">
      <c r="A4287" s="29">
        <v>6320</v>
      </c>
      <c r="B4287" s="29" t="s">
        <v>4530</v>
      </c>
      <c r="C4287" s="29" t="s">
        <v>229</v>
      </c>
      <c r="D4287" s="29" t="s">
        <v>237</v>
      </c>
      <c r="E4287" s="30">
        <v>22.74</v>
      </c>
    </row>
    <row r="4288" spans="1:5" x14ac:dyDescent="0.2">
      <c r="A4288" s="29">
        <v>6303</v>
      </c>
      <c r="B4288" s="29" t="s">
        <v>4531</v>
      </c>
      <c r="C4288" s="29" t="s">
        <v>229</v>
      </c>
      <c r="D4288" s="29" t="s">
        <v>237</v>
      </c>
      <c r="E4288" s="30">
        <v>22.74</v>
      </c>
    </row>
    <row r="4289" spans="1:5" x14ac:dyDescent="0.2">
      <c r="A4289" s="29">
        <v>6308</v>
      </c>
      <c r="B4289" s="29" t="s">
        <v>4532</v>
      </c>
      <c r="C4289" s="29" t="s">
        <v>229</v>
      </c>
      <c r="D4289" s="29" t="s">
        <v>237</v>
      </c>
      <c r="E4289" s="30">
        <v>122.19</v>
      </c>
    </row>
    <row r="4290" spans="1:5" x14ac:dyDescent="0.2">
      <c r="A4290" s="29">
        <v>6317</v>
      </c>
      <c r="B4290" s="29" t="s">
        <v>4533</v>
      </c>
      <c r="C4290" s="29" t="s">
        <v>229</v>
      </c>
      <c r="D4290" s="29" t="s">
        <v>237</v>
      </c>
      <c r="E4290" s="30">
        <v>122.19</v>
      </c>
    </row>
    <row r="4291" spans="1:5" x14ac:dyDescent="0.2">
      <c r="A4291" s="29">
        <v>6307</v>
      </c>
      <c r="B4291" s="29" t="s">
        <v>4534</v>
      </c>
      <c r="C4291" s="29" t="s">
        <v>229</v>
      </c>
      <c r="D4291" s="29" t="s">
        <v>237</v>
      </c>
      <c r="E4291" s="30">
        <v>122.19</v>
      </c>
    </row>
    <row r="4292" spans="1:5" x14ac:dyDescent="0.2">
      <c r="A4292" s="29">
        <v>6309</v>
      </c>
      <c r="B4292" s="29" t="s">
        <v>4535</v>
      </c>
      <c r="C4292" s="29" t="s">
        <v>229</v>
      </c>
      <c r="D4292" s="29" t="s">
        <v>237</v>
      </c>
      <c r="E4292" s="30">
        <v>125.74</v>
      </c>
    </row>
    <row r="4293" spans="1:5" x14ac:dyDescent="0.2">
      <c r="A4293" s="29">
        <v>6318</v>
      </c>
      <c r="B4293" s="29" t="s">
        <v>4536</v>
      </c>
      <c r="C4293" s="29" t="s">
        <v>229</v>
      </c>
      <c r="D4293" s="29" t="s">
        <v>237</v>
      </c>
      <c r="E4293" s="30">
        <v>65.91</v>
      </c>
    </row>
    <row r="4294" spans="1:5" x14ac:dyDescent="0.2">
      <c r="A4294" s="29">
        <v>6306</v>
      </c>
      <c r="B4294" s="29" t="s">
        <v>4537</v>
      </c>
      <c r="C4294" s="29" t="s">
        <v>229</v>
      </c>
      <c r="D4294" s="29" t="s">
        <v>237</v>
      </c>
      <c r="E4294" s="30">
        <v>65.91</v>
      </c>
    </row>
    <row r="4295" spans="1:5" x14ac:dyDescent="0.2">
      <c r="A4295" s="29">
        <v>6305</v>
      </c>
      <c r="B4295" s="29" t="s">
        <v>4538</v>
      </c>
      <c r="C4295" s="29" t="s">
        <v>229</v>
      </c>
      <c r="D4295" s="29" t="s">
        <v>237</v>
      </c>
      <c r="E4295" s="30">
        <v>65.91</v>
      </c>
    </row>
    <row r="4296" spans="1:5" x14ac:dyDescent="0.2">
      <c r="A4296" s="29">
        <v>6302</v>
      </c>
      <c r="B4296" s="29" t="s">
        <v>4539</v>
      </c>
      <c r="C4296" s="29" t="s">
        <v>229</v>
      </c>
      <c r="D4296" s="29" t="s">
        <v>237</v>
      </c>
      <c r="E4296" s="30">
        <v>13.98</v>
      </c>
    </row>
    <row r="4297" spans="1:5" x14ac:dyDescent="0.2">
      <c r="A4297" s="29">
        <v>6312</v>
      </c>
      <c r="B4297" s="29" t="s">
        <v>4540</v>
      </c>
      <c r="C4297" s="29" t="s">
        <v>229</v>
      </c>
      <c r="D4297" s="29" t="s">
        <v>237</v>
      </c>
      <c r="E4297" s="30">
        <v>175.76</v>
      </c>
    </row>
    <row r="4298" spans="1:5" x14ac:dyDescent="0.2">
      <c r="A4298" s="29">
        <v>6311</v>
      </c>
      <c r="B4298" s="29" t="s">
        <v>4541</v>
      </c>
      <c r="C4298" s="29" t="s">
        <v>229</v>
      </c>
      <c r="D4298" s="29" t="s">
        <v>237</v>
      </c>
      <c r="E4298" s="30">
        <v>175.76</v>
      </c>
    </row>
    <row r="4299" spans="1:5" x14ac:dyDescent="0.2">
      <c r="A4299" s="29">
        <v>6310</v>
      </c>
      <c r="B4299" s="29" t="s">
        <v>4542</v>
      </c>
      <c r="C4299" s="29" t="s">
        <v>229</v>
      </c>
      <c r="D4299" s="29" t="s">
        <v>237</v>
      </c>
      <c r="E4299" s="30">
        <v>175.76</v>
      </c>
    </row>
    <row r="4300" spans="1:5" x14ac:dyDescent="0.2">
      <c r="A4300" s="29">
        <v>6314</v>
      </c>
      <c r="B4300" s="29" t="s">
        <v>4543</v>
      </c>
      <c r="C4300" s="29" t="s">
        <v>229</v>
      </c>
      <c r="D4300" s="29" t="s">
        <v>237</v>
      </c>
      <c r="E4300" s="30">
        <v>175.76</v>
      </c>
    </row>
    <row r="4301" spans="1:5" x14ac:dyDescent="0.2">
      <c r="A4301" s="29">
        <v>6313</v>
      </c>
      <c r="B4301" s="29" t="s">
        <v>4544</v>
      </c>
      <c r="C4301" s="29" t="s">
        <v>229</v>
      </c>
      <c r="D4301" s="29" t="s">
        <v>237</v>
      </c>
      <c r="E4301" s="30">
        <v>175.76</v>
      </c>
    </row>
    <row r="4302" spans="1:5" x14ac:dyDescent="0.2">
      <c r="A4302" s="29">
        <v>6315</v>
      </c>
      <c r="B4302" s="29" t="s">
        <v>4545</v>
      </c>
      <c r="C4302" s="29" t="s">
        <v>229</v>
      </c>
      <c r="D4302" s="29" t="s">
        <v>237</v>
      </c>
      <c r="E4302" s="30">
        <v>332.79</v>
      </c>
    </row>
    <row r="4303" spans="1:5" x14ac:dyDescent="0.2">
      <c r="A4303" s="29">
        <v>6316</v>
      </c>
      <c r="B4303" s="29" t="s">
        <v>4546</v>
      </c>
      <c r="C4303" s="29" t="s">
        <v>229</v>
      </c>
      <c r="D4303" s="29" t="s">
        <v>237</v>
      </c>
      <c r="E4303" s="30">
        <v>332.79</v>
      </c>
    </row>
    <row r="4304" spans="1:5" x14ac:dyDescent="0.2">
      <c r="A4304" s="29">
        <v>38878</v>
      </c>
      <c r="B4304" s="29" t="s">
        <v>4547</v>
      </c>
      <c r="C4304" s="29" t="s">
        <v>229</v>
      </c>
      <c r="D4304" s="29" t="s">
        <v>237</v>
      </c>
      <c r="E4304" s="30">
        <v>20.93</v>
      </c>
    </row>
    <row r="4305" spans="1:5" x14ac:dyDescent="0.2">
      <c r="A4305" s="29">
        <v>38879</v>
      </c>
      <c r="B4305" s="29" t="s">
        <v>4548</v>
      </c>
      <c r="C4305" s="29" t="s">
        <v>229</v>
      </c>
      <c r="D4305" s="29" t="s">
        <v>237</v>
      </c>
      <c r="E4305" s="30">
        <v>39.24</v>
      </c>
    </row>
    <row r="4306" spans="1:5" x14ac:dyDescent="0.2">
      <c r="A4306" s="29">
        <v>38881</v>
      </c>
      <c r="B4306" s="29" t="s">
        <v>4549</v>
      </c>
      <c r="C4306" s="29" t="s">
        <v>229</v>
      </c>
      <c r="D4306" s="29" t="s">
        <v>237</v>
      </c>
      <c r="E4306" s="30">
        <v>20.53</v>
      </c>
    </row>
    <row r="4307" spans="1:5" x14ac:dyDescent="0.2">
      <c r="A4307" s="29">
        <v>38880</v>
      </c>
      <c r="B4307" s="29" t="s">
        <v>4550</v>
      </c>
      <c r="C4307" s="29" t="s">
        <v>229</v>
      </c>
      <c r="D4307" s="29" t="s">
        <v>237</v>
      </c>
      <c r="E4307" s="30">
        <v>21.52</v>
      </c>
    </row>
    <row r="4308" spans="1:5" x14ac:dyDescent="0.2">
      <c r="A4308" s="29">
        <v>38882</v>
      </c>
      <c r="B4308" s="29" t="s">
        <v>4551</v>
      </c>
      <c r="C4308" s="29" t="s">
        <v>229</v>
      </c>
      <c r="D4308" s="29" t="s">
        <v>237</v>
      </c>
      <c r="E4308" s="30">
        <v>22.29</v>
      </c>
    </row>
    <row r="4309" spans="1:5" x14ac:dyDescent="0.2">
      <c r="A4309" s="29">
        <v>38883</v>
      </c>
      <c r="B4309" s="29" t="s">
        <v>4552</v>
      </c>
      <c r="C4309" s="29" t="s">
        <v>229</v>
      </c>
      <c r="D4309" s="29" t="s">
        <v>237</v>
      </c>
      <c r="E4309" s="30">
        <v>32.96</v>
      </c>
    </row>
    <row r="4310" spans="1:5" x14ac:dyDescent="0.2">
      <c r="A4310" s="29">
        <v>38884</v>
      </c>
      <c r="B4310" s="29" t="s">
        <v>4553</v>
      </c>
      <c r="C4310" s="29" t="s">
        <v>229</v>
      </c>
      <c r="D4310" s="29" t="s">
        <v>237</v>
      </c>
      <c r="E4310" s="30">
        <v>35.78</v>
      </c>
    </row>
    <row r="4311" spans="1:5" x14ac:dyDescent="0.2">
      <c r="A4311" s="29">
        <v>38885</v>
      </c>
      <c r="B4311" s="29" t="s">
        <v>4554</v>
      </c>
      <c r="C4311" s="29" t="s">
        <v>229</v>
      </c>
      <c r="D4311" s="29" t="s">
        <v>237</v>
      </c>
      <c r="E4311" s="30">
        <v>34.61</v>
      </c>
    </row>
    <row r="4312" spans="1:5" x14ac:dyDescent="0.2">
      <c r="A4312" s="29">
        <v>38886</v>
      </c>
      <c r="B4312" s="29" t="s">
        <v>4555</v>
      </c>
      <c r="C4312" s="29" t="s">
        <v>229</v>
      </c>
      <c r="D4312" s="29" t="s">
        <v>237</v>
      </c>
      <c r="E4312" s="30">
        <v>37.36</v>
      </c>
    </row>
    <row r="4313" spans="1:5" x14ac:dyDescent="0.2">
      <c r="A4313" s="29">
        <v>38887</v>
      </c>
      <c r="B4313" s="29" t="s">
        <v>4556</v>
      </c>
      <c r="C4313" s="29" t="s">
        <v>229</v>
      </c>
      <c r="D4313" s="29" t="s">
        <v>237</v>
      </c>
      <c r="E4313" s="30">
        <v>33.549999999999997</v>
      </c>
    </row>
    <row r="4314" spans="1:5" x14ac:dyDescent="0.2">
      <c r="A4314" s="29">
        <v>38888</v>
      </c>
      <c r="B4314" s="29" t="s">
        <v>4557</v>
      </c>
      <c r="C4314" s="29" t="s">
        <v>229</v>
      </c>
      <c r="D4314" s="29" t="s">
        <v>237</v>
      </c>
      <c r="E4314" s="30">
        <v>39.89</v>
      </c>
    </row>
    <row r="4315" spans="1:5" x14ac:dyDescent="0.2">
      <c r="A4315" s="29">
        <v>38890</v>
      </c>
      <c r="B4315" s="29" t="s">
        <v>4558</v>
      </c>
      <c r="C4315" s="29" t="s">
        <v>229</v>
      </c>
      <c r="D4315" s="29" t="s">
        <v>237</v>
      </c>
      <c r="E4315" s="30">
        <v>59.29</v>
      </c>
    </row>
    <row r="4316" spans="1:5" x14ac:dyDescent="0.2">
      <c r="A4316" s="29">
        <v>38893</v>
      </c>
      <c r="B4316" s="29" t="s">
        <v>4559</v>
      </c>
      <c r="C4316" s="29" t="s">
        <v>229</v>
      </c>
      <c r="D4316" s="29" t="s">
        <v>237</v>
      </c>
      <c r="E4316" s="30">
        <v>47.68</v>
      </c>
    </row>
    <row r="4317" spans="1:5" x14ac:dyDescent="0.2">
      <c r="A4317" s="29">
        <v>38894</v>
      </c>
      <c r="B4317" s="29" t="s">
        <v>4560</v>
      </c>
      <c r="C4317" s="29" t="s">
        <v>229</v>
      </c>
      <c r="D4317" s="29" t="s">
        <v>237</v>
      </c>
      <c r="E4317" s="30">
        <v>60.55</v>
      </c>
    </row>
    <row r="4318" spans="1:5" x14ac:dyDescent="0.2">
      <c r="A4318" s="29">
        <v>38896</v>
      </c>
      <c r="B4318" s="29" t="s">
        <v>4561</v>
      </c>
      <c r="C4318" s="29" t="s">
        <v>229</v>
      </c>
      <c r="D4318" s="29" t="s">
        <v>237</v>
      </c>
      <c r="E4318" s="30">
        <v>61.75</v>
      </c>
    </row>
    <row r="4319" spans="1:5" x14ac:dyDescent="0.2">
      <c r="A4319" s="29">
        <v>39324</v>
      </c>
      <c r="B4319" s="29" t="s">
        <v>4562</v>
      </c>
      <c r="C4319" s="29" t="s">
        <v>229</v>
      </c>
      <c r="D4319" s="29" t="s">
        <v>237</v>
      </c>
      <c r="E4319" s="30">
        <v>6.61</v>
      </c>
    </row>
    <row r="4320" spans="1:5" x14ac:dyDescent="0.2">
      <c r="A4320" s="29">
        <v>39325</v>
      </c>
      <c r="B4320" s="29" t="s">
        <v>4563</v>
      </c>
      <c r="C4320" s="29" t="s">
        <v>229</v>
      </c>
      <c r="D4320" s="29" t="s">
        <v>237</v>
      </c>
      <c r="E4320" s="30">
        <v>10</v>
      </c>
    </row>
    <row r="4321" spans="1:5" x14ac:dyDescent="0.2">
      <c r="A4321" s="29">
        <v>39326</v>
      </c>
      <c r="B4321" s="29" t="s">
        <v>4564</v>
      </c>
      <c r="C4321" s="29" t="s">
        <v>229</v>
      </c>
      <c r="D4321" s="29" t="s">
        <v>237</v>
      </c>
      <c r="E4321" s="30">
        <v>25.77</v>
      </c>
    </row>
    <row r="4322" spans="1:5" x14ac:dyDescent="0.2">
      <c r="A4322" s="29">
        <v>39327</v>
      </c>
      <c r="B4322" s="29" t="s">
        <v>4565</v>
      </c>
      <c r="C4322" s="29" t="s">
        <v>229</v>
      </c>
      <c r="D4322" s="29" t="s">
        <v>237</v>
      </c>
      <c r="E4322" s="30">
        <v>39.03</v>
      </c>
    </row>
    <row r="4323" spans="1:5" x14ac:dyDescent="0.2">
      <c r="A4323" s="29">
        <v>20176</v>
      </c>
      <c r="B4323" s="29" t="s">
        <v>4566</v>
      </c>
      <c r="C4323" s="29" t="s">
        <v>229</v>
      </c>
      <c r="D4323" s="29" t="s">
        <v>232</v>
      </c>
      <c r="E4323" s="30">
        <v>55.84</v>
      </c>
    </row>
    <row r="4324" spans="1:5" x14ac:dyDescent="0.2">
      <c r="A4324" s="29">
        <v>11378</v>
      </c>
      <c r="B4324" s="29" t="s">
        <v>4567</v>
      </c>
      <c r="C4324" s="29" t="s">
        <v>229</v>
      </c>
      <c r="D4324" s="29" t="s">
        <v>237</v>
      </c>
      <c r="E4324" s="30">
        <v>118.73</v>
      </c>
    </row>
    <row r="4325" spans="1:5" x14ac:dyDescent="0.2">
      <c r="A4325" s="29">
        <v>11379</v>
      </c>
      <c r="B4325" s="29" t="s">
        <v>4568</v>
      </c>
      <c r="C4325" s="29" t="s">
        <v>229</v>
      </c>
      <c r="D4325" s="29" t="s">
        <v>237</v>
      </c>
      <c r="E4325" s="30">
        <v>100.33</v>
      </c>
    </row>
    <row r="4326" spans="1:5" x14ac:dyDescent="0.2">
      <c r="A4326" s="29">
        <v>11493</v>
      </c>
      <c r="B4326" s="29" t="s">
        <v>4569</v>
      </c>
      <c r="C4326" s="29" t="s">
        <v>229</v>
      </c>
      <c r="D4326" s="29" t="s">
        <v>237</v>
      </c>
      <c r="E4326" s="30">
        <v>57.87</v>
      </c>
    </row>
    <row r="4327" spans="1:5" x14ac:dyDescent="0.2">
      <c r="A4327" s="29">
        <v>42717</v>
      </c>
      <c r="B4327" s="29" t="s">
        <v>4570</v>
      </c>
      <c r="C4327" s="29" t="s">
        <v>229</v>
      </c>
      <c r="D4327" s="29" t="s">
        <v>237</v>
      </c>
      <c r="E4327" s="30">
        <v>708.04</v>
      </c>
    </row>
    <row r="4328" spans="1:5" x14ac:dyDescent="0.2">
      <c r="A4328" s="29">
        <v>42718</v>
      </c>
      <c r="B4328" s="29" t="s">
        <v>4571</v>
      </c>
      <c r="C4328" s="29" t="s">
        <v>229</v>
      </c>
      <c r="D4328" s="29" t="s">
        <v>237</v>
      </c>
      <c r="E4328" s="30">
        <v>786.07</v>
      </c>
    </row>
    <row r="4329" spans="1:5" x14ac:dyDescent="0.2">
      <c r="A4329" s="29">
        <v>7106</v>
      </c>
      <c r="B4329" s="29" t="s">
        <v>4572</v>
      </c>
      <c r="C4329" s="29" t="s">
        <v>229</v>
      </c>
      <c r="D4329" s="29" t="s">
        <v>232</v>
      </c>
      <c r="E4329" s="30">
        <v>186.2</v>
      </c>
    </row>
    <row r="4330" spans="1:5" x14ac:dyDescent="0.2">
      <c r="A4330" s="29">
        <v>7104</v>
      </c>
      <c r="B4330" s="29" t="s">
        <v>4573</v>
      </c>
      <c r="C4330" s="29" t="s">
        <v>229</v>
      </c>
      <c r="D4330" s="29" t="s">
        <v>232</v>
      </c>
      <c r="E4330" s="30">
        <v>3.88</v>
      </c>
    </row>
    <row r="4331" spans="1:5" x14ac:dyDescent="0.2">
      <c r="A4331" s="29">
        <v>7136</v>
      </c>
      <c r="B4331" s="29" t="s">
        <v>4574</v>
      </c>
      <c r="C4331" s="29" t="s">
        <v>229</v>
      </c>
      <c r="D4331" s="29" t="s">
        <v>232</v>
      </c>
      <c r="E4331" s="30">
        <v>7.3</v>
      </c>
    </row>
    <row r="4332" spans="1:5" x14ac:dyDescent="0.2">
      <c r="A4332" s="29">
        <v>7128</v>
      </c>
      <c r="B4332" s="29" t="s">
        <v>4575</v>
      </c>
      <c r="C4332" s="29" t="s">
        <v>229</v>
      </c>
      <c r="D4332" s="29" t="s">
        <v>232</v>
      </c>
      <c r="E4332" s="30">
        <v>11.96</v>
      </c>
    </row>
    <row r="4333" spans="1:5" x14ac:dyDescent="0.2">
      <c r="A4333" s="29">
        <v>7108</v>
      </c>
      <c r="B4333" s="29" t="s">
        <v>4576</v>
      </c>
      <c r="C4333" s="29" t="s">
        <v>229</v>
      </c>
      <c r="D4333" s="29" t="s">
        <v>232</v>
      </c>
      <c r="E4333" s="30">
        <v>12.8</v>
      </c>
    </row>
    <row r="4334" spans="1:5" x14ac:dyDescent="0.2">
      <c r="A4334" s="29">
        <v>7129</v>
      </c>
      <c r="B4334" s="29" t="s">
        <v>4577</v>
      </c>
      <c r="C4334" s="29" t="s">
        <v>229</v>
      </c>
      <c r="D4334" s="29" t="s">
        <v>232</v>
      </c>
      <c r="E4334" s="30">
        <v>10.64</v>
      </c>
    </row>
    <row r="4335" spans="1:5" x14ac:dyDescent="0.2">
      <c r="A4335" s="29">
        <v>7130</v>
      </c>
      <c r="B4335" s="29" t="s">
        <v>4578</v>
      </c>
      <c r="C4335" s="29" t="s">
        <v>229</v>
      </c>
      <c r="D4335" s="29" t="s">
        <v>232</v>
      </c>
      <c r="E4335" s="30">
        <v>17.350000000000001</v>
      </c>
    </row>
    <row r="4336" spans="1:5" x14ac:dyDescent="0.2">
      <c r="A4336" s="29">
        <v>7131</v>
      </c>
      <c r="B4336" s="29" t="s">
        <v>4579</v>
      </c>
      <c r="C4336" s="29" t="s">
        <v>229</v>
      </c>
      <c r="D4336" s="29" t="s">
        <v>232</v>
      </c>
      <c r="E4336" s="30">
        <v>21.28</v>
      </c>
    </row>
    <row r="4337" spans="1:5" x14ac:dyDescent="0.2">
      <c r="A4337" s="29">
        <v>7132</v>
      </c>
      <c r="B4337" s="29" t="s">
        <v>4580</v>
      </c>
      <c r="C4337" s="29" t="s">
        <v>229</v>
      </c>
      <c r="D4337" s="29" t="s">
        <v>232</v>
      </c>
      <c r="E4337" s="30">
        <v>59.09</v>
      </c>
    </row>
    <row r="4338" spans="1:5" x14ac:dyDescent="0.2">
      <c r="A4338" s="29">
        <v>7133</v>
      </c>
      <c r="B4338" s="29" t="s">
        <v>4581</v>
      </c>
      <c r="C4338" s="29" t="s">
        <v>229</v>
      </c>
      <c r="D4338" s="29" t="s">
        <v>232</v>
      </c>
      <c r="E4338" s="30">
        <v>91.77</v>
      </c>
    </row>
    <row r="4339" spans="1:5" x14ac:dyDescent="0.2">
      <c r="A4339" s="29">
        <v>37420</v>
      </c>
      <c r="B4339" s="29" t="s">
        <v>4582</v>
      </c>
      <c r="C4339" s="29" t="s">
        <v>229</v>
      </c>
      <c r="D4339" s="29" t="s">
        <v>237</v>
      </c>
      <c r="E4339" s="30">
        <v>43.21</v>
      </c>
    </row>
    <row r="4340" spans="1:5" x14ac:dyDescent="0.2">
      <c r="A4340" s="29">
        <v>37421</v>
      </c>
      <c r="B4340" s="29" t="s">
        <v>4583</v>
      </c>
      <c r="C4340" s="29" t="s">
        <v>229</v>
      </c>
      <c r="D4340" s="29" t="s">
        <v>237</v>
      </c>
      <c r="E4340" s="30">
        <v>59.06</v>
      </c>
    </row>
    <row r="4341" spans="1:5" x14ac:dyDescent="0.2">
      <c r="A4341" s="29">
        <v>37422</v>
      </c>
      <c r="B4341" s="29" t="s">
        <v>4584</v>
      </c>
      <c r="C4341" s="29" t="s">
        <v>229</v>
      </c>
      <c r="D4341" s="29" t="s">
        <v>237</v>
      </c>
      <c r="E4341" s="30">
        <v>55.28</v>
      </c>
    </row>
    <row r="4342" spans="1:5" x14ac:dyDescent="0.2">
      <c r="A4342" s="29">
        <v>37443</v>
      </c>
      <c r="B4342" s="29" t="s">
        <v>4585</v>
      </c>
      <c r="C4342" s="29" t="s">
        <v>229</v>
      </c>
      <c r="D4342" s="29" t="s">
        <v>237</v>
      </c>
      <c r="E4342" s="30">
        <v>202.45</v>
      </c>
    </row>
    <row r="4343" spans="1:5" x14ac:dyDescent="0.2">
      <c r="A4343" s="29">
        <v>37444</v>
      </c>
      <c r="B4343" s="29" t="s">
        <v>4586</v>
      </c>
      <c r="C4343" s="29" t="s">
        <v>229</v>
      </c>
      <c r="D4343" s="29" t="s">
        <v>237</v>
      </c>
      <c r="E4343" s="30">
        <v>205.88</v>
      </c>
    </row>
    <row r="4344" spans="1:5" x14ac:dyDescent="0.2">
      <c r="A4344" s="29">
        <v>37445</v>
      </c>
      <c r="B4344" s="29" t="s">
        <v>4587</v>
      </c>
      <c r="C4344" s="29" t="s">
        <v>229</v>
      </c>
      <c r="D4344" s="29" t="s">
        <v>237</v>
      </c>
      <c r="E4344" s="30">
        <v>312.06</v>
      </c>
    </row>
    <row r="4345" spans="1:5" x14ac:dyDescent="0.2">
      <c r="A4345" s="29">
        <v>37446</v>
      </c>
      <c r="B4345" s="29" t="s">
        <v>4588</v>
      </c>
      <c r="C4345" s="29" t="s">
        <v>229</v>
      </c>
      <c r="D4345" s="29" t="s">
        <v>237</v>
      </c>
      <c r="E4345" s="30">
        <v>340.2</v>
      </c>
    </row>
    <row r="4346" spans="1:5" x14ac:dyDescent="0.2">
      <c r="A4346" s="29">
        <v>37447</v>
      </c>
      <c r="B4346" s="29" t="s">
        <v>4589</v>
      </c>
      <c r="C4346" s="29" t="s">
        <v>229</v>
      </c>
      <c r="D4346" s="29" t="s">
        <v>237</v>
      </c>
      <c r="E4346" s="30">
        <v>345.52</v>
      </c>
    </row>
    <row r="4347" spans="1:5" x14ac:dyDescent="0.2">
      <c r="A4347" s="29">
        <v>37448</v>
      </c>
      <c r="B4347" s="29" t="s">
        <v>4590</v>
      </c>
      <c r="C4347" s="29" t="s">
        <v>229</v>
      </c>
      <c r="D4347" s="29" t="s">
        <v>237</v>
      </c>
      <c r="E4347" s="30">
        <v>473.94</v>
      </c>
    </row>
    <row r="4348" spans="1:5" x14ac:dyDescent="0.2">
      <c r="A4348" s="29">
        <v>37440</v>
      </c>
      <c r="B4348" s="29" t="s">
        <v>4591</v>
      </c>
      <c r="C4348" s="29" t="s">
        <v>229</v>
      </c>
      <c r="D4348" s="29" t="s">
        <v>237</v>
      </c>
      <c r="E4348" s="30">
        <v>160.69</v>
      </c>
    </row>
    <row r="4349" spans="1:5" x14ac:dyDescent="0.2">
      <c r="A4349" s="29">
        <v>37441</v>
      </c>
      <c r="B4349" s="29" t="s">
        <v>4592</v>
      </c>
      <c r="C4349" s="29" t="s">
        <v>229</v>
      </c>
      <c r="D4349" s="29" t="s">
        <v>237</v>
      </c>
      <c r="E4349" s="30">
        <v>160.69</v>
      </c>
    </row>
    <row r="4350" spans="1:5" x14ac:dyDescent="0.2">
      <c r="A4350" s="29">
        <v>37442</v>
      </c>
      <c r="B4350" s="29" t="s">
        <v>4593</v>
      </c>
      <c r="C4350" s="29" t="s">
        <v>229</v>
      </c>
      <c r="D4350" s="29" t="s">
        <v>237</v>
      </c>
      <c r="E4350" s="30">
        <v>193.54</v>
      </c>
    </row>
    <row r="4351" spans="1:5" x14ac:dyDescent="0.2">
      <c r="A4351" s="29">
        <v>38017</v>
      </c>
      <c r="B4351" s="29" t="s">
        <v>4594</v>
      </c>
      <c r="C4351" s="29" t="s">
        <v>229</v>
      </c>
      <c r="D4351" s="29" t="s">
        <v>237</v>
      </c>
      <c r="E4351" s="30">
        <v>9.4</v>
      </c>
    </row>
    <row r="4352" spans="1:5" x14ac:dyDescent="0.2">
      <c r="A4352" s="29">
        <v>38018</v>
      </c>
      <c r="B4352" s="29" t="s">
        <v>4595</v>
      </c>
      <c r="C4352" s="29" t="s">
        <v>229</v>
      </c>
      <c r="D4352" s="29" t="s">
        <v>237</v>
      </c>
      <c r="E4352" s="30">
        <v>10.37</v>
      </c>
    </row>
    <row r="4353" spans="1:5" x14ac:dyDescent="0.2">
      <c r="A4353" s="29">
        <v>39895</v>
      </c>
      <c r="B4353" s="29" t="s">
        <v>4596</v>
      </c>
      <c r="C4353" s="29" t="s">
        <v>229</v>
      </c>
      <c r="D4353" s="29" t="s">
        <v>237</v>
      </c>
      <c r="E4353" s="30">
        <v>58.84</v>
      </c>
    </row>
    <row r="4354" spans="1:5" x14ac:dyDescent="0.2">
      <c r="A4354" s="29">
        <v>39896</v>
      </c>
      <c r="B4354" s="29" t="s">
        <v>4597</v>
      </c>
      <c r="C4354" s="29" t="s">
        <v>229</v>
      </c>
      <c r="D4354" s="29" t="s">
        <v>237</v>
      </c>
      <c r="E4354" s="30">
        <v>86.24</v>
      </c>
    </row>
    <row r="4355" spans="1:5" x14ac:dyDescent="0.2">
      <c r="A4355" s="29">
        <v>38873</v>
      </c>
      <c r="B4355" s="29" t="s">
        <v>4598</v>
      </c>
      <c r="C4355" s="29" t="s">
        <v>229</v>
      </c>
      <c r="D4355" s="29" t="s">
        <v>237</v>
      </c>
      <c r="E4355" s="30">
        <v>18.57</v>
      </c>
    </row>
    <row r="4356" spans="1:5" x14ac:dyDescent="0.2">
      <c r="A4356" s="29">
        <v>38874</v>
      </c>
      <c r="B4356" s="29" t="s">
        <v>4599</v>
      </c>
      <c r="C4356" s="29" t="s">
        <v>229</v>
      </c>
      <c r="D4356" s="29" t="s">
        <v>237</v>
      </c>
      <c r="E4356" s="30">
        <v>22.58</v>
      </c>
    </row>
    <row r="4357" spans="1:5" x14ac:dyDescent="0.2">
      <c r="A4357" s="29">
        <v>38875</v>
      </c>
      <c r="B4357" s="29" t="s">
        <v>4600</v>
      </c>
      <c r="C4357" s="29" t="s">
        <v>229</v>
      </c>
      <c r="D4357" s="29" t="s">
        <v>237</v>
      </c>
      <c r="E4357" s="30">
        <v>39.909999999999997</v>
      </c>
    </row>
    <row r="4358" spans="1:5" x14ac:dyDescent="0.2">
      <c r="A4358" s="29">
        <v>38876</v>
      </c>
      <c r="B4358" s="29" t="s">
        <v>4601</v>
      </c>
      <c r="C4358" s="29" t="s">
        <v>229</v>
      </c>
      <c r="D4358" s="29" t="s">
        <v>237</v>
      </c>
      <c r="E4358" s="30">
        <v>53.69</v>
      </c>
    </row>
    <row r="4359" spans="1:5" x14ac:dyDescent="0.2">
      <c r="A4359" s="29">
        <v>39000</v>
      </c>
      <c r="B4359" s="29" t="s">
        <v>4602</v>
      </c>
      <c r="C4359" s="29" t="s">
        <v>229</v>
      </c>
      <c r="D4359" s="29" t="s">
        <v>237</v>
      </c>
      <c r="E4359" s="30">
        <v>45.17</v>
      </c>
    </row>
    <row r="4360" spans="1:5" x14ac:dyDescent="0.2">
      <c r="A4360" s="29">
        <v>38674</v>
      </c>
      <c r="B4360" s="29" t="s">
        <v>4603</v>
      </c>
      <c r="C4360" s="29" t="s">
        <v>229</v>
      </c>
      <c r="D4360" s="29" t="s">
        <v>237</v>
      </c>
      <c r="E4360" s="30">
        <v>32.69</v>
      </c>
    </row>
    <row r="4361" spans="1:5" x14ac:dyDescent="0.2">
      <c r="A4361" s="29">
        <v>38911</v>
      </c>
      <c r="B4361" s="29" t="s">
        <v>4604</v>
      </c>
      <c r="C4361" s="29" t="s">
        <v>229</v>
      </c>
      <c r="D4361" s="29" t="s">
        <v>237</v>
      </c>
      <c r="E4361" s="30">
        <v>66.59</v>
      </c>
    </row>
    <row r="4362" spans="1:5" x14ac:dyDescent="0.2">
      <c r="A4362" s="29">
        <v>38912</v>
      </c>
      <c r="B4362" s="29" t="s">
        <v>4605</v>
      </c>
      <c r="C4362" s="29" t="s">
        <v>229</v>
      </c>
      <c r="D4362" s="29" t="s">
        <v>237</v>
      </c>
      <c r="E4362" s="30">
        <v>84.62</v>
      </c>
    </row>
    <row r="4363" spans="1:5" x14ac:dyDescent="0.2">
      <c r="A4363" s="29">
        <v>38019</v>
      </c>
      <c r="B4363" s="29" t="s">
        <v>4606</v>
      </c>
      <c r="C4363" s="29" t="s">
        <v>229</v>
      </c>
      <c r="D4363" s="29" t="s">
        <v>237</v>
      </c>
      <c r="E4363" s="30">
        <v>8.19</v>
      </c>
    </row>
    <row r="4364" spans="1:5" x14ac:dyDescent="0.2">
      <c r="A4364" s="29">
        <v>38020</v>
      </c>
      <c r="B4364" s="29" t="s">
        <v>4607</v>
      </c>
      <c r="C4364" s="29" t="s">
        <v>229</v>
      </c>
      <c r="D4364" s="29" t="s">
        <v>237</v>
      </c>
      <c r="E4364" s="30">
        <v>10.37</v>
      </c>
    </row>
    <row r="4365" spans="1:5" x14ac:dyDescent="0.2">
      <c r="A4365" s="29">
        <v>38454</v>
      </c>
      <c r="B4365" s="29" t="s">
        <v>4608</v>
      </c>
      <c r="C4365" s="29" t="s">
        <v>229</v>
      </c>
      <c r="D4365" s="29" t="s">
        <v>237</v>
      </c>
      <c r="E4365" s="30">
        <v>8.24</v>
      </c>
    </row>
    <row r="4366" spans="1:5" x14ac:dyDescent="0.2">
      <c r="A4366" s="29">
        <v>38455</v>
      </c>
      <c r="B4366" s="29" t="s">
        <v>4609</v>
      </c>
      <c r="C4366" s="29" t="s">
        <v>229</v>
      </c>
      <c r="D4366" s="29" t="s">
        <v>237</v>
      </c>
      <c r="E4366" s="30">
        <v>7.54</v>
      </c>
    </row>
    <row r="4367" spans="1:5" x14ac:dyDescent="0.2">
      <c r="A4367" s="29">
        <v>38462</v>
      </c>
      <c r="B4367" s="29" t="s">
        <v>4610</v>
      </c>
      <c r="C4367" s="29" t="s">
        <v>229</v>
      </c>
      <c r="D4367" s="29" t="s">
        <v>237</v>
      </c>
      <c r="E4367" s="30">
        <v>213</v>
      </c>
    </row>
    <row r="4368" spans="1:5" x14ac:dyDescent="0.2">
      <c r="A4368" s="29">
        <v>36362</v>
      </c>
      <c r="B4368" s="29" t="s">
        <v>4611</v>
      </c>
      <c r="C4368" s="29" t="s">
        <v>229</v>
      </c>
      <c r="D4368" s="29" t="s">
        <v>237</v>
      </c>
      <c r="E4368" s="30">
        <v>3.24</v>
      </c>
    </row>
    <row r="4369" spans="1:5" x14ac:dyDescent="0.2">
      <c r="A4369" s="29">
        <v>36298</v>
      </c>
      <c r="B4369" s="29" t="s">
        <v>4612</v>
      </c>
      <c r="C4369" s="29" t="s">
        <v>229</v>
      </c>
      <c r="D4369" s="29" t="s">
        <v>237</v>
      </c>
      <c r="E4369" s="30">
        <v>4.8099999999999996</v>
      </c>
    </row>
    <row r="4370" spans="1:5" x14ac:dyDescent="0.2">
      <c r="A4370" s="29">
        <v>38456</v>
      </c>
      <c r="B4370" s="29" t="s">
        <v>4613</v>
      </c>
      <c r="C4370" s="29" t="s">
        <v>229</v>
      </c>
      <c r="D4370" s="29" t="s">
        <v>237</v>
      </c>
      <c r="E4370" s="30">
        <v>7.84</v>
      </c>
    </row>
    <row r="4371" spans="1:5" x14ac:dyDescent="0.2">
      <c r="A4371" s="29">
        <v>38457</v>
      </c>
      <c r="B4371" s="29" t="s">
        <v>4614</v>
      </c>
      <c r="C4371" s="29" t="s">
        <v>229</v>
      </c>
      <c r="D4371" s="29" t="s">
        <v>237</v>
      </c>
      <c r="E4371" s="30">
        <v>17.66</v>
      </c>
    </row>
    <row r="4372" spans="1:5" x14ac:dyDescent="0.2">
      <c r="A4372" s="29">
        <v>38458</v>
      </c>
      <c r="B4372" s="29" t="s">
        <v>4615</v>
      </c>
      <c r="C4372" s="29" t="s">
        <v>229</v>
      </c>
      <c r="D4372" s="29" t="s">
        <v>237</v>
      </c>
      <c r="E4372" s="30">
        <v>23.67</v>
      </c>
    </row>
    <row r="4373" spans="1:5" x14ac:dyDescent="0.2">
      <c r="A4373" s="29">
        <v>38459</v>
      </c>
      <c r="B4373" s="29" t="s">
        <v>4616</v>
      </c>
      <c r="C4373" s="29" t="s">
        <v>229</v>
      </c>
      <c r="D4373" s="29" t="s">
        <v>237</v>
      </c>
      <c r="E4373" s="30">
        <v>41.77</v>
      </c>
    </row>
    <row r="4374" spans="1:5" x14ac:dyDescent="0.2">
      <c r="A4374" s="29">
        <v>38460</v>
      </c>
      <c r="B4374" s="29" t="s">
        <v>4617</v>
      </c>
      <c r="C4374" s="29" t="s">
        <v>229</v>
      </c>
      <c r="D4374" s="29" t="s">
        <v>237</v>
      </c>
      <c r="E4374" s="30">
        <v>87.25</v>
      </c>
    </row>
    <row r="4375" spans="1:5" x14ac:dyDescent="0.2">
      <c r="A4375" s="29">
        <v>38461</v>
      </c>
      <c r="B4375" s="29" t="s">
        <v>4618</v>
      </c>
      <c r="C4375" s="29" t="s">
        <v>229</v>
      </c>
      <c r="D4375" s="29" t="s">
        <v>237</v>
      </c>
      <c r="E4375" s="30">
        <v>133.1</v>
      </c>
    </row>
    <row r="4376" spans="1:5" x14ac:dyDescent="0.2">
      <c r="A4376" s="29">
        <v>7094</v>
      </c>
      <c r="B4376" s="29" t="s">
        <v>4619</v>
      </c>
      <c r="C4376" s="29" t="s">
        <v>229</v>
      </c>
      <c r="D4376" s="29" t="s">
        <v>232</v>
      </c>
      <c r="E4376" s="30">
        <v>13.41</v>
      </c>
    </row>
    <row r="4377" spans="1:5" x14ac:dyDescent="0.2">
      <c r="A4377" s="29">
        <v>7116</v>
      </c>
      <c r="B4377" s="29" t="s">
        <v>4620</v>
      </c>
      <c r="C4377" s="29" t="s">
        <v>229</v>
      </c>
      <c r="D4377" s="29" t="s">
        <v>232</v>
      </c>
      <c r="E4377" s="30">
        <v>4.17</v>
      </c>
    </row>
    <row r="4378" spans="1:5" x14ac:dyDescent="0.2">
      <c r="A4378" s="29">
        <v>7118</v>
      </c>
      <c r="B4378" s="29" t="s">
        <v>4621</v>
      </c>
      <c r="C4378" s="29" t="s">
        <v>229</v>
      </c>
      <c r="D4378" s="29" t="s">
        <v>232</v>
      </c>
      <c r="E4378" s="30">
        <v>29.61</v>
      </c>
    </row>
    <row r="4379" spans="1:5" x14ac:dyDescent="0.2">
      <c r="A4379" s="29">
        <v>7117</v>
      </c>
      <c r="B4379" s="29" t="s">
        <v>4622</v>
      </c>
      <c r="C4379" s="29" t="s">
        <v>229</v>
      </c>
      <c r="D4379" s="29" t="s">
        <v>232</v>
      </c>
      <c r="E4379" s="30">
        <v>26.32</v>
      </c>
    </row>
    <row r="4380" spans="1:5" x14ac:dyDescent="0.2">
      <c r="A4380" s="29">
        <v>7098</v>
      </c>
      <c r="B4380" s="29" t="s">
        <v>4623</v>
      </c>
      <c r="C4380" s="29" t="s">
        <v>229</v>
      </c>
      <c r="D4380" s="29" t="s">
        <v>232</v>
      </c>
      <c r="E4380" s="30">
        <v>3.67</v>
      </c>
    </row>
    <row r="4381" spans="1:5" x14ac:dyDescent="0.2">
      <c r="A4381" s="29">
        <v>7110</v>
      </c>
      <c r="B4381" s="29" t="s">
        <v>4624</v>
      </c>
      <c r="C4381" s="29" t="s">
        <v>229</v>
      </c>
      <c r="D4381" s="29" t="s">
        <v>232</v>
      </c>
      <c r="E4381" s="30">
        <v>64.39</v>
      </c>
    </row>
    <row r="4382" spans="1:5" x14ac:dyDescent="0.2">
      <c r="A4382" s="29">
        <v>7123</v>
      </c>
      <c r="B4382" s="29" t="s">
        <v>4625</v>
      </c>
      <c r="C4382" s="29" t="s">
        <v>229</v>
      </c>
      <c r="D4382" s="29" t="s">
        <v>232</v>
      </c>
      <c r="E4382" s="30">
        <v>4.72</v>
      </c>
    </row>
    <row r="4383" spans="1:5" x14ac:dyDescent="0.2">
      <c r="A4383" s="29">
        <v>7121</v>
      </c>
      <c r="B4383" s="29" t="s">
        <v>4626</v>
      </c>
      <c r="C4383" s="29" t="s">
        <v>229</v>
      </c>
      <c r="D4383" s="29" t="s">
        <v>232</v>
      </c>
      <c r="E4383" s="30">
        <v>11.63</v>
      </c>
    </row>
    <row r="4384" spans="1:5" x14ac:dyDescent="0.2">
      <c r="A4384" s="29">
        <v>7137</v>
      </c>
      <c r="B4384" s="29" t="s">
        <v>4627</v>
      </c>
      <c r="C4384" s="29" t="s">
        <v>229</v>
      </c>
      <c r="D4384" s="29" t="s">
        <v>232</v>
      </c>
      <c r="E4384" s="30">
        <v>10.47</v>
      </c>
    </row>
    <row r="4385" spans="1:5" x14ac:dyDescent="0.2">
      <c r="A4385" s="29">
        <v>7122</v>
      </c>
      <c r="B4385" s="29" t="s">
        <v>4628</v>
      </c>
      <c r="C4385" s="29" t="s">
        <v>229</v>
      </c>
      <c r="D4385" s="29" t="s">
        <v>232</v>
      </c>
      <c r="E4385" s="30">
        <v>13.09</v>
      </c>
    </row>
    <row r="4386" spans="1:5" x14ac:dyDescent="0.2">
      <c r="A4386" s="29">
        <v>7114</v>
      </c>
      <c r="B4386" s="29" t="s">
        <v>4629</v>
      </c>
      <c r="C4386" s="29" t="s">
        <v>229</v>
      </c>
      <c r="D4386" s="29" t="s">
        <v>232</v>
      </c>
      <c r="E4386" s="30">
        <v>20.18</v>
      </c>
    </row>
    <row r="4387" spans="1:5" x14ac:dyDescent="0.2">
      <c r="A4387" s="29">
        <v>7109</v>
      </c>
      <c r="B4387" s="29" t="s">
        <v>4630</v>
      </c>
      <c r="C4387" s="29" t="s">
        <v>229</v>
      </c>
      <c r="D4387" s="29" t="s">
        <v>232</v>
      </c>
      <c r="E4387" s="30">
        <v>3.53</v>
      </c>
    </row>
    <row r="4388" spans="1:5" x14ac:dyDescent="0.2">
      <c r="A4388" s="29">
        <v>7135</v>
      </c>
      <c r="B4388" s="29" t="s">
        <v>4631</v>
      </c>
      <c r="C4388" s="29" t="s">
        <v>229</v>
      </c>
      <c r="D4388" s="29" t="s">
        <v>232</v>
      </c>
      <c r="E4388" s="30">
        <v>5.51</v>
      </c>
    </row>
    <row r="4389" spans="1:5" x14ac:dyDescent="0.2">
      <c r="A4389" s="29">
        <v>37947</v>
      </c>
      <c r="B4389" s="29" t="s">
        <v>4632</v>
      </c>
      <c r="C4389" s="29" t="s">
        <v>229</v>
      </c>
      <c r="D4389" s="29" t="s">
        <v>232</v>
      </c>
      <c r="E4389" s="30">
        <v>5.59</v>
      </c>
    </row>
    <row r="4390" spans="1:5" x14ac:dyDescent="0.2">
      <c r="A4390" s="29">
        <v>7103</v>
      </c>
      <c r="B4390" s="29" t="s">
        <v>4633</v>
      </c>
      <c r="C4390" s="29" t="s">
        <v>229</v>
      </c>
      <c r="D4390" s="29" t="s">
        <v>232</v>
      </c>
      <c r="E4390" s="30">
        <v>12.8</v>
      </c>
    </row>
    <row r="4391" spans="1:5" x14ac:dyDescent="0.2">
      <c r="A4391" s="29">
        <v>40419</v>
      </c>
      <c r="B4391" s="29" t="s">
        <v>4634</v>
      </c>
      <c r="C4391" s="29" t="s">
        <v>229</v>
      </c>
      <c r="D4391" s="29" t="s">
        <v>237</v>
      </c>
      <c r="E4391" s="30">
        <v>48.71</v>
      </c>
    </row>
    <row r="4392" spans="1:5" x14ac:dyDescent="0.2">
      <c r="A4392" s="29">
        <v>40420</v>
      </c>
      <c r="B4392" s="29" t="s">
        <v>4635</v>
      </c>
      <c r="C4392" s="29" t="s">
        <v>229</v>
      </c>
      <c r="D4392" s="29" t="s">
        <v>237</v>
      </c>
      <c r="E4392" s="30">
        <v>71.069999999999993</v>
      </c>
    </row>
    <row r="4393" spans="1:5" x14ac:dyDescent="0.2">
      <c r="A4393" s="29">
        <v>40421</v>
      </c>
      <c r="B4393" s="29" t="s">
        <v>4636</v>
      </c>
      <c r="C4393" s="29" t="s">
        <v>229</v>
      </c>
      <c r="D4393" s="29" t="s">
        <v>237</v>
      </c>
      <c r="E4393" s="30">
        <v>75.650000000000006</v>
      </c>
    </row>
    <row r="4394" spans="1:5" x14ac:dyDescent="0.2">
      <c r="A4394" s="29">
        <v>7126</v>
      </c>
      <c r="B4394" s="29" t="s">
        <v>4637</v>
      </c>
      <c r="C4394" s="29" t="s">
        <v>229</v>
      </c>
      <c r="D4394" s="29" t="s">
        <v>232</v>
      </c>
      <c r="E4394" s="30">
        <v>26.86</v>
      </c>
    </row>
    <row r="4395" spans="1:5" x14ac:dyDescent="0.2">
      <c r="A4395" s="29">
        <v>38905</v>
      </c>
      <c r="B4395" s="29" t="s">
        <v>4638</v>
      </c>
      <c r="C4395" s="29" t="s">
        <v>229</v>
      </c>
      <c r="D4395" s="29" t="s">
        <v>237</v>
      </c>
      <c r="E4395" s="30">
        <v>20.87</v>
      </c>
    </row>
    <row r="4396" spans="1:5" x14ac:dyDescent="0.2">
      <c r="A4396" s="29">
        <v>38907</v>
      </c>
      <c r="B4396" s="29" t="s">
        <v>4639</v>
      </c>
      <c r="C4396" s="29" t="s">
        <v>229</v>
      </c>
      <c r="D4396" s="29" t="s">
        <v>237</v>
      </c>
      <c r="E4396" s="30">
        <v>22.2</v>
      </c>
    </row>
    <row r="4397" spans="1:5" x14ac:dyDescent="0.2">
      <c r="A4397" s="29">
        <v>38908</v>
      </c>
      <c r="B4397" s="29" t="s">
        <v>4640</v>
      </c>
      <c r="C4397" s="29" t="s">
        <v>229</v>
      </c>
      <c r="D4397" s="29" t="s">
        <v>237</v>
      </c>
      <c r="E4397" s="30">
        <v>24.98</v>
      </c>
    </row>
    <row r="4398" spans="1:5" x14ac:dyDescent="0.2">
      <c r="A4398" s="29">
        <v>38909</v>
      </c>
      <c r="B4398" s="29" t="s">
        <v>4641</v>
      </c>
      <c r="C4398" s="29" t="s">
        <v>229</v>
      </c>
      <c r="D4398" s="29" t="s">
        <v>237</v>
      </c>
      <c r="E4398" s="30">
        <v>35.92</v>
      </c>
    </row>
    <row r="4399" spans="1:5" x14ac:dyDescent="0.2">
      <c r="A4399" s="29">
        <v>38910</v>
      </c>
      <c r="B4399" s="29" t="s">
        <v>4642</v>
      </c>
      <c r="C4399" s="29" t="s">
        <v>229</v>
      </c>
      <c r="D4399" s="29" t="s">
        <v>237</v>
      </c>
      <c r="E4399" s="30">
        <v>38.79</v>
      </c>
    </row>
    <row r="4400" spans="1:5" x14ac:dyDescent="0.2">
      <c r="A4400" s="29">
        <v>38897</v>
      </c>
      <c r="B4400" s="29" t="s">
        <v>4643</v>
      </c>
      <c r="C4400" s="29" t="s">
        <v>229</v>
      </c>
      <c r="D4400" s="29" t="s">
        <v>237</v>
      </c>
      <c r="E4400" s="30">
        <v>20.95</v>
      </c>
    </row>
    <row r="4401" spans="1:5" x14ac:dyDescent="0.2">
      <c r="A4401" s="29">
        <v>38899</v>
      </c>
      <c r="B4401" s="29" t="s">
        <v>4644</v>
      </c>
      <c r="C4401" s="29" t="s">
        <v>229</v>
      </c>
      <c r="D4401" s="29" t="s">
        <v>237</v>
      </c>
      <c r="E4401" s="30">
        <v>23.57</v>
      </c>
    </row>
    <row r="4402" spans="1:5" x14ac:dyDescent="0.2">
      <c r="A4402" s="29">
        <v>38900</v>
      </c>
      <c r="B4402" s="29" t="s">
        <v>4645</v>
      </c>
      <c r="C4402" s="29" t="s">
        <v>229</v>
      </c>
      <c r="D4402" s="29" t="s">
        <v>237</v>
      </c>
      <c r="E4402" s="30">
        <v>24.57</v>
      </c>
    </row>
    <row r="4403" spans="1:5" x14ac:dyDescent="0.2">
      <c r="A4403" s="29">
        <v>38901</v>
      </c>
      <c r="B4403" s="29" t="s">
        <v>4646</v>
      </c>
      <c r="C4403" s="29" t="s">
        <v>229</v>
      </c>
      <c r="D4403" s="29" t="s">
        <v>237</v>
      </c>
      <c r="E4403" s="30">
        <v>40.200000000000003</v>
      </c>
    </row>
    <row r="4404" spans="1:5" x14ac:dyDescent="0.2">
      <c r="A4404" s="29">
        <v>38904</v>
      </c>
      <c r="B4404" s="29" t="s">
        <v>4647</v>
      </c>
      <c r="C4404" s="29" t="s">
        <v>229</v>
      </c>
      <c r="D4404" s="29" t="s">
        <v>237</v>
      </c>
      <c r="E4404" s="30">
        <v>65.3</v>
      </c>
    </row>
    <row r="4405" spans="1:5" x14ac:dyDescent="0.2">
      <c r="A4405" s="29">
        <v>38903</v>
      </c>
      <c r="B4405" s="29" t="s">
        <v>4648</v>
      </c>
      <c r="C4405" s="29" t="s">
        <v>229</v>
      </c>
      <c r="D4405" s="29" t="s">
        <v>237</v>
      </c>
      <c r="E4405" s="30">
        <v>64.89</v>
      </c>
    </row>
    <row r="4406" spans="1:5" x14ac:dyDescent="0.2">
      <c r="A4406" s="29">
        <v>7091</v>
      </c>
      <c r="B4406" s="29" t="s">
        <v>4649</v>
      </c>
      <c r="C4406" s="29" t="s">
        <v>229</v>
      </c>
      <c r="D4406" s="29" t="s">
        <v>232</v>
      </c>
      <c r="E4406" s="30">
        <v>19.649999999999999</v>
      </c>
    </row>
    <row r="4407" spans="1:5" x14ac:dyDescent="0.2">
      <c r="A4407" s="29">
        <v>11655</v>
      </c>
      <c r="B4407" s="29" t="s">
        <v>4650</v>
      </c>
      <c r="C4407" s="29" t="s">
        <v>229</v>
      </c>
      <c r="D4407" s="29" t="s">
        <v>232</v>
      </c>
      <c r="E4407" s="30">
        <v>18.77</v>
      </c>
    </row>
    <row r="4408" spans="1:5" x14ac:dyDescent="0.2">
      <c r="A4408" s="29">
        <v>11656</v>
      </c>
      <c r="B4408" s="29" t="s">
        <v>4651</v>
      </c>
      <c r="C4408" s="29" t="s">
        <v>229</v>
      </c>
      <c r="D4408" s="29" t="s">
        <v>232</v>
      </c>
      <c r="E4408" s="30">
        <v>19.64</v>
      </c>
    </row>
    <row r="4409" spans="1:5" x14ac:dyDescent="0.2">
      <c r="A4409" s="29">
        <v>37948</v>
      </c>
      <c r="B4409" s="29" t="s">
        <v>4652</v>
      </c>
      <c r="C4409" s="29" t="s">
        <v>229</v>
      </c>
      <c r="D4409" s="29" t="s">
        <v>232</v>
      </c>
      <c r="E4409" s="30">
        <v>3.98</v>
      </c>
    </row>
    <row r="4410" spans="1:5" x14ac:dyDescent="0.2">
      <c r="A4410" s="29">
        <v>7097</v>
      </c>
      <c r="B4410" s="29" t="s">
        <v>4653</v>
      </c>
      <c r="C4410" s="29" t="s">
        <v>229</v>
      </c>
      <c r="D4410" s="29" t="s">
        <v>232</v>
      </c>
      <c r="E4410" s="30">
        <v>8.73</v>
      </c>
    </row>
    <row r="4411" spans="1:5" x14ac:dyDescent="0.2">
      <c r="A4411" s="29">
        <v>11657</v>
      </c>
      <c r="B4411" s="29" t="s">
        <v>4654</v>
      </c>
      <c r="C4411" s="29" t="s">
        <v>229</v>
      </c>
      <c r="D4411" s="29" t="s">
        <v>232</v>
      </c>
      <c r="E4411" s="30">
        <v>17.12</v>
      </c>
    </row>
    <row r="4412" spans="1:5" x14ac:dyDescent="0.2">
      <c r="A4412" s="29">
        <v>11658</v>
      </c>
      <c r="B4412" s="29" t="s">
        <v>4655</v>
      </c>
      <c r="C4412" s="29" t="s">
        <v>229</v>
      </c>
      <c r="D4412" s="29" t="s">
        <v>232</v>
      </c>
      <c r="E4412" s="30">
        <v>17.43</v>
      </c>
    </row>
    <row r="4413" spans="1:5" x14ac:dyDescent="0.2">
      <c r="A4413" s="29">
        <v>7146</v>
      </c>
      <c r="B4413" s="29" t="s">
        <v>4656</v>
      </c>
      <c r="C4413" s="29" t="s">
        <v>229</v>
      </c>
      <c r="D4413" s="29" t="s">
        <v>232</v>
      </c>
      <c r="E4413" s="30">
        <v>199.4</v>
      </c>
    </row>
    <row r="4414" spans="1:5" x14ac:dyDescent="0.2">
      <c r="A4414" s="29">
        <v>7138</v>
      </c>
      <c r="B4414" s="29" t="s">
        <v>4657</v>
      </c>
      <c r="C4414" s="29" t="s">
        <v>229</v>
      </c>
      <c r="D4414" s="29" t="s">
        <v>232</v>
      </c>
      <c r="E4414" s="30">
        <v>1.1299999999999999</v>
      </c>
    </row>
    <row r="4415" spans="1:5" x14ac:dyDescent="0.2">
      <c r="A4415" s="29">
        <v>7139</v>
      </c>
      <c r="B4415" s="29" t="s">
        <v>4658</v>
      </c>
      <c r="C4415" s="29" t="s">
        <v>229</v>
      </c>
      <c r="D4415" s="29" t="s">
        <v>232</v>
      </c>
      <c r="E4415" s="30">
        <v>1.48</v>
      </c>
    </row>
    <row r="4416" spans="1:5" x14ac:dyDescent="0.2">
      <c r="A4416" s="29">
        <v>7140</v>
      </c>
      <c r="B4416" s="29" t="s">
        <v>4659</v>
      </c>
      <c r="C4416" s="29" t="s">
        <v>229</v>
      </c>
      <c r="D4416" s="29" t="s">
        <v>232</v>
      </c>
      <c r="E4416" s="30">
        <v>4.92</v>
      </c>
    </row>
    <row r="4417" spans="1:5" x14ac:dyDescent="0.2">
      <c r="A4417" s="29">
        <v>7141</v>
      </c>
      <c r="B4417" s="29" t="s">
        <v>4660</v>
      </c>
      <c r="C4417" s="29" t="s">
        <v>229</v>
      </c>
      <c r="D4417" s="29" t="s">
        <v>232</v>
      </c>
      <c r="E4417" s="30">
        <v>10.76</v>
      </c>
    </row>
    <row r="4418" spans="1:5" x14ac:dyDescent="0.2">
      <c r="A4418" s="29">
        <v>7143</v>
      </c>
      <c r="B4418" s="29" t="s">
        <v>4661</v>
      </c>
      <c r="C4418" s="29" t="s">
        <v>229</v>
      </c>
      <c r="D4418" s="29" t="s">
        <v>232</v>
      </c>
      <c r="E4418" s="30">
        <v>35.840000000000003</v>
      </c>
    </row>
    <row r="4419" spans="1:5" x14ac:dyDescent="0.2">
      <c r="A4419" s="29">
        <v>7144</v>
      </c>
      <c r="B4419" s="29" t="s">
        <v>4662</v>
      </c>
      <c r="C4419" s="29" t="s">
        <v>229</v>
      </c>
      <c r="D4419" s="29" t="s">
        <v>232</v>
      </c>
      <c r="E4419" s="30">
        <v>71.69</v>
      </c>
    </row>
    <row r="4420" spans="1:5" x14ac:dyDescent="0.2">
      <c r="A4420" s="29">
        <v>7145</v>
      </c>
      <c r="B4420" s="29" t="s">
        <v>4663</v>
      </c>
      <c r="C4420" s="29" t="s">
        <v>229</v>
      </c>
      <c r="D4420" s="29" t="s">
        <v>232</v>
      </c>
      <c r="E4420" s="30">
        <v>117.57</v>
      </c>
    </row>
    <row r="4421" spans="1:5" x14ac:dyDescent="0.2">
      <c r="A4421" s="29">
        <v>7142</v>
      </c>
      <c r="B4421" s="29" t="s">
        <v>4664</v>
      </c>
      <c r="C4421" s="29" t="s">
        <v>229</v>
      </c>
      <c r="D4421" s="29" t="s">
        <v>232</v>
      </c>
      <c r="E4421" s="30">
        <v>12.02</v>
      </c>
    </row>
    <row r="4422" spans="1:5" x14ac:dyDescent="0.2">
      <c r="A4422" s="29">
        <v>3593</v>
      </c>
      <c r="B4422" s="29" t="s">
        <v>4665</v>
      </c>
      <c r="C4422" s="29" t="s">
        <v>229</v>
      </c>
      <c r="D4422" s="29" t="s">
        <v>237</v>
      </c>
      <c r="E4422" s="30">
        <v>81.58</v>
      </c>
    </row>
    <row r="4423" spans="1:5" x14ac:dyDescent="0.2">
      <c r="A4423" s="29">
        <v>3588</v>
      </c>
      <c r="B4423" s="29" t="s">
        <v>4666</v>
      </c>
      <c r="C4423" s="29" t="s">
        <v>229</v>
      </c>
      <c r="D4423" s="29" t="s">
        <v>237</v>
      </c>
      <c r="E4423" s="30">
        <v>62.88</v>
      </c>
    </row>
    <row r="4424" spans="1:5" x14ac:dyDescent="0.2">
      <c r="A4424" s="29">
        <v>3585</v>
      </c>
      <c r="B4424" s="29" t="s">
        <v>4667</v>
      </c>
      <c r="C4424" s="29" t="s">
        <v>229</v>
      </c>
      <c r="D4424" s="29" t="s">
        <v>237</v>
      </c>
      <c r="E4424" s="30">
        <v>19.420000000000002</v>
      </c>
    </row>
    <row r="4425" spans="1:5" x14ac:dyDescent="0.2">
      <c r="A4425" s="29">
        <v>3587</v>
      </c>
      <c r="B4425" s="29" t="s">
        <v>4668</v>
      </c>
      <c r="C4425" s="29" t="s">
        <v>229</v>
      </c>
      <c r="D4425" s="29" t="s">
        <v>237</v>
      </c>
      <c r="E4425" s="30">
        <v>39.020000000000003</v>
      </c>
    </row>
    <row r="4426" spans="1:5" x14ac:dyDescent="0.2">
      <c r="A4426" s="29">
        <v>3590</v>
      </c>
      <c r="B4426" s="29" t="s">
        <v>4669</v>
      </c>
      <c r="C4426" s="29" t="s">
        <v>229</v>
      </c>
      <c r="D4426" s="29" t="s">
        <v>237</v>
      </c>
      <c r="E4426" s="30">
        <v>231.62</v>
      </c>
    </row>
    <row r="4427" spans="1:5" x14ac:dyDescent="0.2">
      <c r="A4427" s="29">
        <v>3589</v>
      </c>
      <c r="B4427" s="29" t="s">
        <v>4670</v>
      </c>
      <c r="C4427" s="29" t="s">
        <v>229</v>
      </c>
      <c r="D4427" s="29" t="s">
        <v>237</v>
      </c>
      <c r="E4427" s="30">
        <v>124.32</v>
      </c>
    </row>
    <row r="4428" spans="1:5" x14ac:dyDescent="0.2">
      <c r="A4428" s="29">
        <v>3586</v>
      </c>
      <c r="B4428" s="29" t="s">
        <v>4671</v>
      </c>
      <c r="C4428" s="29" t="s">
        <v>229</v>
      </c>
      <c r="D4428" s="29" t="s">
        <v>237</v>
      </c>
      <c r="E4428" s="30">
        <v>25.44</v>
      </c>
    </row>
    <row r="4429" spans="1:5" x14ac:dyDescent="0.2">
      <c r="A4429" s="29">
        <v>3592</v>
      </c>
      <c r="B4429" s="29" t="s">
        <v>4672</v>
      </c>
      <c r="C4429" s="29" t="s">
        <v>229</v>
      </c>
      <c r="D4429" s="29" t="s">
        <v>237</v>
      </c>
      <c r="E4429" s="30">
        <v>366.12</v>
      </c>
    </row>
    <row r="4430" spans="1:5" x14ac:dyDescent="0.2">
      <c r="A4430" s="29">
        <v>3591</v>
      </c>
      <c r="B4430" s="29" t="s">
        <v>4673</v>
      </c>
      <c r="C4430" s="29" t="s">
        <v>229</v>
      </c>
      <c r="D4430" s="29" t="s">
        <v>237</v>
      </c>
      <c r="E4430" s="30">
        <v>586.91</v>
      </c>
    </row>
    <row r="4431" spans="1:5" x14ac:dyDescent="0.2">
      <c r="A4431" s="29">
        <v>40396</v>
      </c>
      <c r="B4431" s="29" t="s">
        <v>4674</v>
      </c>
      <c r="C4431" s="29" t="s">
        <v>229</v>
      </c>
      <c r="D4431" s="29" t="s">
        <v>237</v>
      </c>
      <c r="E4431" s="30">
        <v>129.52000000000001</v>
      </c>
    </row>
    <row r="4432" spans="1:5" x14ac:dyDescent="0.2">
      <c r="A4432" s="29">
        <v>40395</v>
      </c>
      <c r="B4432" s="29" t="s">
        <v>4675</v>
      </c>
      <c r="C4432" s="29" t="s">
        <v>229</v>
      </c>
      <c r="D4432" s="29" t="s">
        <v>237</v>
      </c>
      <c r="E4432" s="30">
        <v>99.4</v>
      </c>
    </row>
    <row r="4433" spans="1:5" x14ac:dyDescent="0.2">
      <c r="A4433" s="29">
        <v>40392</v>
      </c>
      <c r="B4433" s="29" t="s">
        <v>4676</v>
      </c>
      <c r="C4433" s="29" t="s">
        <v>229</v>
      </c>
      <c r="D4433" s="29" t="s">
        <v>237</v>
      </c>
      <c r="E4433" s="30">
        <v>31.98</v>
      </c>
    </row>
    <row r="4434" spans="1:5" x14ac:dyDescent="0.2">
      <c r="A4434" s="29">
        <v>40394</v>
      </c>
      <c r="B4434" s="29" t="s">
        <v>4677</v>
      </c>
      <c r="C4434" s="29" t="s">
        <v>229</v>
      </c>
      <c r="D4434" s="29" t="s">
        <v>237</v>
      </c>
      <c r="E4434" s="30">
        <v>64.72</v>
      </c>
    </row>
    <row r="4435" spans="1:5" x14ac:dyDescent="0.2">
      <c r="A4435" s="29">
        <v>40398</v>
      </c>
      <c r="B4435" s="29" t="s">
        <v>4678</v>
      </c>
      <c r="C4435" s="29" t="s">
        <v>229</v>
      </c>
      <c r="D4435" s="29" t="s">
        <v>237</v>
      </c>
      <c r="E4435" s="30">
        <v>415.54</v>
      </c>
    </row>
    <row r="4436" spans="1:5" x14ac:dyDescent="0.2">
      <c r="A4436" s="29">
        <v>40397</v>
      </c>
      <c r="B4436" s="29" t="s">
        <v>4679</v>
      </c>
      <c r="C4436" s="29" t="s">
        <v>229</v>
      </c>
      <c r="D4436" s="29" t="s">
        <v>237</v>
      </c>
      <c r="E4436" s="30">
        <v>212.8</v>
      </c>
    </row>
    <row r="4437" spans="1:5" x14ac:dyDescent="0.2">
      <c r="A4437" s="29">
        <v>40393</v>
      </c>
      <c r="B4437" s="29" t="s">
        <v>4680</v>
      </c>
      <c r="C4437" s="29" t="s">
        <v>229</v>
      </c>
      <c r="D4437" s="29" t="s">
        <v>237</v>
      </c>
      <c r="E4437" s="30">
        <v>41.2</v>
      </c>
    </row>
    <row r="4438" spans="1:5" x14ac:dyDescent="0.2">
      <c r="A4438" s="29">
        <v>40399</v>
      </c>
      <c r="B4438" s="29" t="s">
        <v>4681</v>
      </c>
      <c r="C4438" s="29" t="s">
        <v>229</v>
      </c>
      <c r="D4438" s="29" t="s">
        <v>237</v>
      </c>
      <c r="E4438" s="30">
        <v>679.82</v>
      </c>
    </row>
    <row r="4439" spans="1:5" x14ac:dyDescent="0.2">
      <c r="A4439" s="29">
        <v>39322</v>
      </c>
      <c r="B4439" s="29" t="s">
        <v>4682</v>
      </c>
      <c r="C4439" s="29" t="s">
        <v>229</v>
      </c>
      <c r="D4439" s="29" t="s">
        <v>237</v>
      </c>
      <c r="E4439" s="30">
        <v>25.31</v>
      </c>
    </row>
    <row r="4440" spans="1:5" x14ac:dyDescent="0.2">
      <c r="A4440" s="29">
        <v>39289</v>
      </c>
      <c r="B4440" s="29" t="s">
        <v>4683</v>
      </c>
      <c r="C4440" s="29" t="s">
        <v>229</v>
      </c>
      <c r="D4440" s="29" t="s">
        <v>237</v>
      </c>
      <c r="E4440" s="30">
        <v>30.32</v>
      </c>
    </row>
    <row r="4441" spans="1:5" x14ac:dyDescent="0.2">
      <c r="A4441" s="29">
        <v>39290</v>
      </c>
      <c r="B4441" s="29" t="s">
        <v>4684</v>
      </c>
      <c r="C4441" s="29" t="s">
        <v>229</v>
      </c>
      <c r="D4441" s="29" t="s">
        <v>237</v>
      </c>
      <c r="E4441" s="30">
        <v>51.47</v>
      </c>
    </row>
    <row r="4442" spans="1:5" x14ac:dyDescent="0.2">
      <c r="A4442" s="29">
        <v>39291</v>
      </c>
      <c r="B4442" s="29" t="s">
        <v>4685</v>
      </c>
      <c r="C4442" s="29" t="s">
        <v>229</v>
      </c>
      <c r="D4442" s="29" t="s">
        <v>237</v>
      </c>
      <c r="E4442" s="30">
        <v>77.05</v>
      </c>
    </row>
    <row r="4443" spans="1:5" x14ac:dyDescent="0.2">
      <c r="A4443" s="29">
        <v>20174</v>
      </c>
      <c r="B4443" s="29" t="s">
        <v>4686</v>
      </c>
      <c r="C4443" s="29" t="s">
        <v>229</v>
      </c>
      <c r="D4443" s="29" t="s">
        <v>232</v>
      </c>
      <c r="E4443" s="30">
        <v>47.89</v>
      </c>
    </row>
    <row r="4444" spans="1:5" x14ac:dyDescent="0.2">
      <c r="A4444" s="29">
        <v>41892</v>
      </c>
      <c r="B4444" s="29" t="s">
        <v>4687</v>
      </c>
      <c r="C4444" s="29" t="s">
        <v>229</v>
      </c>
      <c r="D4444" s="29" t="s">
        <v>237</v>
      </c>
      <c r="E4444" s="30">
        <v>149.41999999999999</v>
      </c>
    </row>
    <row r="4445" spans="1:5" x14ac:dyDescent="0.2">
      <c r="A4445" s="29">
        <v>7048</v>
      </c>
      <c r="B4445" s="29" t="s">
        <v>4688</v>
      </c>
      <c r="C4445" s="29" t="s">
        <v>229</v>
      </c>
      <c r="D4445" s="29" t="s">
        <v>237</v>
      </c>
      <c r="E4445" s="30">
        <v>32.25</v>
      </c>
    </row>
    <row r="4446" spans="1:5" x14ac:dyDescent="0.2">
      <c r="A4446" s="29">
        <v>7088</v>
      </c>
      <c r="B4446" s="29" t="s">
        <v>4689</v>
      </c>
      <c r="C4446" s="29" t="s">
        <v>229</v>
      </c>
      <c r="D4446" s="29" t="s">
        <v>237</v>
      </c>
      <c r="E4446" s="30">
        <v>70.52</v>
      </c>
    </row>
    <row r="4447" spans="1:5" x14ac:dyDescent="0.2">
      <c r="A4447" s="29">
        <v>20179</v>
      </c>
      <c r="B4447" s="29" t="s">
        <v>4690</v>
      </c>
      <c r="C4447" s="29" t="s">
        <v>229</v>
      </c>
      <c r="D4447" s="29" t="s">
        <v>232</v>
      </c>
      <c r="E4447" s="30">
        <v>64.47</v>
      </c>
    </row>
    <row r="4448" spans="1:5" x14ac:dyDescent="0.2">
      <c r="A4448" s="29">
        <v>20178</v>
      </c>
      <c r="B4448" s="29" t="s">
        <v>4691</v>
      </c>
      <c r="C4448" s="29" t="s">
        <v>229</v>
      </c>
      <c r="D4448" s="29" t="s">
        <v>232</v>
      </c>
      <c r="E4448" s="30">
        <v>56.98</v>
      </c>
    </row>
    <row r="4449" spans="1:5" x14ac:dyDescent="0.2">
      <c r="A4449" s="29">
        <v>20180</v>
      </c>
      <c r="B4449" s="29" t="s">
        <v>4692</v>
      </c>
      <c r="C4449" s="29" t="s">
        <v>229</v>
      </c>
      <c r="D4449" s="29" t="s">
        <v>232</v>
      </c>
      <c r="E4449" s="30">
        <v>104.7</v>
      </c>
    </row>
    <row r="4450" spans="1:5" x14ac:dyDescent="0.2">
      <c r="A4450" s="29">
        <v>20181</v>
      </c>
      <c r="B4450" s="29" t="s">
        <v>4693</v>
      </c>
      <c r="C4450" s="29" t="s">
        <v>229</v>
      </c>
      <c r="D4450" s="29" t="s">
        <v>232</v>
      </c>
      <c r="E4450" s="30">
        <v>155.32</v>
      </c>
    </row>
    <row r="4451" spans="1:5" x14ac:dyDescent="0.2">
      <c r="A4451" s="29">
        <v>20177</v>
      </c>
      <c r="B4451" s="29" t="s">
        <v>4694</v>
      </c>
      <c r="C4451" s="29" t="s">
        <v>229</v>
      </c>
      <c r="D4451" s="29" t="s">
        <v>232</v>
      </c>
      <c r="E4451" s="30">
        <v>37.340000000000003</v>
      </c>
    </row>
    <row r="4452" spans="1:5" x14ac:dyDescent="0.2">
      <c r="A4452" s="29">
        <v>7082</v>
      </c>
      <c r="B4452" s="29" t="s">
        <v>4695</v>
      </c>
      <c r="C4452" s="29" t="s">
        <v>229</v>
      </c>
      <c r="D4452" s="29" t="s">
        <v>237</v>
      </c>
      <c r="E4452" s="30">
        <v>76.27</v>
      </c>
    </row>
    <row r="4453" spans="1:5" x14ac:dyDescent="0.2">
      <c r="A4453" s="29">
        <v>42707</v>
      </c>
      <c r="B4453" s="29" t="s">
        <v>4696</v>
      </c>
      <c r="C4453" s="29" t="s">
        <v>229</v>
      </c>
      <c r="D4453" s="29" t="s">
        <v>237</v>
      </c>
      <c r="E4453" s="30">
        <v>207.13</v>
      </c>
    </row>
    <row r="4454" spans="1:5" x14ac:dyDescent="0.2">
      <c r="A4454" s="29">
        <v>7069</v>
      </c>
      <c r="B4454" s="29" t="s">
        <v>4697</v>
      </c>
      <c r="C4454" s="29" t="s">
        <v>229</v>
      </c>
      <c r="D4454" s="29" t="s">
        <v>237</v>
      </c>
      <c r="E4454" s="30">
        <v>169.27</v>
      </c>
    </row>
    <row r="4455" spans="1:5" x14ac:dyDescent="0.2">
      <c r="A4455" s="29">
        <v>42708</v>
      </c>
      <c r="B4455" s="29" t="s">
        <v>4698</v>
      </c>
      <c r="C4455" s="29" t="s">
        <v>229</v>
      </c>
      <c r="D4455" s="29" t="s">
        <v>237</v>
      </c>
      <c r="E4455" s="30">
        <v>543.66</v>
      </c>
    </row>
    <row r="4456" spans="1:5" x14ac:dyDescent="0.2">
      <c r="A4456" s="29">
        <v>7070</v>
      </c>
      <c r="B4456" s="29" t="s">
        <v>4699</v>
      </c>
      <c r="C4456" s="29" t="s">
        <v>229</v>
      </c>
      <c r="D4456" s="29" t="s">
        <v>237</v>
      </c>
      <c r="E4456" s="30">
        <v>242.4</v>
      </c>
    </row>
    <row r="4457" spans="1:5" x14ac:dyDescent="0.2">
      <c r="A4457" s="29">
        <v>42709</v>
      </c>
      <c r="B4457" s="29" t="s">
        <v>4700</v>
      </c>
      <c r="C4457" s="29" t="s">
        <v>229</v>
      </c>
      <c r="D4457" s="29" t="s">
        <v>237</v>
      </c>
      <c r="E4457" s="30">
        <v>813.07</v>
      </c>
    </row>
    <row r="4458" spans="1:5" x14ac:dyDescent="0.2">
      <c r="A4458" s="29">
        <v>42710</v>
      </c>
      <c r="B4458" s="29" t="s">
        <v>4701</v>
      </c>
      <c r="C4458" s="29" t="s">
        <v>229</v>
      </c>
      <c r="D4458" s="29" t="s">
        <v>237</v>
      </c>
      <c r="E4458" s="30">
        <v>2337.1799999999998</v>
      </c>
    </row>
    <row r="4459" spans="1:5" x14ac:dyDescent="0.2">
      <c r="A4459" s="29">
        <v>42716</v>
      </c>
      <c r="B4459" s="29" t="s">
        <v>4702</v>
      </c>
      <c r="C4459" s="29" t="s">
        <v>229</v>
      </c>
      <c r="D4459" s="29" t="s">
        <v>237</v>
      </c>
      <c r="E4459" s="30">
        <v>2909.01</v>
      </c>
    </row>
    <row r="4460" spans="1:5" x14ac:dyDescent="0.2">
      <c r="A4460" s="29">
        <v>20172</v>
      </c>
      <c r="B4460" s="29" t="s">
        <v>4703</v>
      </c>
      <c r="C4460" s="29" t="s">
        <v>229</v>
      </c>
      <c r="D4460" s="29" t="s">
        <v>237</v>
      </c>
      <c r="E4460" s="30">
        <v>55.94</v>
      </c>
    </row>
    <row r="4461" spans="1:5" x14ac:dyDescent="0.2">
      <c r="A4461" s="29">
        <v>40945</v>
      </c>
      <c r="B4461" s="29" t="s">
        <v>4704</v>
      </c>
      <c r="C4461" s="29" t="s">
        <v>407</v>
      </c>
      <c r="D4461" s="29" t="s">
        <v>232</v>
      </c>
      <c r="E4461" s="30">
        <v>14.98</v>
      </c>
    </row>
    <row r="4462" spans="1:5" x14ac:dyDescent="0.2">
      <c r="A4462" s="29">
        <v>40946</v>
      </c>
      <c r="B4462" s="29" t="s">
        <v>4705</v>
      </c>
      <c r="C4462" s="29" t="s">
        <v>409</v>
      </c>
      <c r="D4462" s="29" t="s">
        <v>232</v>
      </c>
      <c r="E4462" s="30">
        <v>2643.66</v>
      </c>
    </row>
    <row r="4463" spans="1:5" x14ac:dyDescent="0.2">
      <c r="A4463" s="29">
        <v>7153</v>
      </c>
      <c r="B4463" s="29" t="s">
        <v>4706</v>
      </c>
      <c r="C4463" s="29" t="s">
        <v>407</v>
      </c>
      <c r="D4463" s="29" t="s">
        <v>232</v>
      </c>
      <c r="E4463" s="30">
        <v>25.21</v>
      </c>
    </row>
    <row r="4464" spans="1:5" x14ac:dyDescent="0.2">
      <c r="A4464" s="29">
        <v>41089</v>
      </c>
      <c r="B4464" s="29" t="s">
        <v>4707</v>
      </c>
      <c r="C4464" s="29" t="s">
        <v>409</v>
      </c>
      <c r="D4464" s="29" t="s">
        <v>232</v>
      </c>
      <c r="E4464" s="30">
        <v>4448.09</v>
      </c>
    </row>
    <row r="4465" spans="1:5" x14ac:dyDescent="0.2">
      <c r="A4465" s="29">
        <v>40943</v>
      </c>
      <c r="B4465" s="29" t="s">
        <v>4708</v>
      </c>
      <c r="C4465" s="29" t="s">
        <v>407</v>
      </c>
      <c r="D4465" s="29" t="s">
        <v>232</v>
      </c>
      <c r="E4465" s="30">
        <v>23.53</v>
      </c>
    </row>
    <row r="4466" spans="1:5" x14ac:dyDescent="0.2">
      <c r="A4466" s="29">
        <v>40944</v>
      </c>
      <c r="B4466" s="29" t="s">
        <v>4709</v>
      </c>
      <c r="C4466" s="29" t="s">
        <v>409</v>
      </c>
      <c r="D4466" s="29" t="s">
        <v>232</v>
      </c>
      <c r="E4466" s="30">
        <v>4154.51</v>
      </c>
    </row>
    <row r="4467" spans="1:5" x14ac:dyDescent="0.2">
      <c r="A4467" s="29">
        <v>6175</v>
      </c>
      <c r="B4467" s="29" t="s">
        <v>4710</v>
      </c>
      <c r="C4467" s="29" t="s">
        <v>407</v>
      </c>
      <c r="D4467" s="29" t="s">
        <v>232</v>
      </c>
      <c r="E4467" s="30">
        <v>24.83</v>
      </c>
    </row>
    <row r="4468" spans="1:5" x14ac:dyDescent="0.2">
      <c r="A4468" s="29">
        <v>41092</v>
      </c>
      <c r="B4468" s="29" t="s">
        <v>4711</v>
      </c>
      <c r="C4468" s="29" t="s">
        <v>409</v>
      </c>
      <c r="D4468" s="29" t="s">
        <v>232</v>
      </c>
      <c r="E4468" s="30">
        <v>4382.8100000000004</v>
      </c>
    </row>
    <row r="4469" spans="1:5" x14ac:dyDescent="0.2">
      <c r="A4469" s="29">
        <v>37712</v>
      </c>
      <c r="B4469" s="29" t="s">
        <v>4712</v>
      </c>
      <c r="C4469" s="29" t="s">
        <v>236</v>
      </c>
      <c r="D4469" s="29" t="s">
        <v>237</v>
      </c>
      <c r="E4469" s="30">
        <v>67.77</v>
      </c>
    </row>
    <row r="4470" spans="1:5" x14ac:dyDescent="0.2">
      <c r="A4470" s="29">
        <v>34547</v>
      </c>
      <c r="B4470" s="29" t="s">
        <v>4713</v>
      </c>
      <c r="C4470" s="29" t="s">
        <v>242</v>
      </c>
      <c r="D4470" s="29" t="s">
        <v>232</v>
      </c>
      <c r="E4470" s="30">
        <v>4.42</v>
      </c>
    </row>
    <row r="4471" spans="1:5" x14ac:dyDescent="0.2">
      <c r="A4471" s="29">
        <v>34548</v>
      </c>
      <c r="B4471" s="29" t="s">
        <v>4714</v>
      </c>
      <c r="C4471" s="29" t="s">
        <v>242</v>
      </c>
      <c r="D4471" s="29" t="s">
        <v>232</v>
      </c>
      <c r="E4471" s="30">
        <v>7.26</v>
      </c>
    </row>
    <row r="4472" spans="1:5" x14ac:dyDescent="0.2">
      <c r="A4472" s="29">
        <v>34558</v>
      </c>
      <c r="B4472" s="29" t="s">
        <v>4715</v>
      </c>
      <c r="C4472" s="29" t="s">
        <v>242</v>
      </c>
      <c r="D4472" s="29" t="s">
        <v>232</v>
      </c>
      <c r="E4472" s="30">
        <v>3.6</v>
      </c>
    </row>
    <row r="4473" spans="1:5" x14ac:dyDescent="0.2">
      <c r="A4473" s="29">
        <v>34550</v>
      </c>
      <c r="B4473" s="29" t="s">
        <v>4716</v>
      </c>
      <c r="C4473" s="29" t="s">
        <v>242</v>
      </c>
      <c r="D4473" s="29" t="s">
        <v>232</v>
      </c>
      <c r="E4473" s="30">
        <v>1.91</v>
      </c>
    </row>
    <row r="4474" spans="1:5" x14ac:dyDescent="0.2">
      <c r="A4474" s="29">
        <v>34557</v>
      </c>
      <c r="B4474" s="29" t="s">
        <v>4717</v>
      </c>
      <c r="C4474" s="29" t="s">
        <v>242</v>
      </c>
      <c r="D4474" s="29" t="s">
        <v>232</v>
      </c>
      <c r="E4474" s="30">
        <v>2.8</v>
      </c>
    </row>
    <row r="4475" spans="1:5" x14ac:dyDescent="0.2">
      <c r="A4475" s="29">
        <v>37411</v>
      </c>
      <c r="B4475" s="29" t="s">
        <v>4718</v>
      </c>
      <c r="C4475" s="29" t="s">
        <v>236</v>
      </c>
      <c r="D4475" s="29" t="s">
        <v>232</v>
      </c>
      <c r="E4475" s="30">
        <v>20.49</v>
      </c>
    </row>
    <row r="4476" spans="1:5" x14ac:dyDescent="0.2">
      <c r="A4476" s="29">
        <v>39508</v>
      </c>
      <c r="B4476" s="29" t="s">
        <v>4719</v>
      </c>
      <c r="C4476" s="29" t="s">
        <v>236</v>
      </c>
      <c r="D4476" s="29" t="s">
        <v>232</v>
      </c>
      <c r="E4476" s="30">
        <v>11.51</v>
      </c>
    </row>
    <row r="4477" spans="1:5" x14ac:dyDescent="0.2">
      <c r="A4477" s="29">
        <v>39507</v>
      </c>
      <c r="B4477" s="29" t="s">
        <v>4720</v>
      </c>
      <c r="C4477" s="29" t="s">
        <v>236</v>
      </c>
      <c r="D4477" s="29" t="s">
        <v>232</v>
      </c>
      <c r="E4477" s="30">
        <v>17.170000000000002</v>
      </c>
    </row>
    <row r="4478" spans="1:5" x14ac:dyDescent="0.2">
      <c r="A4478" s="29">
        <v>7155</v>
      </c>
      <c r="B4478" s="29" t="s">
        <v>4721</v>
      </c>
      <c r="C4478" s="29" t="s">
        <v>236</v>
      </c>
      <c r="D4478" s="29" t="s">
        <v>232</v>
      </c>
      <c r="E4478" s="30">
        <v>22.05</v>
      </c>
    </row>
    <row r="4479" spans="1:5" x14ac:dyDescent="0.2">
      <c r="A4479" s="29">
        <v>42406</v>
      </c>
      <c r="B4479" s="29" t="s">
        <v>4722</v>
      </c>
      <c r="C4479" s="29" t="s">
        <v>236</v>
      </c>
      <c r="D4479" s="29" t="s">
        <v>232</v>
      </c>
      <c r="E4479" s="30">
        <v>25.28</v>
      </c>
    </row>
    <row r="4480" spans="1:5" x14ac:dyDescent="0.2">
      <c r="A4480" s="29">
        <v>7156</v>
      </c>
      <c r="B4480" s="29" t="s">
        <v>4723</v>
      </c>
      <c r="C4480" s="29" t="s">
        <v>236</v>
      </c>
      <c r="D4480" s="29" t="s">
        <v>230</v>
      </c>
      <c r="E4480" s="30">
        <v>31.63</v>
      </c>
    </row>
    <row r="4481" spans="1:5" x14ac:dyDescent="0.2">
      <c r="A4481" s="29">
        <v>43127</v>
      </c>
      <c r="B4481" s="29" t="s">
        <v>4724</v>
      </c>
      <c r="C4481" s="29" t="s">
        <v>236</v>
      </c>
      <c r="D4481" s="29" t="s">
        <v>232</v>
      </c>
      <c r="E4481" s="30">
        <v>45.27</v>
      </c>
    </row>
    <row r="4482" spans="1:5" x14ac:dyDescent="0.2">
      <c r="A4482" s="29">
        <v>10917</v>
      </c>
      <c r="B4482" s="29" t="s">
        <v>4725</v>
      </c>
      <c r="C4482" s="29" t="s">
        <v>236</v>
      </c>
      <c r="D4482" s="29" t="s">
        <v>232</v>
      </c>
      <c r="E4482" s="30">
        <v>9.5500000000000007</v>
      </c>
    </row>
    <row r="4483" spans="1:5" x14ac:dyDescent="0.2">
      <c r="A4483" s="29">
        <v>21141</v>
      </c>
      <c r="B4483" s="29" t="s">
        <v>4726</v>
      </c>
      <c r="C4483" s="29" t="s">
        <v>236</v>
      </c>
      <c r="D4483" s="29" t="s">
        <v>232</v>
      </c>
      <c r="E4483" s="30">
        <v>14.79</v>
      </c>
    </row>
    <row r="4484" spans="1:5" x14ac:dyDescent="0.2">
      <c r="A4484" s="29">
        <v>39509</v>
      </c>
      <c r="B4484" s="29" t="s">
        <v>4727</v>
      </c>
      <c r="C4484" s="29" t="s">
        <v>236</v>
      </c>
      <c r="D4484" s="29" t="s">
        <v>232</v>
      </c>
      <c r="E4484" s="30">
        <v>14.23</v>
      </c>
    </row>
    <row r="4485" spans="1:5" x14ac:dyDescent="0.2">
      <c r="A4485" s="29">
        <v>44529</v>
      </c>
      <c r="B4485" s="29" t="s">
        <v>4728</v>
      </c>
      <c r="C4485" s="29" t="s">
        <v>236</v>
      </c>
      <c r="D4485" s="29" t="s">
        <v>232</v>
      </c>
      <c r="E4485" s="30">
        <v>14.81</v>
      </c>
    </row>
    <row r="4486" spans="1:5" x14ac:dyDescent="0.2">
      <c r="A4486" s="29">
        <v>7167</v>
      </c>
      <c r="B4486" s="29" t="s">
        <v>4729</v>
      </c>
      <c r="C4486" s="29" t="s">
        <v>236</v>
      </c>
      <c r="D4486" s="29" t="s">
        <v>232</v>
      </c>
      <c r="E4486" s="30">
        <v>24.49</v>
      </c>
    </row>
    <row r="4487" spans="1:5" x14ac:dyDescent="0.2">
      <c r="A4487" s="29">
        <v>10928</v>
      </c>
      <c r="B4487" s="29" t="s">
        <v>4730</v>
      </c>
      <c r="C4487" s="29" t="s">
        <v>236</v>
      </c>
      <c r="D4487" s="29" t="s">
        <v>232</v>
      </c>
      <c r="E4487" s="30">
        <v>14.07</v>
      </c>
    </row>
    <row r="4488" spans="1:5" x14ac:dyDescent="0.2">
      <c r="A4488" s="29">
        <v>10933</v>
      </c>
      <c r="B4488" s="29" t="s">
        <v>4731</v>
      </c>
      <c r="C4488" s="29" t="s">
        <v>236</v>
      </c>
      <c r="D4488" s="29" t="s">
        <v>232</v>
      </c>
      <c r="E4488" s="30">
        <v>21.22</v>
      </c>
    </row>
    <row r="4489" spans="1:5" x14ac:dyDescent="0.2">
      <c r="A4489" s="29">
        <v>7158</v>
      </c>
      <c r="B4489" s="29" t="s">
        <v>4732</v>
      </c>
      <c r="C4489" s="29" t="s">
        <v>236</v>
      </c>
      <c r="D4489" s="29" t="s">
        <v>230</v>
      </c>
      <c r="E4489" s="30">
        <v>36</v>
      </c>
    </row>
    <row r="4490" spans="1:5" x14ac:dyDescent="0.2">
      <c r="A4490" s="29">
        <v>10927</v>
      </c>
      <c r="B4490" s="29" t="s">
        <v>4733</v>
      </c>
      <c r="C4490" s="29" t="s">
        <v>236</v>
      </c>
      <c r="D4490" s="29" t="s">
        <v>232</v>
      </c>
      <c r="E4490" s="30">
        <v>23.02</v>
      </c>
    </row>
    <row r="4491" spans="1:5" x14ac:dyDescent="0.2">
      <c r="A4491" s="29">
        <v>7162</v>
      </c>
      <c r="B4491" s="29" t="s">
        <v>4734</v>
      </c>
      <c r="C4491" s="29" t="s">
        <v>236</v>
      </c>
      <c r="D4491" s="29" t="s">
        <v>232</v>
      </c>
      <c r="E4491" s="30">
        <v>56.33</v>
      </c>
    </row>
    <row r="4492" spans="1:5" x14ac:dyDescent="0.2">
      <c r="A4492" s="29">
        <v>10932</v>
      </c>
      <c r="B4492" s="29" t="s">
        <v>4735</v>
      </c>
      <c r="C4492" s="29" t="s">
        <v>236</v>
      </c>
      <c r="D4492" s="29" t="s">
        <v>232</v>
      </c>
      <c r="E4492" s="30">
        <v>97.98</v>
      </c>
    </row>
    <row r="4493" spans="1:5" x14ac:dyDescent="0.2">
      <c r="A4493" s="29">
        <v>10937</v>
      </c>
      <c r="B4493" s="29" t="s">
        <v>4736</v>
      </c>
      <c r="C4493" s="29" t="s">
        <v>236</v>
      </c>
      <c r="D4493" s="29" t="s">
        <v>232</v>
      </c>
      <c r="E4493" s="30">
        <v>25.18</v>
      </c>
    </row>
    <row r="4494" spans="1:5" x14ac:dyDescent="0.2">
      <c r="A4494" s="29">
        <v>10935</v>
      </c>
      <c r="B4494" s="29" t="s">
        <v>4737</v>
      </c>
      <c r="C4494" s="29" t="s">
        <v>236</v>
      </c>
      <c r="D4494" s="29" t="s">
        <v>232</v>
      </c>
      <c r="E4494" s="30">
        <v>43.68</v>
      </c>
    </row>
    <row r="4495" spans="1:5" x14ac:dyDescent="0.2">
      <c r="A4495" s="29">
        <v>10931</v>
      </c>
      <c r="B4495" s="29" t="s">
        <v>4738</v>
      </c>
      <c r="C4495" s="29" t="s">
        <v>236</v>
      </c>
      <c r="D4495" s="29" t="s">
        <v>232</v>
      </c>
      <c r="E4495" s="30">
        <v>12.28</v>
      </c>
    </row>
    <row r="4496" spans="1:5" x14ac:dyDescent="0.2">
      <c r="A4496" s="29">
        <v>7164</v>
      </c>
      <c r="B4496" s="29" t="s">
        <v>4739</v>
      </c>
      <c r="C4496" s="29" t="s">
        <v>236</v>
      </c>
      <c r="D4496" s="29" t="s">
        <v>232</v>
      </c>
      <c r="E4496" s="30">
        <v>40.659999999999997</v>
      </c>
    </row>
    <row r="4497" spans="1:5" x14ac:dyDescent="0.2">
      <c r="A4497" s="29">
        <v>36887</v>
      </c>
      <c r="B4497" s="29" t="s">
        <v>4740</v>
      </c>
      <c r="C4497" s="29" t="s">
        <v>236</v>
      </c>
      <c r="D4497" s="29" t="s">
        <v>232</v>
      </c>
      <c r="E4497" s="30">
        <v>13.72</v>
      </c>
    </row>
    <row r="4498" spans="1:5" x14ac:dyDescent="0.2">
      <c r="A4498" s="29">
        <v>34630</v>
      </c>
      <c r="B4498" s="29" t="s">
        <v>4741</v>
      </c>
      <c r="C4498" s="29" t="s">
        <v>229</v>
      </c>
      <c r="D4498" s="29" t="s">
        <v>237</v>
      </c>
      <c r="E4498" s="30">
        <v>1101.52</v>
      </c>
    </row>
    <row r="4499" spans="1:5" x14ac:dyDescent="0.2">
      <c r="A4499" s="29">
        <v>7161</v>
      </c>
      <c r="B4499" s="29" t="s">
        <v>4742</v>
      </c>
      <c r="C4499" s="29" t="s">
        <v>236</v>
      </c>
      <c r="D4499" s="29" t="s">
        <v>232</v>
      </c>
      <c r="E4499" s="30">
        <v>5.0599999999999996</v>
      </c>
    </row>
    <row r="4500" spans="1:5" x14ac:dyDescent="0.2">
      <c r="A4500" s="29">
        <v>7170</v>
      </c>
      <c r="B4500" s="29" t="s">
        <v>4743</v>
      </c>
      <c r="C4500" s="29" t="s">
        <v>236</v>
      </c>
      <c r="D4500" s="29" t="s">
        <v>232</v>
      </c>
      <c r="E4500" s="30">
        <v>3.32</v>
      </c>
    </row>
    <row r="4501" spans="1:5" x14ac:dyDescent="0.2">
      <c r="A4501" s="29">
        <v>37524</v>
      </c>
      <c r="B4501" s="29" t="s">
        <v>4744</v>
      </c>
      <c r="C4501" s="29" t="s">
        <v>242</v>
      </c>
      <c r="D4501" s="29" t="s">
        <v>230</v>
      </c>
      <c r="E4501" s="30">
        <v>3.03</v>
      </c>
    </row>
    <row r="4502" spans="1:5" x14ac:dyDescent="0.2">
      <c r="A4502" s="29">
        <v>37525</v>
      </c>
      <c r="B4502" s="29" t="s">
        <v>4745</v>
      </c>
      <c r="C4502" s="29" t="s">
        <v>242</v>
      </c>
      <c r="D4502" s="29" t="s">
        <v>232</v>
      </c>
      <c r="E4502" s="30">
        <v>4.1399999999999997</v>
      </c>
    </row>
    <row r="4503" spans="1:5" x14ac:dyDescent="0.2">
      <c r="A4503" s="29">
        <v>36789</v>
      </c>
      <c r="B4503" s="29" t="s">
        <v>4746</v>
      </c>
      <c r="C4503" s="29" t="s">
        <v>229</v>
      </c>
      <c r="D4503" s="29" t="s">
        <v>232</v>
      </c>
      <c r="E4503" s="30">
        <v>1.95</v>
      </c>
    </row>
    <row r="4504" spans="1:5" x14ac:dyDescent="0.2">
      <c r="A4504" s="29">
        <v>7173</v>
      </c>
      <c r="B4504" s="29" t="s">
        <v>4747</v>
      </c>
      <c r="C4504" s="29" t="s">
        <v>744</v>
      </c>
      <c r="D4504" s="29" t="s">
        <v>230</v>
      </c>
      <c r="E4504" s="30">
        <v>1262.02</v>
      </c>
    </row>
    <row r="4505" spans="1:5" x14ac:dyDescent="0.2">
      <c r="A4505" s="29">
        <v>7175</v>
      </c>
      <c r="B4505" s="29" t="s">
        <v>4748</v>
      </c>
      <c r="C4505" s="29" t="s">
        <v>229</v>
      </c>
      <c r="D4505" s="29" t="s">
        <v>232</v>
      </c>
      <c r="E4505" s="30">
        <v>1.42</v>
      </c>
    </row>
    <row r="4506" spans="1:5" x14ac:dyDescent="0.2">
      <c r="A4506" s="29">
        <v>40741</v>
      </c>
      <c r="B4506" s="29" t="s">
        <v>4749</v>
      </c>
      <c r="C4506" s="29" t="s">
        <v>229</v>
      </c>
      <c r="D4506" s="29" t="s">
        <v>232</v>
      </c>
      <c r="E4506" s="30">
        <v>2.59</v>
      </c>
    </row>
    <row r="4507" spans="1:5" x14ac:dyDescent="0.2">
      <c r="A4507" s="29">
        <v>7184</v>
      </c>
      <c r="B4507" s="29" t="s">
        <v>4750</v>
      </c>
      <c r="C4507" s="29" t="s">
        <v>236</v>
      </c>
      <c r="D4507" s="29" t="s">
        <v>237</v>
      </c>
      <c r="E4507" s="30">
        <v>36.89</v>
      </c>
    </row>
    <row r="4508" spans="1:5" x14ac:dyDescent="0.2">
      <c r="A4508" s="29">
        <v>34458</v>
      </c>
      <c r="B4508" s="29" t="s">
        <v>4751</v>
      </c>
      <c r="C4508" s="29" t="s">
        <v>229</v>
      </c>
      <c r="D4508" s="29" t="s">
        <v>232</v>
      </c>
      <c r="E4508" s="30">
        <v>168.82</v>
      </c>
    </row>
    <row r="4509" spans="1:5" x14ac:dyDescent="0.2">
      <c r="A4509" s="29">
        <v>34464</v>
      </c>
      <c r="B4509" s="29" t="s">
        <v>4752</v>
      </c>
      <c r="C4509" s="29" t="s">
        <v>229</v>
      </c>
      <c r="D4509" s="29" t="s">
        <v>232</v>
      </c>
      <c r="E4509" s="30">
        <v>251.3</v>
      </c>
    </row>
    <row r="4510" spans="1:5" x14ac:dyDescent="0.2">
      <c r="A4510" s="29">
        <v>34468</v>
      </c>
      <c r="B4510" s="29" t="s">
        <v>4753</v>
      </c>
      <c r="C4510" s="29" t="s">
        <v>229</v>
      </c>
      <c r="D4510" s="29" t="s">
        <v>232</v>
      </c>
      <c r="E4510" s="30">
        <v>316.82</v>
      </c>
    </row>
    <row r="4511" spans="1:5" x14ac:dyDescent="0.2">
      <c r="A4511" s="29">
        <v>34473</v>
      </c>
      <c r="B4511" s="29" t="s">
        <v>4754</v>
      </c>
      <c r="C4511" s="29" t="s">
        <v>229</v>
      </c>
      <c r="D4511" s="29" t="s">
        <v>232</v>
      </c>
      <c r="E4511" s="30">
        <v>192.19</v>
      </c>
    </row>
    <row r="4512" spans="1:5" x14ac:dyDescent="0.2">
      <c r="A4512" s="29">
        <v>34480</v>
      </c>
      <c r="B4512" s="29" t="s">
        <v>4755</v>
      </c>
      <c r="C4512" s="29" t="s">
        <v>229</v>
      </c>
      <c r="D4512" s="29" t="s">
        <v>232</v>
      </c>
      <c r="E4512" s="30">
        <v>355.18</v>
      </c>
    </row>
    <row r="4513" spans="1:5" x14ac:dyDescent="0.2">
      <c r="A4513" s="29">
        <v>34486</v>
      </c>
      <c r="B4513" s="29" t="s">
        <v>4756</v>
      </c>
      <c r="C4513" s="29" t="s">
        <v>229</v>
      </c>
      <c r="D4513" s="29" t="s">
        <v>232</v>
      </c>
      <c r="E4513" s="30">
        <v>420.52</v>
      </c>
    </row>
    <row r="4514" spans="1:5" x14ac:dyDescent="0.2">
      <c r="A4514" s="29">
        <v>7190</v>
      </c>
      <c r="B4514" s="29" t="s">
        <v>4757</v>
      </c>
      <c r="C4514" s="29" t="s">
        <v>229</v>
      </c>
      <c r="D4514" s="29" t="s">
        <v>232</v>
      </c>
      <c r="E4514" s="30">
        <v>14.04</v>
      </c>
    </row>
    <row r="4515" spans="1:5" x14ac:dyDescent="0.2">
      <c r="A4515" s="29">
        <v>34417</v>
      </c>
      <c r="B4515" s="29" t="s">
        <v>4758</v>
      </c>
      <c r="C4515" s="29" t="s">
        <v>229</v>
      </c>
      <c r="D4515" s="29" t="s">
        <v>232</v>
      </c>
      <c r="E4515" s="30">
        <v>22.47</v>
      </c>
    </row>
    <row r="4516" spans="1:5" x14ac:dyDescent="0.2">
      <c r="A4516" s="29">
        <v>7213</v>
      </c>
      <c r="B4516" s="29" t="s">
        <v>4759</v>
      </c>
      <c r="C4516" s="29" t="s">
        <v>236</v>
      </c>
      <c r="D4516" s="29" t="s">
        <v>232</v>
      </c>
      <c r="E4516" s="30">
        <v>20.6</v>
      </c>
    </row>
    <row r="4517" spans="1:5" x14ac:dyDescent="0.2">
      <c r="A4517" s="29">
        <v>7195</v>
      </c>
      <c r="B4517" s="29" t="s">
        <v>4760</v>
      </c>
      <c r="C4517" s="29" t="s">
        <v>229</v>
      </c>
      <c r="D4517" s="29" t="s">
        <v>232</v>
      </c>
      <c r="E4517" s="30">
        <v>60.49</v>
      </c>
    </row>
    <row r="4518" spans="1:5" x14ac:dyDescent="0.2">
      <c r="A4518" s="29">
        <v>7186</v>
      </c>
      <c r="B4518" s="29" t="s">
        <v>4761</v>
      </c>
      <c r="C4518" s="29" t="s">
        <v>229</v>
      </c>
      <c r="D4518" s="29" t="s">
        <v>230</v>
      </c>
      <c r="E4518" s="30">
        <v>65.900000000000006</v>
      </c>
    </row>
    <row r="4519" spans="1:5" x14ac:dyDescent="0.2">
      <c r="A4519" s="29">
        <v>7194</v>
      </c>
      <c r="B4519" s="29" t="s">
        <v>4762</v>
      </c>
      <c r="C4519" s="29" t="s">
        <v>236</v>
      </c>
      <c r="D4519" s="29" t="s">
        <v>232</v>
      </c>
      <c r="E4519" s="30">
        <v>30.38</v>
      </c>
    </row>
    <row r="4520" spans="1:5" x14ac:dyDescent="0.2">
      <c r="A4520" s="29">
        <v>7197</v>
      </c>
      <c r="B4520" s="29" t="s">
        <v>4763</v>
      </c>
      <c r="C4520" s="29" t="s">
        <v>229</v>
      </c>
      <c r="D4520" s="29" t="s">
        <v>232</v>
      </c>
      <c r="E4520" s="30">
        <v>128.24</v>
      </c>
    </row>
    <row r="4521" spans="1:5" x14ac:dyDescent="0.2">
      <c r="A4521" s="29">
        <v>7192</v>
      </c>
      <c r="B4521" s="29" t="s">
        <v>4764</v>
      </c>
      <c r="C4521" s="29" t="s">
        <v>229</v>
      </c>
      <c r="D4521" s="29" t="s">
        <v>232</v>
      </c>
      <c r="E4521" s="30">
        <v>114.89</v>
      </c>
    </row>
    <row r="4522" spans="1:5" x14ac:dyDescent="0.2">
      <c r="A4522" s="29">
        <v>7193</v>
      </c>
      <c r="B4522" s="29" t="s">
        <v>4765</v>
      </c>
      <c r="C4522" s="29" t="s">
        <v>229</v>
      </c>
      <c r="D4522" s="29" t="s">
        <v>232</v>
      </c>
      <c r="E4522" s="30">
        <v>129.35</v>
      </c>
    </row>
    <row r="4523" spans="1:5" x14ac:dyDescent="0.2">
      <c r="A4523" s="29">
        <v>7189</v>
      </c>
      <c r="B4523" s="29" t="s">
        <v>4766</v>
      </c>
      <c r="C4523" s="29" t="s">
        <v>229</v>
      </c>
      <c r="D4523" s="29" t="s">
        <v>232</v>
      </c>
      <c r="E4523" s="30">
        <v>150.32</v>
      </c>
    </row>
    <row r="4524" spans="1:5" x14ac:dyDescent="0.2">
      <c r="A4524" s="29">
        <v>34402</v>
      </c>
      <c r="B4524" s="29" t="s">
        <v>4767</v>
      </c>
      <c r="C4524" s="29" t="s">
        <v>229</v>
      </c>
      <c r="D4524" s="29" t="s">
        <v>232</v>
      </c>
      <c r="E4524" s="30">
        <v>212.23</v>
      </c>
    </row>
    <row r="4525" spans="1:5" x14ac:dyDescent="0.2">
      <c r="A4525" s="29">
        <v>7245</v>
      </c>
      <c r="B4525" s="29" t="s">
        <v>4768</v>
      </c>
      <c r="C4525" s="29" t="s">
        <v>229</v>
      </c>
      <c r="D4525" s="29" t="s">
        <v>232</v>
      </c>
      <c r="E4525" s="30">
        <v>75.099999999999994</v>
      </c>
    </row>
    <row r="4526" spans="1:5" x14ac:dyDescent="0.2">
      <c r="A4526" s="29">
        <v>34425</v>
      </c>
      <c r="B4526" s="29" t="s">
        <v>4769</v>
      </c>
      <c r="C4526" s="29" t="s">
        <v>229</v>
      </c>
      <c r="D4526" s="29" t="s">
        <v>232</v>
      </c>
      <c r="E4526" s="30">
        <v>136.33000000000001</v>
      </c>
    </row>
    <row r="4527" spans="1:5" x14ac:dyDescent="0.2">
      <c r="A4527" s="29">
        <v>7223</v>
      </c>
      <c r="B4527" s="29" t="s">
        <v>4770</v>
      </c>
      <c r="C4527" s="29" t="s">
        <v>229</v>
      </c>
      <c r="D4527" s="29" t="s">
        <v>232</v>
      </c>
      <c r="E4527" s="30">
        <v>151.93</v>
      </c>
    </row>
    <row r="4528" spans="1:5" x14ac:dyDescent="0.2">
      <c r="A4528" s="29">
        <v>7234</v>
      </c>
      <c r="B4528" s="29" t="s">
        <v>4771</v>
      </c>
      <c r="C4528" s="29" t="s">
        <v>229</v>
      </c>
      <c r="D4528" s="29" t="s">
        <v>232</v>
      </c>
      <c r="E4528" s="30">
        <v>229.26</v>
      </c>
    </row>
    <row r="4529" spans="1:5" x14ac:dyDescent="0.2">
      <c r="A4529" s="29">
        <v>7224</v>
      </c>
      <c r="B4529" s="29" t="s">
        <v>4772</v>
      </c>
      <c r="C4529" s="29" t="s">
        <v>229</v>
      </c>
      <c r="D4529" s="29" t="s">
        <v>232</v>
      </c>
      <c r="E4529" s="30">
        <v>279.3</v>
      </c>
    </row>
    <row r="4530" spans="1:5" x14ac:dyDescent="0.2">
      <c r="A4530" s="29">
        <v>7225</v>
      </c>
      <c r="B4530" s="29" t="s">
        <v>4773</v>
      </c>
      <c r="C4530" s="29" t="s">
        <v>229</v>
      </c>
      <c r="D4530" s="29" t="s">
        <v>232</v>
      </c>
      <c r="E4530" s="30">
        <v>299.48</v>
      </c>
    </row>
    <row r="4531" spans="1:5" x14ac:dyDescent="0.2">
      <c r="A4531" s="29">
        <v>7226</v>
      </c>
      <c r="B4531" s="29" t="s">
        <v>4774</v>
      </c>
      <c r="C4531" s="29" t="s">
        <v>229</v>
      </c>
      <c r="D4531" s="29" t="s">
        <v>232</v>
      </c>
      <c r="E4531" s="30">
        <v>319.58</v>
      </c>
    </row>
    <row r="4532" spans="1:5" x14ac:dyDescent="0.2">
      <c r="A4532" s="29">
        <v>7227</v>
      </c>
      <c r="B4532" s="29" t="s">
        <v>4775</v>
      </c>
      <c r="C4532" s="29" t="s">
        <v>229</v>
      </c>
      <c r="D4532" s="29" t="s">
        <v>232</v>
      </c>
      <c r="E4532" s="30">
        <v>363.77</v>
      </c>
    </row>
    <row r="4533" spans="1:5" x14ac:dyDescent="0.2">
      <c r="A4533" s="29">
        <v>7212</v>
      </c>
      <c r="B4533" s="29" t="s">
        <v>4776</v>
      </c>
      <c r="C4533" s="29" t="s">
        <v>229</v>
      </c>
      <c r="D4533" s="29" t="s">
        <v>232</v>
      </c>
      <c r="E4533" s="30">
        <v>399.7</v>
      </c>
    </row>
    <row r="4534" spans="1:5" x14ac:dyDescent="0.2">
      <c r="A4534" s="29">
        <v>7229</v>
      </c>
      <c r="B4534" s="29" t="s">
        <v>4777</v>
      </c>
      <c r="C4534" s="29" t="s">
        <v>229</v>
      </c>
      <c r="D4534" s="29" t="s">
        <v>232</v>
      </c>
      <c r="E4534" s="30">
        <v>253.35</v>
      </c>
    </row>
    <row r="4535" spans="1:5" x14ac:dyDescent="0.2">
      <c r="A4535" s="29">
        <v>7230</v>
      </c>
      <c r="B4535" s="29" t="s">
        <v>4778</v>
      </c>
      <c r="C4535" s="29" t="s">
        <v>229</v>
      </c>
      <c r="D4535" s="29" t="s">
        <v>232</v>
      </c>
      <c r="E4535" s="30">
        <v>421.78</v>
      </c>
    </row>
    <row r="4536" spans="1:5" x14ac:dyDescent="0.2">
      <c r="A4536" s="29">
        <v>7231</v>
      </c>
      <c r="B4536" s="29" t="s">
        <v>4779</v>
      </c>
      <c r="C4536" s="29" t="s">
        <v>229</v>
      </c>
      <c r="D4536" s="29" t="s">
        <v>232</v>
      </c>
      <c r="E4536" s="30">
        <v>598.34</v>
      </c>
    </row>
    <row r="4537" spans="1:5" x14ac:dyDescent="0.2">
      <c r="A4537" s="29">
        <v>7220</v>
      </c>
      <c r="B4537" s="29" t="s">
        <v>4780</v>
      </c>
      <c r="C4537" s="29" t="s">
        <v>229</v>
      </c>
      <c r="D4537" s="29" t="s">
        <v>232</v>
      </c>
      <c r="E4537" s="30">
        <v>738.59</v>
      </c>
    </row>
    <row r="4538" spans="1:5" x14ac:dyDescent="0.2">
      <c r="A4538" s="29">
        <v>34447</v>
      </c>
      <c r="B4538" s="29" t="s">
        <v>4781</v>
      </c>
      <c r="C4538" s="29" t="s">
        <v>229</v>
      </c>
      <c r="D4538" s="29" t="s">
        <v>232</v>
      </c>
      <c r="E4538" s="30">
        <v>825.85</v>
      </c>
    </row>
    <row r="4539" spans="1:5" x14ac:dyDescent="0.2">
      <c r="A4539" s="29">
        <v>7233</v>
      </c>
      <c r="B4539" s="29" t="s">
        <v>4782</v>
      </c>
      <c r="C4539" s="29" t="s">
        <v>229</v>
      </c>
      <c r="D4539" s="29" t="s">
        <v>232</v>
      </c>
      <c r="E4539" s="30">
        <v>947.38</v>
      </c>
    </row>
    <row r="4540" spans="1:5" x14ac:dyDescent="0.2">
      <c r="A4540" s="29">
        <v>40740</v>
      </c>
      <c r="B4540" s="29" t="s">
        <v>4783</v>
      </c>
      <c r="C4540" s="29" t="s">
        <v>236</v>
      </c>
      <c r="D4540" s="29" t="s">
        <v>237</v>
      </c>
      <c r="E4540" s="30">
        <v>241.13</v>
      </c>
    </row>
    <row r="4541" spans="1:5" x14ac:dyDescent="0.2">
      <c r="A4541" s="29">
        <v>25007</v>
      </c>
      <c r="B4541" s="29" t="s">
        <v>4784</v>
      </c>
      <c r="C4541" s="29" t="s">
        <v>236</v>
      </c>
      <c r="D4541" s="29" t="s">
        <v>237</v>
      </c>
      <c r="E4541" s="30">
        <v>69</v>
      </c>
    </row>
    <row r="4542" spans="1:5" x14ac:dyDescent="0.2">
      <c r="A4542" s="29">
        <v>43071</v>
      </c>
      <c r="B4542" s="29" t="s">
        <v>4785</v>
      </c>
      <c r="C4542" s="29" t="s">
        <v>236</v>
      </c>
      <c r="D4542" s="29" t="s">
        <v>237</v>
      </c>
      <c r="E4542" s="30">
        <v>271.52</v>
      </c>
    </row>
    <row r="4543" spans="1:5" x14ac:dyDescent="0.2">
      <c r="A4543" s="29">
        <v>39520</v>
      </c>
      <c r="B4543" s="29" t="s">
        <v>4786</v>
      </c>
      <c r="C4543" s="29" t="s">
        <v>236</v>
      </c>
      <c r="D4543" s="29" t="s">
        <v>237</v>
      </c>
      <c r="E4543" s="30">
        <v>221.52</v>
      </c>
    </row>
    <row r="4544" spans="1:5" x14ac:dyDescent="0.2">
      <c r="A4544" s="29">
        <v>39521</v>
      </c>
      <c r="B4544" s="29" t="s">
        <v>4787</v>
      </c>
      <c r="C4544" s="29" t="s">
        <v>236</v>
      </c>
      <c r="D4544" s="29" t="s">
        <v>237</v>
      </c>
      <c r="E4544" s="30">
        <v>228.75</v>
      </c>
    </row>
    <row r="4545" spans="1:5" x14ac:dyDescent="0.2">
      <c r="A4545" s="29">
        <v>39522</v>
      </c>
      <c r="B4545" s="29" t="s">
        <v>4788</v>
      </c>
      <c r="C4545" s="29" t="s">
        <v>236</v>
      </c>
      <c r="D4545" s="29" t="s">
        <v>237</v>
      </c>
      <c r="E4545" s="30">
        <v>236.21</v>
      </c>
    </row>
    <row r="4546" spans="1:5" x14ac:dyDescent="0.2">
      <c r="A4546" s="29">
        <v>7243</v>
      </c>
      <c r="B4546" s="29" t="s">
        <v>4789</v>
      </c>
      <c r="C4546" s="29" t="s">
        <v>236</v>
      </c>
      <c r="D4546" s="29" t="s">
        <v>237</v>
      </c>
      <c r="E4546" s="30">
        <v>72.099999999999994</v>
      </c>
    </row>
    <row r="4547" spans="1:5" x14ac:dyDescent="0.2">
      <c r="A4547" s="29">
        <v>11067</v>
      </c>
      <c r="B4547" s="29" t="s">
        <v>4790</v>
      </c>
      <c r="C4547" s="29" t="s">
        <v>229</v>
      </c>
      <c r="D4547" s="29" t="s">
        <v>237</v>
      </c>
      <c r="E4547" s="30">
        <v>464.52</v>
      </c>
    </row>
    <row r="4548" spans="1:5" x14ac:dyDescent="0.2">
      <c r="A4548" s="29">
        <v>11068</v>
      </c>
      <c r="B4548" s="29" t="s">
        <v>4791</v>
      </c>
      <c r="C4548" s="29" t="s">
        <v>229</v>
      </c>
      <c r="D4548" s="29" t="s">
        <v>237</v>
      </c>
      <c r="E4548" s="30">
        <v>586.85</v>
      </c>
    </row>
    <row r="4549" spans="1:5" x14ac:dyDescent="0.2">
      <c r="A4549" s="29">
        <v>7246</v>
      </c>
      <c r="B4549" s="29" t="s">
        <v>4792</v>
      </c>
      <c r="C4549" s="29" t="s">
        <v>229</v>
      </c>
      <c r="D4549" s="29" t="s">
        <v>232</v>
      </c>
      <c r="E4549" s="30">
        <v>82.94</v>
      </c>
    </row>
    <row r="4550" spans="1:5" x14ac:dyDescent="0.2">
      <c r="A4550" s="29">
        <v>12869</v>
      </c>
      <c r="B4550" s="29" t="s">
        <v>4793</v>
      </c>
      <c r="C4550" s="29" t="s">
        <v>407</v>
      </c>
      <c r="D4550" s="29" t="s">
        <v>232</v>
      </c>
      <c r="E4550" s="30">
        <v>17.14</v>
      </c>
    </row>
    <row r="4551" spans="1:5" x14ac:dyDescent="0.2">
      <c r="A4551" s="29">
        <v>41097</v>
      </c>
      <c r="B4551" s="29" t="s">
        <v>4794</v>
      </c>
      <c r="C4551" s="29" t="s">
        <v>409</v>
      </c>
      <c r="D4551" s="29" t="s">
        <v>232</v>
      </c>
      <c r="E4551" s="30">
        <v>3026.13</v>
      </c>
    </row>
    <row r="4552" spans="1:5" x14ac:dyDescent="0.2">
      <c r="A4552" s="29">
        <v>1574</v>
      </c>
      <c r="B4552" s="29" t="s">
        <v>4795</v>
      </c>
      <c r="C4552" s="29" t="s">
        <v>229</v>
      </c>
      <c r="D4552" s="29" t="s">
        <v>232</v>
      </c>
      <c r="E4552" s="30">
        <v>1.62</v>
      </c>
    </row>
    <row r="4553" spans="1:5" x14ac:dyDescent="0.2">
      <c r="A4553" s="29">
        <v>1581</v>
      </c>
      <c r="B4553" s="29" t="s">
        <v>4796</v>
      </c>
      <c r="C4553" s="29" t="s">
        <v>229</v>
      </c>
      <c r="D4553" s="29" t="s">
        <v>232</v>
      </c>
      <c r="E4553" s="30">
        <v>11.26</v>
      </c>
    </row>
    <row r="4554" spans="1:5" x14ac:dyDescent="0.2">
      <c r="A4554" s="29">
        <v>1575</v>
      </c>
      <c r="B4554" s="29" t="s">
        <v>4797</v>
      </c>
      <c r="C4554" s="29" t="s">
        <v>229</v>
      </c>
      <c r="D4554" s="29" t="s">
        <v>232</v>
      </c>
      <c r="E4554" s="30">
        <v>1.92</v>
      </c>
    </row>
    <row r="4555" spans="1:5" x14ac:dyDescent="0.2">
      <c r="A4555" s="29">
        <v>1570</v>
      </c>
      <c r="B4555" s="29" t="s">
        <v>4798</v>
      </c>
      <c r="C4555" s="29" t="s">
        <v>229</v>
      </c>
      <c r="D4555" s="29" t="s">
        <v>232</v>
      </c>
      <c r="E4555" s="30">
        <v>0.97</v>
      </c>
    </row>
    <row r="4556" spans="1:5" x14ac:dyDescent="0.2">
      <c r="A4556" s="29">
        <v>1576</v>
      </c>
      <c r="B4556" s="29" t="s">
        <v>4799</v>
      </c>
      <c r="C4556" s="29" t="s">
        <v>229</v>
      </c>
      <c r="D4556" s="29" t="s">
        <v>232</v>
      </c>
      <c r="E4556" s="30">
        <v>2.67</v>
      </c>
    </row>
    <row r="4557" spans="1:5" x14ac:dyDescent="0.2">
      <c r="A4557" s="29">
        <v>1577</v>
      </c>
      <c r="B4557" s="29" t="s">
        <v>4800</v>
      </c>
      <c r="C4557" s="29" t="s">
        <v>229</v>
      </c>
      <c r="D4557" s="29" t="s">
        <v>232</v>
      </c>
      <c r="E4557" s="30">
        <v>3.01</v>
      </c>
    </row>
    <row r="4558" spans="1:5" x14ac:dyDescent="0.2">
      <c r="A4558" s="29">
        <v>1571</v>
      </c>
      <c r="B4558" s="29" t="s">
        <v>4801</v>
      </c>
      <c r="C4558" s="29" t="s">
        <v>229</v>
      </c>
      <c r="D4558" s="29" t="s">
        <v>232</v>
      </c>
      <c r="E4558" s="30">
        <v>1.26</v>
      </c>
    </row>
    <row r="4559" spans="1:5" x14ac:dyDescent="0.2">
      <c r="A4559" s="29">
        <v>1578</v>
      </c>
      <c r="B4559" s="29" t="s">
        <v>4802</v>
      </c>
      <c r="C4559" s="29" t="s">
        <v>229</v>
      </c>
      <c r="D4559" s="29" t="s">
        <v>232</v>
      </c>
      <c r="E4559" s="30">
        <v>5.21</v>
      </c>
    </row>
    <row r="4560" spans="1:5" x14ac:dyDescent="0.2">
      <c r="A4560" s="29">
        <v>1573</v>
      </c>
      <c r="B4560" s="29" t="s">
        <v>4803</v>
      </c>
      <c r="C4560" s="29" t="s">
        <v>229</v>
      </c>
      <c r="D4560" s="29" t="s">
        <v>232</v>
      </c>
      <c r="E4560" s="30">
        <v>1.5</v>
      </c>
    </row>
    <row r="4561" spans="1:5" x14ac:dyDescent="0.2">
      <c r="A4561" s="29">
        <v>1579</v>
      </c>
      <c r="B4561" s="29" t="s">
        <v>4804</v>
      </c>
      <c r="C4561" s="29" t="s">
        <v>229</v>
      </c>
      <c r="D4561" s="29" t="s">
        <v>232</v>
      </c>
      <c r="E4561" s="30">
        <v>6.5</v>
      </c>
    </row>
    <row r="4562" spans="1:5" x14ac:dyDescent="0.2">
      <c r="A4562" s="29">
        <v>1580</v>
      </c>
      <c r="B4562" s="29" t="s">
        <v>4805</v>
      </c>
      <c r="C4562" s="29" t="s">
        <v>229</v>
      </c>
      <c r="D4562" s="29" t="s">
        <v>232</v>
      </c>
      <c r="E4562" s="30">
        <v>8.01</v>
      </c>
    </row>
    <row r="4563" spans="1:5" x14ac:dyDescent="0.2">
      <c r="A4563" s="29">
        <v>39321</v>
      </c>
      <c r="B4563" s="29" t="s">
        <v>4806</v>
      </c>
      <c r="C4563" s="29" t="s">
        <v>229</v>
      </c>
      <c r="D4563" s="29" t="s">
        <v>232</v>
      </c>
      <c r="E4563" s="30">
        <v>21.64</v>
      </c>
    </row>
    <row r="4564" spans="1:5" x14ac:dyDescent="0.2">
      <c r="A4564" s="29">
        <v>39319</v>
      </c>
      <c r="B4564" s="29" t="s">
        <v>4807</v>
      </c>
      <c r="C4564" s="29" t="s">
        <v>229</v>
      </c>
      <c r="D4564" s="29" t="s">
        <v>232</v>
      </c>
      <c r="E4564" s="30">
        <v>8.4499999999999993</v>
      </c>
    </row>
    <row r="4565" spans="1:5" x14ac:dyDescent="0.2">
      <c r="A4565" s="29">
        <v>39320</v>
      </c>
      <c r="B4565" s="29" t="s">
        <v>4808</v>
      </c>
      <c r="C4565" s="29" t="s">
        <v>229</v>
      </c>
      <c r="D4565" s="29" t="s">
        <v>232</v>
      </c>
      <c r="E4565" s="30">
        <v>14.04</v>
      </c>
    </row>
    <row r="4566" spans="1:5" x14ac:dyDescent="0.2">
      <c r="A4566" s="29">
        <v>1591</v>
      </c>
      <c r="B4566" s="29" t="s">
        <v>4809</v>
      </c>
      <c r="C4566" s="29" t="s">
        <v>229</v>
      </c>
      <c r="D4566" s="29" t="s">
        <v>232</v>
      </c>
      <c r="E4566" s="30">
        <v>24.83</v>
      </c>
    </row>
    <row r="4567" spans="1:5" x14ac:dyDescent="0.2">
      <c r="A4567" s="29">
        <v>1547</v>
      </c>
      <c r="B4567" s="29" t="s">
        <v>4810</v>
      </c>
      <c r="C4567" s="29" t="s">
        <v>229</v>
      </c>
      <c r="D4567" s="29" t="s">
        <v>232</v>
      </c>
      <c r="E4567" s="30">
        <v>130.11000000000001</v>
      </c>
    </row>
    <row r="4568" spans="1:5" x14ac:dyDescent="0.2">
      <c r="A4568" s="29">
        <v>38196</v>
      </c>
      <c r="B4568" s="29" t="s">
        <v>4811</v>
      </c>
      <c r="C4568" s="29" t="s">
        <v>229</v>
      </c>
      <c r="D4568" s="29" t="s">
        <v>232</v>
      </c>
      <c r="E4568" s="30">
        <v>25.34</v>
      </c>
    </row>
    <row r="4569" spans="1:5" x14ac:dyDescent="0.2">
      <c r="A4569" s="29">
        <v>1543</v>
      </c>
      <c r="B4569" s="29" t="s">
        <v>4812</v>
      </c>
      <c r="C4569" s="29" t="s">
        <v>229</v>
      </c>
      <c r="D4569" s="29" t="s">
        <v>232</v>
      </c>
      <c r="E4569" s="30">
        <v>26.93</v>
      </c>
    </row>
    <row r="4570" spans="1:5" x14ac:dyDescent="0.2">
      <c r="A4570" s="29">
        <v>1585</v>
      </c>
      <c r="B4570" s="29" t="s">
        <v>4813</v>
      </c>
      <c r="C4570" s="29" t="s">
        <v>229</v>
      </c>
      <c r="D4570" s="29" t="s">
        <v>232</v>
      </c>
      <c r="E4570" s="30">
        <v>5.21</v>
      </c>
    </row>
    <row r="4571" spans="1:5" x14ac:dyDescent="0.2">
      <c r="A4571" s="29">
        <v>1593</v>
      </c>
      <c r="B4571" s="29" t="s">
        <v>4814</v>
      </c>
      <c r="C4571" s="29" t="s">
        <v>229</v>
      </c>
      <c r="D4571" s="29" t="s">
        <v>232</v>
      </c>
      <c r="E4571" s="30">
        <v>27.69</v>
      </c>
    </row>
    <row r="4572" spans="1:5" x14ac:dyDescent="0.2">
      <c r="A4572" s="29">
        <v>11838</v>
      </c>
      <c r="B4572" s="29" t="s">
        <v>4815</v>
      </c>
      <c r="C4572" s="29" t="s">
        <v>229</v>
      </c>
      <c r="D4572" s="29" t="s">
        <v>232</v>
      </c>
      <c r="E4572" s="30">
        <v>36.54</v>
      </c>
    </row>
    <row r="4573" spans="1:5" x14ac:dyDescent="0.2">
      <c r="A4573" s="29">
        <v>1594</v>
      </c>
      <c r="B4573" s="29" t="s">
        <v>4816</v>
      </c>
      <c r="C4573" s="29" t="s">
        <v>229</v>
      </c>
      <c r="D4573" s="29" t="s">
        <v>232</v>
      </c>
      <c r="E4573" s="30">
        <v>36.94</v>
      </c>
    </row>
    <row r="4574" spans="1:5" x14ac:dyDescent="0.2">
      <c r="A4574" s="29">
        <v>1586</v>
      </c>
      <c r="B4574" s="29" t="s">
        <v>4817</v>
      </c>
      <c r="C4574" s="29" t="s">
        <v>229</v>
      </c>
      <c r="D4574" s="29" t="s">
        <v>232</v>
      </c>
      <c r="E4574" s="30">
        <v>6.6</v>
      </c>
    </row>
    <row r="4575" spans="1:5" x14ac:dyDescent="0.2">
      <c r="A4575" s="29">
        <v>11839</v>
      </c>
      <c r="B4575" s="29" t="s">
        <v>4818</v>
      </c>
      <c r="C4575" s="29" t="s">
        <v>229</v>
      </c>
      <c r="D4575" s="29" t="s">
        <v>232</v>
      </c>
      <c r="E4575" s="30">
        <v>53.17</v>
      </c>
    </row>
    <row r="4576" spans="1:5" x14ac:dyDescent="0.2">
      <c r="A4576" s="29">
        <v>1587</v>
      </c>
      <c r="B4576" s="29" t="s">
        <v>4819</v>
      </c>
      <c r="C4576" s="29" t="s">
        <v>229</v>
      </c>
      <c r="D4576" s="29" t="s">
        <v>232</v>
      </c>
      <c r="E4576" s="30">
        <v>6.72</v>
      </c>
    </row>
    <row r="4577" spans="1:5" x14ac:dyDescent="0.2">
      <c r="A4577" s="29">
        <v>1545</v>
      </c>
      <c r="B4577" s="29" t="s">
        <v>4820</v>
      </c>
      <c r="C4577" s="29" t="s">
        <v>229</v>
      </c>
      <c r="D4577" s="29" t="s">
        <v>232</v>
      </c>
      <c r="E4577" s="30">
        <v>63.8</v>
      </c>
    </row>
    <row r="4578" spans="1:5" x14ac:dyDescent="0.2">
      <c r="A4578" s="29">
        <v>1588</v>
      </c>
      <c r="B4578" s="29" t="s">
        <v>4821</v>
      </c>
      <c r="C4578" s="29" t="s">
        <v>229</v>
      </c>
      <c r="D4578" s="29" t="s">
        <v>232</v>
      </c>
      <c r="E4578" s="30">
        <v>9.2200000000000006</v>
      </c>
    </row>
    <row r="4579" spans="1:5" x14ac:dyDescent="0.2">
      <c r="A4579" s="29">
        <v>1535</v>
      </c>
      <c r="B4579" s="29" t="s">
        <v>4822</v>
      </c>
      <c r="C4579" s="29" t="s">
        <v>229</v>
      </c>
      <c r="D4579" s="29" t="s">
        <v>232</v>
      </c>
      <c r="E4579" s="30">
        <v>5.31</v>
      </c>
    </row>
    <row r="4580" spans="1:5" x14ac:dyDescent="0.2">
      <c r="A4580" s="29">
        <v>1589</v>
      </c>
      <c r="B4580" s="29" t="s">
        <v>4823</v>
      </c>
      <c r="C4580" s="29" t="s">
        <v>229</v>
      </c>
      <c r="D4580" s="29" t="s">
        <v>232</v>
      </c>
      <c r="E4580" s="30">
        <v>9.51</v>
      </c>
    </row>
    <row r="4581" spans="1:5" x14ac:dyDescent="0.2">
      <c r="A4581" s="29">
        <v>1546</v>
      </c>
      <c r="B4581" s="29" t="s">
        <v>4824</v>
      </c>
      <c r="C4581" s="29" t="s">
        <v>229</v>
      </c>
      <c r="D4581" s="29" t="s">
        <v>232</v>
      </c>
      <c r="E4581" s="30">
        <v>107.67</v>
      </c>
    </row>
    <row r="4582" spans="1:5" x14ac:dyDescent="0.2">
      <c r="A4582" s="29">
        <v>1590</v>
      </c>
      <c r="B4582" s="29" t="s">
        <v>4825</v>
      </c>
      <c r="C4582" s="29" t="s">
        <v>229</v>
      </c>
      <c r="D4582" s="29" t="s">
        <v>232</v>
      </c>
      <c r="E4582" s="30">
        <v>16.739999999999998</v>
      </c>
    </row>
    <row r="4583" spans="1:5" x14ac:dyDescent="0.2">
      <c r="A4583" s="29">
        <v>1542</v>
      </c>
      <c r="B4583" s="29" t="s">
        <v>4826</v>
      </c>
      <c r="C4583" s="29" t="s">
        <v>229</v>
      </c>
      <c r="D4583" s="29" t="s">
        <v>232</v>
      </c>
      <c r="E4583" s="30">
        <v>22.18</v>
      </c>
    </row>
    <row r="4584" spans="1:5" x14ac:dyDescent="0.2">
      <c r="A4584" s="29">
        <v>38415</v>
      </c>
      <c r="B4584" s="29" t="s">
        <v>4827</v>
      </c>
      <c r="C4584" s="29" t="s">
        <v>229</v>
      </c>
      <c r="D4584" s="29" t="s">
        <v>232</v>
      </c>
      <c r="E4584" s="30">
        <v>917.2</v>
      </c>
    </row>
    <row r="4585" spans="1:5" x14ac:dyDescent="0.2">
      <c r="A4585" s="29">
        <v>38414</v>
      </c>
      <c r="B4585" s="29" t="s">
        <v>4828</v>
      </c>
      <c r="C4585" s="29" t="s">
        <v>229</v>
      </c>
      <c r="D4585" s="29" t="s">
        <v>232</v>
      </c>
      <c r="E4585" s="30">
        <v>1287.3</v>
      </c>
    </row>
    <row r="4586" spans="1:5" x14ac:dyDescent="0.2">
      <c r="A4586" s="29">
        <v>38128</v>
      </c>
      <c r="B4586" s="29" t="s">
        <v>4829</v>
      </c>
      <c r="C4586" s="29" t="s">
        <v>293</v>
      </c>
      <c r="D4586" s="29" t="s">
        <v>230</v>
      </c>
      <c r="E4586" s="30">
        <v>0.77</v>
      </c>
    </row>
    <row r="4587" spans="1:5" x14ac:dyDescent="0.2">
      <c r="A4587" s="29">
        <v>7253</v>
      </c>
      <c r="B4587" s="29" t="s">
        <v>4830</v>
      </c>
      <c r="C4587" s="29" t="s">
        <v>405</v>
      </c>
      <c r="D4587" s="29" t="s">
        <v>232</v>
      </c>
      <c r="E4587" s="30">
        <v>165</v>
      </c>
    </row>
    <row r="4588" spans="1:5" x14ac:dyDescent="0.2">
      <c r="A4588" s="29">
        <v>4806</v>
      </c>
      <c r="B4588" s="29" t="s">
        <v>4831</v>
      </c>
      <c r="C4588" s="29" t="s">
        <v>242</v>
      </c>
      <c r="D4588" s="29" t="s">
        <v>232</v>
      </c>
      <c r="E4588" s="30">
        <v>14.51</v>
      </c>
    </row>
    <row r="4589" spans="1:5" x14ac:dyDescent="0.2">
      <c r="A4589" s="29">
        <v>34401</v>
      </c>
      <c r="B4589" s="29" t="s">
        <v>4832</v>
      </c>
      <c r="C4589" s="29" t="s">
        <v>229</v>
      </c>
      <c r="D4589" s="29" t="s">
        <v>232</v>
      </c>
      <c r="E4589" s="30">
        <v>2.13</v>
      </c>
    </row>
    <row r="4590" spans="1:5" x14ac:dyDescent="0.2">
      <c r="A4590" s="29">
        <v>7260</v>
      </c>
      <c r="B4590" s="29" t="s">
        <v>4833</v>
      </c>
      <c r="C4590" s="29" t="s">
        <v>229</v>
      </c>
      <c r="D4590" s="29" t="s">
        <v>232</v>
      </c>
      <c r="E4590" s="30">
        <v>1.89</v>
      </c>
    </row>
    <row r="4591" spans="1:5" x14ac:dyDescent="0.2">
      <c r="A4591" s="29">
        <v>7256</v>
      </c>
      <c r="B4591" s="29" t="s">
        <v>4834</v>
      </c>
      <c r="C4591" s="29" t="s">
        <v>229</v>
      </c>
      <c r="D4591" s="29" t="s">
        <v>232</v>
      </c>
      <c r="E4591" s="30">
        <v>1.87</v>
      </c>
    </row>
    <row r="4592" spans="1:5" x14ac:dyDescent="0.2">
      <c r="A4592" s="29">
        <v>7258</v>
      </c>
      <c r="B4592" s="29" t="s">
        <v>4835</v>
      </c>
      <c r="C4592" s="29" t="s">
        <v>229</v>
      </c>
      <c r="D4592" s="29" t="s">
        <v>232</v>
      </c>
      <c r="E4592" s="30">
        <v>0.77</v>
      </c>
    </row>
    <row r="4593" spans="1:5" x14ac:dyDescent="0.2">
      <c r="A4593" s="29">
        <v>34400</v>
      </c>
      <c r="B4593" s="29" t="s">
        <v>4836</v>
      </c>
      <c r="C4593" s="29" t="s">
        <v>229</v>
      </c>
      <c r="D4593" s="29" t="s">
        <v>232</v>
      </c>
      <c r="E4593" s="30">
        <v>3.28</v>
      </c>
    </row>
    <row r="4594" spans="1:5" x14ac:dyDescent="0.2">
      <c r="A4594" s="29">
        <v>10617</v>
      </c>
      <c r="B4594" s="29" t="s">
        <v>4837</v>
      </c>
      <c r="C4594" s="29" t="s">
        <v>229</v>
      </c>
      <c r="D4594" s="29" t="s">
        <v>232</v>
      </c>
      <c r="E4594" s="30">
        <v>6.28</v>
      </c>
    </row>
    <row r="4595" spans="1:5" x14ac:dyDescent="0.2">
      <c r="A4595" s="29">
        <v>7274</v>
      </c>
      <c r="B4595" s="29" t="s">
        <v>4838</v>
      </c>
      <c r="C4595" s="29" t="s">
        <v>229</v>
      </c>
      <c r="D4595" s="29" t="s">
        <v>237</v>
      </c>
      <c r="E4595" s="30">
        <v>67.31</v>
      </c>
    </row>
    <row r="4596" spans="1:5" x14ac:dyDescent="0.2">
      <c r="A4596" s="29">
        <v>11663</v>
      </c>
      <c r="B4596" s="29" t="s">
        <v>4839</v>
      </c>
      <c r="C4596" s="29" t="s">
        <v>229</v>
      </c>
      <c r="D4596" s="29" t="s">
        <v>237</v>
      </c>
      <c r="E4596" s="30">
        <v>553.67999999999995</v>
      </c>
    </row>
    <row r="4597" spans="1:5" x14ac:dyDescent="0.2">
      <c r="A4597" s="29">
        <v>154</v>
      </c>
      <c r="B4597" s="29" t="s">
        <v>4840</v>
      </c>
      <c r="C4597" s="29" t="s">
        <v>295</v>
      </c>
      <c r="D4597" s="29" t="s">
        <v>232</v>
      </c>
      <c r="E4597" s="30">
        <v>74.12</v>
      </c>
    </row>
    <row r="4598" spans="1:5" x14ac:dyDescent="0.2">
      <c r="A4598" s="29">
        <v>38121</v>
      </c>
      <c r="B4598" s="29" t="s">
        <v>4841</v>
      </c>
      <c r="C4598" s="29" t="s">
        <v>295</v>
      </c>
      <c r="D4598" s="29" t="s">
        <v>232</v>
      </c>
      <c r="E4598" s="30">
        <v>19.5</v>
      </c>
    </row>
    <row r="4599" spans="1:5" x14ac:dyDescent="0.2">
      <c r="A4599" s="29">
        <v>43776</v>
      </c>
      <c r="B4599" s="29" t="s">
        <v>4842</v>
      </c>
      <c r="C4599" s="29" t="s">
        <v>295</v>
      </c>
      <c r="D4599" s="29" t="s">
        <v>232</v>
      </c>
      <c r="E4599" s="30">
        <v>21.75</v>
      </c>
    </row>
    <row r="4600" spans="1:5" x14ac:dyDescent="0.2">
      <c r="A4600" s="29">
        <v>7343</v>
      </c>
      <c r="B4600" s="29" t="s">
        <v>4843</v>
      </c>
      <c r="C4600" s="29" t="s">
        <v>295</v>
      </c>
      <c r="D4600" s="29" t="s">
        <v>232</v>
      </c>
      <c r="E4600" s="30">
        <v>17.25</v>
      </c>
    </row>
    <row r="4601" spans="1:5" x14ac:dyDescent="0.2">
      <c r="A4601" s="29">
        <v>7348</v>
      </c>
      <c r="B4601" s="29" t="s">
        <v>4844</v>
      </c>
      <c r="C4601" s="29" t="s">
        <v>295</v>
      </c>
      <c r="D4601" s="29" t="s">
        <v>232</v>
      </c>
      <c r="E4601" s="30">
        <v>15.42</v>
      </c>
    </row>
    <row r="4602" spans="1:5" x14ac:dyDescent="0.2">
      <c r="A4602" s="29">
        <v>7313</v>
      </c>
      <c r="B4602" s="29" t="s">
        <v>4845</v>
      </c>
      <c r="C4602" s="29" t="s">
        <v>295</v>
      </c>
      <c r="D4602" s="29" t="s">
        <v>237</v>
      </c>
      <c r="E4602" s="30">
        <v>20.71</v>
      </c>
    </row>
    <row r="4603" spans="1:5" x14ac:dyDescent="0.2">
      <c r="A4603" s="29">
        <v>7319</v>
      </c>
      <c r="B4603" s="29" t="s">
        <v>4846</v>
      </c>
      <c r="C4603" s="29" t="s">
        <v>295</v>
      </c>
      <c r="D4603" s="29" t="s">
        <v>237</v>
      </c>
      <c r="E4603" s="30">
        <v>11.85</v>
      </c>
    </row>
    <row r="4604" spans="1:5" x14ac:dyDescent="0.2">
      <c r="A4604" s="29">
        <v>7314</v>
      </c>
      <c r="B4604" s="29" t="s">
        <v>4847</v>
      </c>
      <c r="C4604" s="29" t="s">
        <v>295</v>
      </c>
      <c r="D4604" s="29" t="s">
        <v>232</v>
      </c>
      <c r="E4604" s="30">
        <v>77.209999999999994</v>
      </c>
    </row>
    <row r="4605" spans="1:5" x14ac:dyDescent="0.2">
      <c r="A4605" s="29">
        <v>7304</v>
      </c>
      <c r="B4605" s="29" t="s">
        <v>4848</v>
      </c>
      <c r="C4605" s="29" t="s">
        <v>295</v>
      </c>
      <c r="D4605" s="29" t="s">
        <v>232</v>
      </c>
      <c r="E4605" s="30">
        <v>64.45</v>
      </c>
    </row>
    <row r="4606" spans="1:5" x14ac:dyDescent="0.2">
      <c r="A4606" s="29">
        <v>43649</v>
      </c>
      <c r="B4606" s="29" t="s">
        <v>4849</v>
      </c>
      <c r="C4606" s="29" t="s">
        <v>295</v>
      </c>
      <c r="D4606" s="29" t="s">
        <v>232</v>
      </c>
      <c r="E4606" s="30">
        <v>33.33</v>
      </c>
    </row>
    <row r="4607" spans="1:5" x14ac:dyDescent="0.2">
      <c r="A4607" s="29">
        <v>43650</v>
      </c>
      <c r="B4607" s="29" t="s">
        <v>4850</v>
      </c>
      <c r="C4607" s="29" t="s">
        <v>295</v>
      </c>
      <c r="D4607" s="29" t="s">
        <v>232</v>
      </c>
      <c r="E4607" s="30">
        <v>31.5</v>
      </c>
    </row>
    <row r="4608" spans="1:5" x14ac:dyDescent="0.2">
      <c r="A4608" s="29">
        <v>7311</v>
      </c>
      <c r="B4608" s="29" t="s">
        <v>4851</v>
      </c>
      <c r="C4608" s="29" t="s">
        <v>295</v>
      </c>
      <c r="D4608" s="29" t="s">
        <v>232</v>
      </c>
      <c r="E4608" s="30">
        <v>32.270000000000003</v>
      </c>
    </row>
    <row r="4609" spans="1:5" x14ac:dyDescent="0.2">
      <c r="A4609" s="29">
        <v>7292</v>
      </c>
      <c r="B4609" s="29" t="s">
        <v>4852</v>
      </c>
      <c r="C4609" s="29" t="s">
        <v>295</v>
      </c>
      <c r="D4609" s="29" t="s">
        <v>230</v>
      </c>
      <c r="E4609" s="30">
        <v>31.24</v>
      </c>
    </row>
    <row r="4610" spans="1:5" x14ac:dyDescent="0.2">
      <c r="A4610" s="29">
        <v>7293</v>
      </c>
      <c r="B4610" s="29" t="s">
        <v>4853</v>
      </c>
      <c r="C4610" s="29" t="s">
        <v>295</v>
      </c>
      <c r="D4610" s="29" t="s">
        <v>232</v>
      </c>
      <c r="E4610" s="30">
        <v>34.56</v>
      </c>
    </row>
    <row r="4611" spans="1:5" x14ac:dyDescent="0.2">
      <c r="A4611" s="29">
        <v>7306</v>
      </c>
      <c r="B4611" s="29" t="s">
        <v>4854</v>
      </c>
      <c r="C4611" s="29" t="s">
        <v>295</v>
      </c>
      <c r="D4611" s="29" t="s">
        <v>232</v>
      </c>
      <c r="E4611" s="30">
        <v>38.14</v>
      </c>
    </row>
    <row r="4612" spans="1:5" x14ac:dyDescent="0.2">
      <c r="A4612" s="29">
        <v>7288</v>
      </c>
      <c r="B4612" s="29" t="s">
        <v>4855</v>
      </c>
      <c r="C4612" s="29" t="s">
        <v>295</v>
      </c>
      <c r="D4612" s="29" t="s">
        <v>232</v>
      </c>
      <c r="E4612" s="30">
        <v>31.67</v>
      </c>
    </row>
    <row r="4613" spans="1:5" x14ac:dyDescent="0.2">
      <c r="A4613" s="29">
        <v>43625</v>
      </c>
      <c r="B4613" s="29" t="s">
        <v>4856</v>
      </c>
      <c r="C4613" s="29" t="s">
        <v>295</v>
      </c>
      <c r="D4613" s="29" t="s">
        <v>232</v>
      </c>
      <c r="E4613" s="30">
        <v>25.57</v>
      </c>
    </row>
    <row r="4614" spans="1:5" x14ac:dyDescent="0.2">
      <c r="A4614" s="29">
        <v>43647</v>
      </c>
      <c r="B4614" s="29" t="s">
        <v>4857</v>
      </c>
      <c r="C4614" s="29" t="s">
        <v>295</v>
      </c>
      <c r="D4614" s="29" t="s">
        <v>232</v>
      </c>
      <c r="E4614" s="30">
        <v>23.23</v>
      </c>
    </row>
    <row r="4615" spans="1:5" x14ac:dyDescent="0.2">
      <c r="A4615" s="29">
        <v>43648</v>
      </c>
      <c r="B4615" s="29" t="s">
        <v>4858</v>
      </c>
      <c r="C4615" s="29" t="s">
        <v>295</v>
      </c>
      <c r="D4615" s="29" t="s">
        <v>232</v>
      </c>
      <c r="E4615" s="30">
        <v>22.41</v>
      </c>
    </row>
    <row r="4616" spans="1:5" x14ac:dyDescent="0.2">
      <c r="A4616" s="29">
        <v>35693</v>
      </c>
      <c r="B4616" s="29" t="s">
        <v>4859</v>
      </c>
      <c r="C4616" s="29" t="s">
        <v>295</v>
      </c>
      <c r="D4616" s="29" t="s">
        <v>232</v>
      </c>
      <c r="E4616" s="30">
        <v>9.59</v>
      </c>
    </row>
    <row r="4617" spans="1:5" x14ac:dyDescent="0.2">
      <c r="A4617" s="29">
        <v>7356</v>
      </c>
      <c r="B4617" s="29" t="s">
        <v>4860</v>
      </c>
      <c r="C4617" s="29" t="s">
        <v>295</v>
      </c>
      <c r="D4617" s="29" t="s">
        <v>230</v>
      </c>
      <c r="E4617" s="30">
        <v>22.99</v>
      </c>
    </row>
    <row r="4618" spans="1:5" x14ac:dyDescent="0.2">
      <c r="A4618" s="29">
        <v>35692</v>
      </c>
      <c r="B4618" s="29" t="s">
        <v>4861</v>
      </c>
      <c r="C4618" s="29" t="s">
        <v>295</v>
      </c>
      <c r="D4618" s="29" t="s">
        <v>232</v>
      </c>
      <c r="E4618" s="30">
        <v>15.05</v>
      </c>
    </row>
    <row r="4619" spans="1:5" x14ac:dyDescent="0.2">
      <c r="A4619" s="29">
        <v>43624</v>
      </c>
      <c r="B4619" s="29" t="s">
        <v>4862</v>
      </c>
      <c r="C4619" s="29" t="s">
        <v>295</v>
      </c>
      <c r="D4619" s="29" t="s">
        <v>232</v>
      </c>
      <c r="E4619" s="30">
        <v>28.02</v>
      </c>
    </row>
    <row r="4620" spans="1:5" x14ac:dyDescent="0.2">
      <c r="A4620" s="29">
        <v>7342</v>
      </c>
      <c r="B4620" s="29" t="s">
        <v>4863</v>
      </c>
      <c r="C4620" s="29" t="s">
        <v>293</v>
      </c>
      <c r="D4620" s="29" t="s">
        <v>237</v>
      </c>
      <c r="E4620" s="30">
        <v>2.27</v>
      </c>
    </row>
    <row r="4621" spans="1:5" x14ac:dyDescent="0.2">
      <c r="A4621" s="29">
        <v>7350</v>
      </c>
      <c r="B4621" s="29" t="s">
        <v>4864</v>
      </c>
      <c r="C4621" s="29" t="s">
        <v>295</v>
      </c>
      <c r="D4621" s="29" t="s">
        <v>232</v>
      </c>
      <c r="E4621" s="30">
        <v>33.18</v>
      </c>
    </row>
    <row r="4622" spans="1:5" x14ac:dyDescent="0.2">
      <c r="A4622" s="29">
        <v>39574</v>
      </c>
      <c r="B4622" s="29" t="s">
        <v>4865</v>
      </c>
      <c r="C4622" s="29" t="s">
        <v>229</v>
      </c>
      <c r="D4622" s="29" t="s">
        <v>232</v>
      </c>
      <c r="E4622" s="30">
        <v>5.66</v>
      </c>
    </row>
    <row r="4623" spans="1:5" x14ac:dyDescent="0.2">
      <c r="A4623" s="29">
        <v>11060</v>
      </c>
      <c r="B4623" s="29" t="s">
        <v>4866</v>
      </c>
      <c r="C4623" s="29" t="s">
        <v>229</v>
      </c>
      <c r="D4623" s="29" t="s">
        <v>232</v>
      </c>
      <c r="E4623" s="30">
        <v>31.34</v>
      </c>
    </row>
    <row r="4624" spans="1:5" x14ac:dyDescent="0.2">
      <c r="A4624" s="29">
        <v>37401</v>
      </c>
      <c r="B4624" s="29" t="s">
        <v>4867</v>
      </c>
      <c r="C4624" s="29" t="s">
        <v>229</v>
      </c>
      <c r="D4624" s="29" t="s">
        <v>232</v>
      </c>
      <c r="E4624" s="30">
        <v>38.659999999999997</v>
      </c>
    </row>
    <row r="4625" spans="1:5" x14ac:dyDescent="0.2">
      <c r="A4625" s="29">
        <v>7525</v>
      </c>
      <c r="B4625" s="29" t="s">
        <v>4868</v>
      </c>
      <c r="C4625" s="29" t="s">
        <v>229</v>
      </c>
      <c r="D4625" s="29" t="s">
        <v>232</v>
      </c>
      <c r="E4625" s="30">
        <v>30.28</v>
      </c>
    </row>
    <row r="4626" spans="1:5" x14ac:dyDescent="0.2">
      <c r="A4626" s="29">
        <v>7524</v>
      </c>
      <c r="B4626" s="29" t="s">
        <v>4869</v>
      </c>
      <c r="C4626" s="29" t="s">
        <v>229</v>
      </c>
      <c r="D4626" s="29" t="s">
        <v>232</v>
      </c>
      <c r="E4626" s="30">
        <v>28.53</v>
      </c>
    </row>
    <row r="4627" spans="1:5" x14ac:dyDescent="0.2">
      <c r="A4627" s="29">
        <v>38105</v>
      </c>
      <c r="B4627" s="29" t="s">
        <v>4870</v>
      </c>
      <c r="C4627" s="29" t="s">
        <v>229</v>
      </c>
      <c r="D4627" s="29" t="s">
        <v>232</v>
      </c>
      <c r="E4627" s="30">
        <v>7.33</v>
      </c>
    </row>
    <row r="4628" spans="1:5" x14ac:dyDescent="0.2">
      <c r="A4628" s="29">
        <v>38084</v>
      </c>
      <c r="B4628" s="29" t="s">
        <v>4871</v>
      </c>
      <c r="C4628" s="29" t="s">
        <v>229</v>
      </c>
      <c r="D4628" s="29" t="s">
        <v>232</v>
      </c>
      <c r="E4628" s="30">
        <v>10.41</v>
      </c>
    </row>
    <row r="4629" spans="1:5" x14ac:dyDescent="0.2">
      <c r="A4629" s="29">
        <v>38103</v>
      </c>
      <c r="B4629" s="29" t="s">
        <v>4872</v>
      </c>
      <c r="C4629" s="29" t="s">
        <v>229</v>
      </c>
      <c r="D4629" s="29" t="s">
        <v>232</v>
      </c>
      <c r="E4629" s="30">
        <v>11</v>
      </c>
    </row>
    <row r="4630" spans="1:5" x14ac:dyDescent="0.2">
      <c r="A4630" s="29">
        <v>38082</v>
      </c>
      <c r="B4630" s="29" t="s">
        <v>4873</v>
      </c>
      <c r="C4630" s="29" t="s">
        <v>229</v>
      </c>
      <c r="D4630" s="29" t="s">
        <v>232</v>
      </c>
      <c r="E4630" s="30">
        <v>13.55</v>
      </c>
    </row>
    <row r="4631" spans="1:5" x14ac:dyDescent="0.2">
      <c r="A4631" s="29">
        <v>38104</v>
      </c>
      <c r="B4631" s="29" t="s">
        <v>4874</v>
      </c>
      <c r="C4631" s="29" t="s">
        <v>229</v>
      </c>
      <c r="D4631" s="29" t="s">
        <v>232</v>
      </c>
      <c r="E4631" s="30">
        <v>21.54</v>
      </c>
    </row>
    <row r="4632" spans="1:5" x14ac:dyDescent="0.2">
      <c r="A4632" s="29">
        <v>38083</v>
      </c>
      <c r="B4632" s="29" t="s">
        <v>4875</v>
      </c>
      <c r="C4632" s="29" t="s">
        <v>229</v>
      </c>
      <c r="D4632" s="29" t="s">
        <v>232</v>
      </c>
      <c r="E4632" s="30">
        <v>23.92</v>
      </c>
    </row>
    <row r="4633" spans="1:5" x14ac:dyDescent="0.2">
      <c r="A4633" s="29">
        <v>38101</v>
      </c>
      <c r="B4633" s="29" t="s">
        <v>4876</v>
      </c>
      <c r="C4633" s="29" t="s">
        <v>229</v>
      </c>
      <c r="D4633" s="29" t="s">
        <v>232</v>
      </c>
      <c r="E4633" s="30">
        <v>5.23</v>
      </c>
    </row>
    <row r="4634" spans="1:5" x14ac:dyDescent="0.2">
      <c r="A4634" s="29">
        <v>7528</v>
      </c>
      <c r="B4634" s="29" t="s">
        <v>4877</v>
      </c>
      <c r="C4634" s="29" t="s">
        <v>229</v>
      </c>
      <c r="D4634" s="29" t="s">
        <v>230</v>
      </c>
      <c r="E4634" s="30">
        <v>6.15</v>
      </c>
    </row>
    <row r="4635" spans="1:5" x14ac:dyDescent="0.2">
      <c r="A4635" s="29">
        <v>12147</v>
      </c>
      <c r="B4635" s="29" t="s">
        <v>4878</v>
      </c>
      <c r="C4635" s="29" t="s">
        <v>229</v>
      </c>
      <c r="D4635" s="29" t="s">
        <v>232</v>
      </c>
      <c r="E4635" s="30">
        <v>9.3699999999999992</v>
      </c>
    </row>
    <row r="4636" spans="1:5" x14ac:dyDescent="0.2">
      <c r="A4636" s="29">
        <v>38075</v>
      </c>
      <c r="B4636" s="29" t="s">
        <v>4879</v>
      </c>
      <c r="C4636" s="29" t="s">
        <v>229</v>
      </c>
      <c r="D4636" s="29" t="s">
        <v>232</v>
      </c>
      <c r="E4636" s="30">
        <v>10.65</v>
      </c>
    </row>
    <row r="4637" spans="1:5" x14ac:dyDescent="0.2">
      <c r="A4637" s="29">
        <v>38102</v>
      </c>
      <c r="B4637" s="29" t="s">
        <v>4880</v>
      </c>
      <c r="C4637" s="29" t="s">
        <v>229</v>
      </c>
      <c r="D4637" s="29" t="s">
        <v>232</v>
      </c>
      <c r="E4637" s="30">
        <v>6.69</v>
      </c>
    </row>
    <row r="4638" spans="1:5" x14ac:dyDescent="0.2">
      <c r="A4638" s="29">
        <v>38076</v>
      </c>
      <c r="B4638" s="29" t="s">
        <v>4881</v>
      </c>
      <c r="C4638" s="29" t="s">
        <v>229</v>
      </c>
      <c r="D4638" s="29" t="s">
        <v>232</v>
      </c>
      <c r="E4638" s="30">
        <v>11.94</v>
      </c>
    </row>
    <row r="4639" spans="1:5" x14ac:dyDescent="0.2">
      <c r="A4639" s="29">
        <v>7592</v>
      </c>
      <c r="B4639" s="29" t="s">
        <v>4882</v>
      </c>
      <c r="C4639" s="29" t="s">
        <v>407</v>
      </c>
      <c r="D4639" s="29" t="s">
        <v>230</v>
      </c>
      <c r="E4639" s="30">
        <v>15.71</v>
      </c>
    </row>
    <row r="4640" spans="1:5" x14ac:dyDescent="0.2">
      <c r="A4640" s="29">
        <v>40820</v>
      </c>
      <c r="B4640" s="29" t="s">
        <v>4883</v>
      </c>
      <c r="C4640" s="29" t="s">
        <v>409</v>
      </c>
      <c r="D4640" s="29" t="s">
        <v>232</v>
      </c>
      <c r="E4640" s="30">
        <v>2771.39</v>
      </c>
    </row>
    <row r="4641" spans="1:5" x14ac:dyDescent="0.2">
      <c r="A4641" s="29">
        <v>13417</v>
      </c>
      <c r="B4641" s="29" t="s">
        <v>4884</v>
      </c>
      <c r="C4641" s="29" t="s">
        <v>229</v>
      </c>
      <c r="D4641" s="29" t="s">
        <v>232</v>
      </c>
      <c r="E4641" s="30">
        <v>80.06</v>
      </c>
    </row>
    <row r="4642" spans="1:5" x14ac:dyDescent="0.2">
      <c r="A4642" s="29">
        <v>36791</v>
      </c>
      <c r="B4642" s="29" t="s">
        <v>4885</v>
      </c>
      <c r="C4642" s="29" t="s">
        <v>229</v>
      </c>
      <c r="D4642" s="29" t="s">
        <v>232</v>
      </c>
      <c r="E4642" s="30">
        <v>120.15</v>
      </c>
    </row>
    <row r="4643" spans="1:5" x14ac:dyDescent="0.2">
      <c r="A4643" s="29">
        <v>36795</v>
      </c>
      <c r="B4643" s="29" t="s">
        <v>4886</v>
      </c>
      <c r="C4643" s="29" t="s">
        <v>229</v>
      </c>
      <c r="D4643" s="29" t="s">
        <v>232</v>
      </c>
      <c r="E4643" s="30">
        <v>1519.22</v>
      </c>
    </row>
    <row r="4644" spans="1:5" x14ac:dyDescent="0.2">
      <c r="A4644" s="29">
        <v>44045</v>
      </c>
      <c r="B4644" s="29" t="s">
        <v>4887</v>
      </c>
      <c r="C4644" s="29" t="s">
        <v>229</v>
      </c>
      <c r="D4644" s="29" t="s">
        <v>232</v>
      </c>
      <c r="E4644" s="30">
        <v>281.92</v>
      </c>
    </row>
    <row r="4645" spans="1:5" x14ac:dyDescent="0.2">
      <c r="A4645" s="29">
        <v>11772</v>
      </c>
      <c r="B4645" s="29" t="s">
        <v>4888</v>
      </c>
      <c r="C4645" s="29" t="s">
        <v>229</v>
      </c>
      <c r="D4645" s="29" t="s">
        <v>232</v>
      </c>
      <c r="E4645" s="30">
        <v>106.79</v>
      </c>
    </row>
    <row r="4646" spans="1:5" x14ac:dyDescent="0.2">
      <c r="A4646" s="29">
        <v>36796</v>
      </c>
      <c r="B4646" s="29" t="s">
        <v>4889</v>
      </c>
      <c r="C4646" s="29" t="s">
        <v>229</v>
      </c>
      <c r="D4646" s="29" t="s">
        <v>232</v>
      </c>
      <c r="E4646" s="30">
        <v>126.24</v>
      </c>
    </row>
    <row r="4647" spans="1:5" x14ac:dyDescent="0.2">
      <c r="A4647" s="29">
        <v>36792</v>
      </c>
      <c r="B4647" s="29" t="s">
        <v>4890</v>
      </c>
      <c r="C4647" s="29" t="s">
        <v>229</v>
      </c>
      <c r="D4647" s="29" t="s">
        <v>232</v>
      </c>
      <c r="E4647" s="30">
        <v>159.91999999999999</v>
      </c>
    </row>
    <row r="4648" spans="1:5" x14ac:dyDescent="0.2">
      <c r="A4648" s="29">
        <v>11773</v>
      </c>
      <c r="B4648" s="29" t="s">
        <v>4891</v>
      </c>
      <c r="C4648" s="29" t="s">
        <v>229</v>
      </c>
      <c r="D4648" s="29" t="s">
        <v>232</v>
      </c>
      <c r="E4648" s="30">
        <v>106.45</v>
      </c>
    </row>
    <row r="4649" spans="1:5" x14ac:dyDescent="0.2">
      <c r="A4649" s="29">
        <v>11762</v>
      </c>
      <c r="B4649" s="29" t="s">
        <v>4892</v>
      </c>
      <c r="C4649" s="29" t="s">
        <v>229</v>
      </c>
      <c r="D4649" s="29" t="s">
        <v>232</v>
      </c>
      <c r="E4649" s="30">
        <v>50.49</v>
      </c>
    </row>
    <row r="4650" spans="1:5" x14ac:dyDescent="0.2">
      <c r="A4650" s="29">
        <v>7604</v>
      </c>
      <c r="B4650" s="29" t="s">
        <v>4893</v>
      </c>
      <c r="C4650" s="29" t="s">
        <v>229</v>
      </c>
      <c r="D4650" s="29" t="s">
        <v>232</v>
      </c>
      <c r="E4650" s="30">
        <v>42.75</v>
      </c>
    </row>
    <row r="4651" spans="1:5" x14ac:dyDescent="0.2">
      <c r="A4651" s="29">
        <v>13984</v>
      </c>
      <c r="B4651" s="29" t="s">
        <v>4894</v>
      </c>
      <c r="C4651" s="29" t="s">
        <v>229</v>
      </c>
      <c r="D4651" s="29" t="s">
        <v>232</v>
      </c>
      <c r="E4651" s="30">
        <v>62.13</v>
      </c>
    </row>
    <row r="4652" spans="1:5" x14ac:dyDescent="0.2">
      <c r="A4652" s="29">
        <v>13983</v>
      </c>
      <c r="B4652" s="29" t="s">
        <v>4895</v>
      </c>
      <c r="C4652" s="29" t="s">
        <v>229</v>
      </c>
      <c r="D4652" s="29" t="s">
        <v>232</v>
      </c>
      <c r="E4652" s="30">
        <v>80.87</v>
      </c>
    </row>
    <row r="4653" spans="1:5" x14ac:dyDescent="0.2">
      <c r="A4653" s="29">
        <v>13416</v>
      </c>
      <c r="B4653" s="29" t="s">
        <v>4896</v>
      </c>
      <c r="C4653" s="29" t="s">
        <v>229</v>
      </c>
      <c r="D4653" s="29" t="s">
        <v>232</v>
      </c>
      <c r="E4653" s="30">
        <v>71.83</v>
      </c>
    </row>
    <row r="4654" spans="1:5" x14ac:dyDescent="0.2">
      <c r="A4654" s="29">
        <v>11826</v>
      </c>
      <c r="B4654" s="29" t="s">
        <v>4897</v>
      </c>
      <c r="C4654" s="29" t="s">
        <v>229</v>
      </c>
      <c r="D4654" s="29" t="s">
        <v>232</v>
      </c>
      <c r="E4654" s="30">
        <v>97.91</v>
      </c>
    </row>
    <row r="4655" spans="1:5" x14ac:dyDescent="0.2">
      <c r="A4655" s="29">
        <v>7606</v>
      </c>
      <c r="B4655" s="29" t="s">
        <v>4898</v>
      </c>
      <c r="C4655" s="29" t="s">
        <v>229</v>
      </c>
      <c r="D4655" s="29" t="s">
        <v>232</v>
      </c>
      <c r="E4655" s="30">
        <v>117.74</v>
      </c>
    </row>
    <row r="4656" spans="1:5" x14ac:dyDescent="0.2">
      <c r="A4656" s="29">
        <v>11763</v>
      </c>
      <c r="B4656" s="29" t="s">
        <v>4899</v>
      </c>
      <c r="C4656" s="29" t="s">
        <v>229</v>
      </c>
      <c r="D4656" s="29" t="s">
        <v>232</v>
      </c>
      <c r="E4656" s="30">
        <v>257.12</v>
      </c>
    </row>
    <row r="4657" spans="1:5" x14ac:dyDescent="0.2">
      <c r="A4657" s="29">
        <v>11764</v>
      </c>
      <c r="B4657" s="29" t="s">
        <v>4900</v>
      </c>
      <c r="C4657" s="29" t="s">
        <v>229</v>
      </c>
      <c r="D4657" s="29" t="s">
        <v>232</v>
      </c>
      <c r="E4657" s="30">
        <v>210.95</v>
      </c>
    </row>
    <row r="4658" spans="1:5" x14ac:dyDescent="0.2">
      <c r="A4658" s="29">
        <v>11829</v>
      </c>
      <c r="B4658" s="29" t="s">
        <v>4901</v>
      </c>
      <c r="C4658" s="29" t="s">
        <v>229</v>
      </c>
      <c r="D4658" s="29" t="s">
        <v>232</v>
      </c>
      <c r="E4658" s="30">
        <v>50.99</v>
      </c>
    </row>
    <row r="4659" spans="1:5" x14ac:dyDescent="0.2">
      <c r="A4659" s="29">
        <v>11830</v>
      </c>
      <c r="B4659" s="29" t="s">
        <v>4902</v>
      </c>
      <c r="C4659" s="29" t="s">
        <v>229</v>
      </c>
      <c r="D4659" s="29" t="s">
        <v>232</v>
      </c>
      <c r="E4659" s="30">
        <v>55.06</v>
      </c>
    </row>
    <row r="4660" spans="1:5" x14ac:dyDescent="0.2">
      <c r="A4660" s="29">
        <v>11825</v>
      </c>
      <c r="B4660" s="29" t="s">
        <v>4903</v>
      </c>
      <c r="C4660" s="29" t="s">
        <v>229</v>
      </c>
      <c r="D4660" s="29" t="s">
        <v>232</v>
      </c>
      <c r="E4660" s="30">
        <v>123.86</v>
      </c>
    </row>
    <row r="4661" spans="1:5" x14ac:dyDescent="0.2">
      <c r="A4661" s="29">
        <v>11767</v>
      </c>
      <c r="B4661" s="29" t="s">
        <v>4904</v>
      </c>
      <c r="C4661" s="29" t="s">
        <v>229</v>
      </c>
      <c r="D4661" s="29" t="s">
        <v>232</v>
      </c>
      <c r="E4661" s="30">
        <v>329.9</v>
      </c>
    </row>
    <row r="4662" spans="1:5" x14ac:dyDescent="0.2">
      <c r="A4662" s="29">
        <v>11766</v>
      </c>
      <c r="B4662" s="29" t="s">
        <v>4905</v>
      </c>
      <c r="C4662" s="29" t="s">
        <v>229</v>
      </c>
      <c r="D4662" s="29" t="s">
        <v>232</v>
      </c>
      <c r="E4662" s="30">
        <v>76.900000000000006</v>
      </c>
    </row>
    <row r="4663" spans="1:5" x14ac:dyDescent="0.2">
      <c r="A4663" s="29">
        <v>11765</v>
      </c>
      <c r="B4663" s="29" t="s">
        <v>4906</v>
      </c>
      <c r="C4663" s="29" t="s">
        <v>229</v>
      </c>
      <c r="D4663" s="29" t="s">
        <v>232</v>
      </c>
      <c r="E4663" s="30">
        <v>140.59</v>
      </c>
    </row>
    <row r="4664" spans="1:5" x14ac:dyDescent="0.2">
      <c r="A4664" s="29">
        <v>11824</v>
      </c>
      <c r="B4664" s="29" t="s">
        <v>4907</v>
      </c>
      <c r="C4664" s="29" t="s">
        <v>229</v>
      </c>
      <c r="D4664" s="29" t="s">
        <v>232</v>
      </c>
      <c r="E4664" s="30">
        <v>90.45</v>
      </c>
    </row>
    <row r="4665" spans="1:5" x14ac:dyDescent="0.2">
      <c r="A4665" s="29">
        <v>39702</v>
      </c>
      <c r="B4665" s="29" t="s">
        <v>4908</v>
      </c>
      <c r="C4665" s="29" t="s">
        <v>229</v>
      </c>
      <c r="D4665" s="29" t="s">
        <v>232</v>
      </c>
      <c r="E4665" s="30">
        <v>1872.32</v>
      </c>
    </row>
    <row r="4666" spans="1:5" x14ac:dyDescent="0.2">
      <c r="A4666" s="29">
        <v>13415</v>
      </c>
      <c r="B4666" s="29" t="s">
        <v>4909</v>
      </c>
      <c r="C4666" s="29" t="s">
        <v>229</v>
      </c>
      <c r="D4666" s="29" t="s">
        <v>230</v>
      </c>
      <c r="E4666" s="30">
        <v>61.47</v>
      </c>
    </row>
    <row r="4667" spans="1:5" x14ac:dyDescent="0.2">
      <c r="A4667" s="29">
        <v>7602</v>
      </c>
      <c r="B4667" s="29" t="s">
        <v>4910</v>
      </c>
      <c r="C4667" s="29" t="s">
        <v>229</v>
      </c>
      <c r="D4667" s="29" t="s">
        <v>232</v>
      </c>
      <c r="E4667" s="30">
        <v>39.22</v>
      </c>
    </row>
    <row r="4668" spans="1:5" x14ac:dyDescent="0.2">
      <c r="A4668" s="29">
        <v>7603</v>
      </c>
      <c r="B4668" s="29" t="s">
        <v>4911</v>
      </c>
      <c r="C4668" s="29" t="s">
        <v>229</v>
      </c>
      <c r="D4668" s="29" t="s">
        <v>232</v>
      </c>
      <c r="E4668" s="30">
        <v>33.28</v>
      </c>
    </row>
    <row r="4669" spans="1:5" x14ac:dyDescent="0.2">
      <c r="A4669" s="29">
        <v>11777</v>
      </c>
      <c r="B4669" s="29" t="s">
        <v>4912</v>
      </c>
      <c r="C4669" s="29" t="s">
        <v>229</v>
      </c>
      <c r="D4669" s="29" t="s">
        <v>232</v>
      </c>
      <c r="E4669" s="30">
        <v>151.57</v>
      </c>
    </row>
    <row r="4670" spans="1:5" x14ac:dyDescent="0.2">
      <c r="A4670" s="29">
        <v>40329</v>
      </c>
      <c r="B4670" s="29" t="s">
        <v>4913</v>
      </c>
      <c r="C4670" s="29" t="s">
        <v>229</v>
      </c>
      <c r="D4670" s="29" t="s">
        <v>230</v>
      </c>
      <c r="E4670" s="30">
        <v>31.95</v>
      </c>
    </row>
    <row r="4671" spans="1:5" x14ac:dyDescent="0.2">
      <c r="A4671" s="29">
        <v>11823</v>
      </c>
      <c r="B4671" s="29" t="s">
        <v>4914</v>
      </c>
      <c r="C4671" s="29" t="s">
        <v>229</v>
      </c>
      <c r="D4671" s="29" t="s">
        <v>232</v>
      </c>
      <c r="E4671" s="30">
        <v>13.46</v>
      </c>
    </row>
    <row r="4672" spans="1:5" x14ac:dyDescent="0.2">
      <c r="A4672" s="29">
        <v>11822</v>
      </c>
      <c r="B4672" s="29" t="s">
        <v>4915</v>
      </c>
      <c r="C4672" s="29" t="s">
        <v>229</v>
      </c>
      <c r="D4672" s="29" t="s">
        <v>232</v>
      </c>
      <c r="E4672" s="30">
        <v>34.1</v>
      </c>
    </row>
    <row r="4673" spans="1:5" x14ac:dyDescent="0.2">
      <c r="A4673" s="29">
        <v>11831</v>
      </c>
      <c r="B4673" s="29" t="s">
        <v>4916</v>
      </c>
      <c r="C4673" s="29" t="s">
        <v>229</v>
      </c>
      <c r="D4673" s="29" t="s">
        <v>232</v>
      </c>
      <c r="E4673" s="30">
        <v>25.89</v>
      </c>
    </row>
    <row r="4674" spans="1:5" x14ac:dyDescent="0.2">
      <c r="A4674" s="29">
        <v>7613</v>
      </c>
      <c r="B4674" s="29" t="s">
        <v>4917</v>
      </c>
      <c r="C4674" s="29" t="s">
        <v>229</v>
      </c>
      <c r="D4674" s="29" t="s">
        <v>237</v>
      </c>
      <c r="E4674" s="30">
        <v>93923.88</v>
      </c>
    </row>
    <row r="4675" spans="1:5" x14ac:dyDescent="0.2">
      <c r="A4675" s="29">
        <v>7619</v>
      </c>
      <c r="B4675" s="29" t="s">
        <v>4918</v>
      </c>
      <c r="C4675" s="29" t="s">
        <v>229</v>
      </c>
      <c r="D4675" s="29" t="s">
        <v>237</v>
      </c>
      <c r="E4675" s="30">
        <v>14518.62</v>
      </c>
    </row>
    <row r="4676" spans="1:5" x14ac:dyDescent="0.2">
      <c r="A4676" s="29">
        <v>12076</v>
      </c>
      <c r="B4676" s="29" t="s">
        <v>4919</v>
      </c>
      <c r="C4676" s="29" t="s">
        <v>229</v>
      </c>
      <c r="D4676" s="29" t="s">
        <v>237</v>
      </c>
      <c r="E4676" s="30">
        <v>6659.91</v>
      </c>
    </row>
    <row r="4677" spans="1:5" x14ac:dyDescent="0.2">
      <c r="A4677" s="29">
        <v>7614</v>
      </c>
      <c r="B4677" s="29" t="s">
        <v>4920</v>
      </c>
      <c r="C4677" s="29" t="s">
        <v>229</v>
      </c>
      <c r="D4677" s="29" t="s">
        <v>237</v>
      </c>
      <c r="E4677" s="30">
        <v>18311.439999999999</v>
      </c>
    </row>
    <row r="4678" spans="1:5" x14ac:dyDescent="0.2">
      <c r="A4678" s="29">
        <v>7618</v>
      </c>
      <c r="B4678" s="29" t="s">
        <v>4921</v>
      </c>
      <c r="C4678" s="29" t="s">
        <v>229</v>
      </c>
      <c r="D4678" s="29" t="s">
        <v>237</v>
      </c>
      <c r="E4678" s="30">
        <v>118763.48</v>
      </c>
    </row>
    <row r="4679" spans="1:5" x14ac:dyDescent="0.2">
      <c r="A4679" s="29">
        <v>7620</v>
      </c>
      <c r="B4679" s="29" t="s">
        <v>4922</v>
      </c>
      <c r="C4679" s="29" t="s">
        <v>229</v>
      </c>
      <c r="D4679" s="29" t="s">
        <v>237</v>
      </c>
      <c r="E4679" s="30">
        <v>25688.25</v>
      </c>
    </row>
    <row r="4680" spans="1:5" x14ac:dyDescent="0.2">
      <c r="A4680" s="29">
        <v>7610</v>
      </c>
      <c r="B4680" s="29" t="s">
        <v>4923</v>
      </c>
      <c r="C4680" s="29" t="s">
        <v>229</v>
      </c>
      <c r="D4680" s="29" t="s">
        <v>237</v>
      </c>
      <c r="E4680" s="30">
        <v>8134.61</v>
      </c>
    </row>
    <row r="4681" spans="1:5" x14ac:dyDescent="0.2">
      <c r="A4681" s="29">
        <v>7615</v>
      </c>
      <c r="B4681" s="29" t="s">
        <v>4924</v>
      </c>
      <c r="C4681" s="29" t="s">
        <v>229</v>
      </c>
      <c r="D4681" s="29" t="s">
        <v>237</v>
      </c>
      <c r="E4681" s="30">
        <v>29969.63</v>
      </c>
    </row>
    <row r="4682" spans="1:5" x14ac:dyDescent="0.2">
      <c r="A4682" s="29">
        <v>7617</v>
      </c>
      <c r="B4682" s="29" t="s">
        <v>4925</v>
      </c>
      <c r="C4682" s="29" t="s">
        <v>229</v>
      </c>
      <c r="D4682" s="29" t="s">
        <v>237</v>
      </c>
      <c r="E4682" s="30">
        <v>9086.0300000000007</v>
      </c>
    </row>
    <row r="4683" spans="1:5" x14ac:dyDescent="0.2">
      <c r="A4683" s="29">
        <v>7616</v>
      </c>
      <c r="B4683" s="29" t="s">
        <v>4926</v>
      </c>
      <c r="C4683" s="29" t="s">
        <v>229</v>
      </c>
      <c r="D4683" s="29" t="s">
        <v>237</v>
      </c>
      <c r="E4683" s="30">
        <v>48905.68</v>
      </c>
    </row>
    <row r="4684" spans="1:5" x14ac:dyDescent="0.2">
      <c r="A4684" s="29">
        <v>7611</v>
      </c>
      <c r="B4684" s="29" t="s">
        <v>4927</v>
      </c>
      <c r="C4684" s="29" t="s">
        <v>229</v>
      </c>
      <c r="D4684" s="29" t="s">
        <v>237</v>
      </c>
      <c r="E4684" s="30">
        <v>11750</v>
      </c>
    </row>
    <row r="4685" spans="1:5" x14ac:dyDescent="0.2">
      <c r="A4685" s="29">
        <v>7612</v>
      </c>
      <c r="B4685" s="29" t="s">
        <v>4928</v>
      </c>
      <c r="C4685" s="29" t="s">
        <v>229</v>
      </c>
      <c r="D4685" s="29" t="s">
        <v>237</v>
      </c>
      <c r="E4685" s="30">
        <v>67082.5</v>
      </c>
    </row>
    <row r="4686" spans="1:5" x14ac:dyDescent="0.2">
      <c r="A4686" s="29">
        <v>37371</v>
      </c>
      <c r="B4686" s="29" t="s">
        <v>4929</v>
      </c>
      <c r="C4686" s="29" t="s">
        <v>407</v>
      </c>
      <c r="D4686" s="29" t="s">
        <v>230</v>
      </c>
      <c r="E4686" s="30">
        <v>0.75</v>
      </c>
    </row>
    <row r="4687" spans="1:5" x14ac:dyDescent="0.2">
      <c r="A4687" s="29">
        <v>40861</v>
      </c>
      <c r="B4687" s="29" t="s">
        <v>4930</v>
      </c>
      <c r="C4687" s="29" t="s">
        <v>409</v>
      </c>
      <c r="D4687" s="29" t="s">
        <v>230</v>
      </c>
      <c r="E4687" s="30">
        <v>140.76</v>
      </c>
    </row>
    <row r="4688" spans="1:5" x14ac:dyDescent="0.2">
      <c r="A4688" s="29">
        <v>36510</v>
      </c>
      <c r="B4688" s="29" t="s">
        <v>4931</v>
      </c>
      <c r="C4688" s="29" t="s">
        <v>229</v>
      </c>
      <c r="D4688" s="29" t="s">
        <v>237</v>
      </c>
      <c r="E4688" s="30">
        <v>879448.23</v>
      </c>
    </row>
    <row r="4689" spans="1:5" x14ac:dyDescent="0.2">
      <c r="A4689" s="29">
        <v>25020</v>
      </c>
      <c r="B4689" s="29" t="s">
        <v>4932</v>
      </c>
      <c r="C4689" s="29" t="s">
        <v>229</v>
      </c>
      <c r="D4689" s="29" t="s">
        <v>237</v>
      </c>
      <c r="E4689" s="30">
        <v>3623017.32</v>
      </c>
    </row>
    <row r="4690" spans="1:5" x14ac:dyDescent="0.2">
      <c r="A4690" s="29">
        <v>7622</v>
      </c>
      <c r="B4690" s="29" t="s">
        <v>4933</v>
      </c>
      <c r="C4690" s="29" t="s">
        <v>229</v>
      </c>
      <c r="D4690" s="29" t="s">
        <v>237</v>
      </c>
      <c r="E4690" s="30">
        <v>853193.32</v>
      </c>
    </row>
    <row r="4691" spans="1:5" x14ac:dyDescent="0.2">
      <c r="A4691" s="29">
        <v>7624</v>
      </c>
      <c r="B4691" s="29" t="s">
        <v>4934</v>
      </c>
      <c r="C4691" s="29" t="s">
        <v>229</v>
      </c>
      <c r="D4691" s="29" t="s">
        <v>237</v>
      </c>
      <c r="E4691" s="30">
        <v>1106075.33</v>
      </c>
    </row>
    <row r="4692" spans="1:5" x14ac:dyDescent="0.2">
      <c r="A4692" s="29">
        <v>7625</v>
      </c>
      <c r="B4692" s="29" t="s">
        <v>4935</v>
      </c>
      <c r="C4692" s="29" t="s">
        <v>229</v>
      </c>
      <c r="D4692" s="29" t="s">
        <v>237</v>
      </c>
      <c r="E4692" s="30">
        <v>1099310.24</v>
      </c>
    </row>
    <row r="4693" spans="1:5" x14ac:dyDescent="0.2">
      <c r="A4693" s="29">
        <v>7623</v>
      </c>
      <c r="B4693" s="29" t="s">
        <v>4936</v>
      </c>
      <c r="C4693" s="29" t="s">
        <v>229</v>
      </c>
      <c r="D4693" s="29" t="s">
        <v>237</v>
      </c>
      <c r="E4693" s="30">
        <v>3623017.32</v>
      </c>
    </row>
    <row r="4694" spans="1:5" x14ac:dyDescent="0.2">
      <c r="A4694" s="29">
        <v>36508</v>
      </c>
      <c r="B4694" s="29" t="s">
        <v>4937</v>
      </c>
      <c r="C4694" s="29" t="s">
        <v>229</v>
      </c>
      <c r="D4694" s="29" t="s">
        <v>237</v>
      </c>
      <c r="E4694" s="30">
        <v>1629414.65</v>
      </c>
    </row>
    <row r="4695" spans="1:5" x14ac:dyDescent="0.2">
      <c r="A4695" s="29">
        <v>36509</v>
      </c>
      <c r="B4695" s="29" t="s">
        <v>4938</v>
      </c>
      <c r="C4695" s="29" t="s">
        <v>229</v>
      </c>
      <c r="D4695" s="29" t="s">
        <v>237</v>
      </c>
      <c r="E4695" s="30">
        <v>892978.19</v>
      </c>
    </row>
    <row r="4696" spans="1:5" x14ac:dyDescent="0.2">
      <c r="A4696" s="29">
        <v>13238</v>
      </c>
      <c r="B4696" s="29" t="s">
        <v>4939</v>
      </c>
      <c r="C4696" s="29" t="s">
        <v>229</v>
      </c>
      <c r="D4696" s="29" t="s">
        <v>237</v>
      </c>
      <c r="E4696" s="30">
        <v>264953.25</v>
      </c>
    </row>
    <row r="4697" spans="1:5" x14ac:dyDescent="0.2">
      <c r="A4697" s="29">
        <v>36511</v>
      </c>
      <c r="B4697" s="29" t="s">
        <v>4940</v>
      </c>
      <c r="C4697" s="29" t="s">
        <v>229</v>
      </c>
      <c r="D4697" s="29" t="s">
        <v>237</v>
      </c>
      <c r="E4697" s="30">
        <v>307009.32</v>
      </c>
    </row>
    <row r="4698" spans="1:5" x14ac:dyDescent="0.2">
      <c r="A4698" s="29">
        <v>36515</v>
      </c>
      <c r="B4698" s="29" t="s">
        <v>4941</v>
      </c>
      <c r="C4698" s="29" t="s">
        <v>229</v>
      </c>
      <c r="D4698" s="29" t="s">
        <v>237</v>
      </c>
      <c r="E4698" s="30">
        <v>90420.54</v>
      </c>
    </row>
    <row r="4699" spans="1:5" x14ac:dyDescent="0.2">
      <c r="A4699" s="29">
        <v>10598</v>
      </c>
      <c r="B4699" s="29" t="s">
        <v>4942</v>
      </c>
      <c r="C4699" s="29" t="s">
        <v>229</v>
      </c>
      <c r="D4699" s="29" t="s">
        <v>237</v>
      </c>
      <c r="E4699" s="30">
        <v>146630.57999999999</v>
      </c>
    </row>
    <row r="4700" spans="1:5" x14ac:dyDescent="0.2">
      <c r="A4700" s="29">
        <v>7640</v>
      </c>
      <c r="B4700" s="29" t="s">
        <v>4943</v>
      </c>
      <c r="C4700" s="29" t="s">
        <v>229</v>
      </c>
      <c r="D4700" s="29" t="s">
        <v>237</v>
      </c>
      <c r="E4700" s="30">
        <v>225000</v>
      </c>
    </row>
    <row r="4701" spans="1:5" x14ac:dyDescent="0.2">
      <c r="A4701" s="29">
        <v>36513</v>
      </c>
      <c r="B4701" s="29" t="s">
        <v>4944</v>
      </c>
      <c r="C4701" s="29" t="s">
        <v>229</v>
      </c>
      <c r="D4701" s="29" t="s">
        <v>237</v>
      </c>
      <c r="E4701" s="30">
        <v>216746.48</v>
      </c>
    </row>
    <row r="4702" spans="1:5" x14ac:dyDescent="0.2">
      <c r="A4702" s="29">
        <v>36514</v>
      </c>
      <c r="B4702" s="29" t="s">
        <v>4945</v>
      </c>
      <c r="C4702" s="29" t="s">
        <v>229</v>
      </c>
      <c r="D4702" s="29" t="s">
        <v>237</v>
      </c>
      <c r="E4702" s="30">
        <v>241822.41</v>
      </c>
    </row>
    <row r="4703" spans="1:5" x14ac:dyDescent="0.2">
      <c r="A4703" s="29">
        <v>11572</v>
      </c>
      <c r="B4703" s="29" t="s">
        <v>4946</v>
      </c>
      <c r="C4703" s="29" t="s">
        <v>229</v>
      </c>
      <c r="D4703" s="29" t="s">
        <v>232</v>
      </c>
      <c r="E4703" s="30">
        <v>24.67</v>
      </c>
    </row>
    <row r="4704" spans="1:5" x14ac:dyDescent="0.2">
      <c r="A4704" s="29">
        <v>36149</v>
      </c>
      <c r="B4704" s="29" t="s">
        <v>4947</v>
      </c>
      <c r="C4704" s="29" t="s">
        <v>229</v>
      </c>
      <c r="D4704" s="29" t="s">
        <v>232</v>
      </c>
      <c r="E4704" s="30">
        <v>164.5</v>
      </c>
    </row>
    <row r="4705" spans="1:5" x14ac:dyDescent="0.2">
      <c r="A4705" s="29">
        <v>42407</v>
      </c>
      <c r="B4705" s="29" t="s">
        <v>4948</v>
      </c>
      <c r="C4705" s="29" t="s">
        <v>242</v>
      </c>
      <c r="D4705" s="29" t="s">
        <v>232</v>
      </c>
      <c r="E4705" s="30">
        <v>7.22</v>
      </c>
    </row>
    <row r="4706" spans="1:5" x14ac:dyDescent="0.2">
      <c r="A4706" s="29">
        <v>11581</v>
      </c>
      <c r="B4706" s="29" t="s">
        <v>4949</v>
      </c>
      <c r="C4706" s="29" t="s">
        <v>242</v>
      </c>
      <c r="D4706" s="29" t="s">
        <v>232</v>
      </c>
      <c r="E4706" s="30">
        <v>16.28</v>
      </c>
    </row>
    <row r="4707" spans="1:5" x14ac:dyDescent="0.2">
      <c r="A4707" s="29">
        <v>43605</v>
      </c>
      <c r="B4707" s="29" t="s">
        <v>4950</v>
      </c>
      <c r="C4707" s="29" t="s">
        <v>242</v>
      </c>
      <c r="D4707" s="29" t="s">
        <v>232</v>
      </c>
      <c r="E4707" s="30">
        <v>33.31</v>
      </c>
    </row>
    <row r="4708" spans="1:5" x14ac:dyDescent="0.2">
      <c r="A4708" s="29">
        <v>11580</v>
      </c>
      <c r="B4708" s="29" t="s">
        <v>4951</v>
      </c>
      <c r="C4708" s="29" t="s">
        <v>242</v>
      </c>
      <c r="D4708" s="29" t="s">
        <v>232</v>
      </c>
      <c r="E4708" s="30">
        <v>6.53</v>
      </c>
    </row>
    <row r="4709" spans="1:5" x14ac:dyDescent="0.2">
      <c r="A4709" s="29">
        <v>10743</v>
      </c>
      <c r="B4709" s="29" t="s">
        <v>4952</v>
      </c>
      <c r="C4709" s="29" t="s">
        <v>229</v>
      </c>
      <c r="D4709" s="29" t="s">
        <v>232</v>
      </c>
      <c r="E4709" s="30">
        <v>533.12</v>
      </c>
    </row>
    <row r="4710" spans="1:5" x14ac:dyDescent="0.2">
      <c r="A4710" s="29">
        <v>39848</v>
      </c>
      <c r="B4710" s="29" t="s">
        <v>4953</v>
      </c>
      <c r="C4710" s="29" t="s">
        <v>242</v>
      </c>
      <c r="D4710" s="29" t="s">
        <v>237</v>
      </c>
      <c r="E4710" s="30">
        <v>1.92</v>
      </c>
    </row>
    <row r="4711" spans="1:5" x14ac:dyDescent="0.2">
      <c r="A4711" s="29">
        <v>20999</v>
      </c>
      <c r="B4711" s="29" t="s">
        <v>4954</v>
      </c>
      <c r="C4711" s="29" t="s">
        <v>242</v>
      </c>
      <c r="D4711" s="29" t="s">
        <v>237</v>
      </c>
      <c r="E4711" s="30">
        <v>17.87</v>
      </c>
    </row>
    <row r="4712" spans="1:5" x14ac:dyDescent="0.2">
      <c r="A4712" s="29">
        <v>21001</v>
      </c>
      <c r="B4712" s="29" t="s">
        <v>4955</v>
      </c>
      <c r="C4712" s="29" t="s">
        <v>242</v>
      </c>
      <c r="D4712" s="29" t="s">
        <v>237</v>
      </c>
      <c r="E4712" s="30">
        <v>33.340000000000003</v>
      </c>
    </row>
    <row r="4713" spans="1:5" x14ac:dyDescent="0.2">
      <c r="A4713" s="29">
        <v>21003</v>
      </c>
      <c r="B4713" s="29" t="s">
        <v>4956</v>
      </c>
      <c r="C4713" s="29" t="s">
        <v>242</v>
      </c>
      <c r="D4713" s="29" t="s">
        <v>237</v>
      </c>
      <c r="E4713" s="30">
        <v>54.79</v>
      </c>
    </row>
    <row r="4714" spans="1:5" x14ac:dyDescent="0.2">
      <c r="A4714" s="29">
        <v>21006</v>
      </c>
      <c r="B4714" s="29" t="s">
        <v>4957</v>
      </c>
      <c r="C4714" s="29" t="s">
        <v>242</v>
      </c>
      <c r="D4714" s="29" t="s">
        <v>237</v>
      </c>
      <c r="E4714" s="30">
        <v>116.27</v>
      </c>
    </row>
    <row r="4715" spans="1:5" x14ac:dyDescent="0.2">
      <c r="A4715" s="29">
        <v>21019</v>
      </c>
      <c r="B4715" s="29" t="s">
        <v>4958</v>
      </c>
      <c r="C4715" s="29" t="s">
        <v>242</v>
      </c>
      <c r="D4715" s="29" t="s">
        <v>237</v>
      </c>
      <c r="E4715" s="30">
        <v>40.42</v>
      </c>
    </row>
    <row r="4716" spans="1:5" x14ac:dyDescent="0.2">
      <c r="A4716" s="29">
        <v>21021</v>
      </c>
      <c r="B4716" s="29" t="s">
        <v>4959</v>
      </c>
      <c r="C4716" s="29" t="s">
        <v>242</v>
      </c>
      <c r="D4716" s="29" t="s">
        <v>237</v>
      </c>
      <c r="E4716" s="30">
        <v>63.89</v>
      </c>
    </row>
    <row r="4717" spans="1:5" x14ac:dyDescent="0.2">
      <c r="A4717" s="29">
        <v>21024</v>
      </c>
      <c r="B4717" s="29" t="s">
        <v>4960</v>
      </c>
      <c r="C4717" s="29" t="s">
        <v>242</v>
      </c>
      <c r="D4717" s="29" t="s">
        <v>237</v>
      </c>
      <c r="E4717" s="30">
        <v>136.88999999999999</v>
      </c>
    </row>
    <row r="4718" spans="1:5" x14ac:dyDescent="0.2">
      <c r="A4718" s="29">
        <v>40624</v>
      </c>
      <c r="B4718" s="29" t="s">
        <v>4961</v>
      </c>
      <c r="C4718" s="29" t="s">
        <v>242</v>
      </c>
      <c r="D4718" s="29" t="s">
        <v>237</v>
      </c>
      <c r="E4718" s="30">
        <v>76.64</v>
      </c>
    </row>
    <row r="4719" spans="1:5" x14ac:dyDescent="0.2">
      <c r="A4719" s="29">
        <v>42575</v>
      </c>
      <c r="B4719" s="29" t="s">
        <v>4962</v>
      </c>
      <c r="C4719" s="29" t="s">
        <v>242</v>
      </c>
      <c r="D4719" s="29" t="s">
        <v>237</v>
      </c>
      <c r="E4719" s="30">
        <v>70.33</v>
      </c>
    </row>
    <row r="4720" spans="1:5" x14ac:dyDescent="0.2">
      <c r="A4720" s="29">
        <v>13127</v>
      </c>
      <c r="B4720" s="29" t="s">
        <v>4963</v>
      </c>
      <c r="C4720" s="29" t="s">
        <v>242</v>
      </c>
      <c r="D4720" s="29" t="s">
        <v>237</v>
      </c>
      <c r="E4720" s="30">
        <v>34.18</v>
      </c>
    </row>
    <row r="4721" spans="1:5" x14ac:dyDescent="0.2">
      <c r="A4721" s="29">
        <v>13137</v>
      </c>
      <c r="B4721" s="29" t="s">
        <v>4964</v>
      </c>
      <c r="C4721" s="29" t="s">
        <v>242</v>
      </c>
      <c r="D4721" s="29" t="s">
        <v>237</v>
      </c>
      <c r="E4721" s="30">
        <v>45.36</v>
      </c>
    </row>
    <row r="4722" spans="1:5" x14ac:dyDescent="0.2">
      <c r="A4722" s="29">
        <v>42574</v>
      </c>
      <c r="B4722" s="29" t="s">
        <v>4965</v>
      </c>
      <c r="C4722" s="29" t="s">
        <v>242</v>
      </c>
      <c r="D4722" s="29" t="s">
        <v>237</v>
      </c>
      <c r="E4722" s="30">
        <v>52.48</v>
      </c>
    </row>
    <row r="4723" spans="1:5" x14ac:dyDescent="0.2">
      <c r="A4723" s="29">
        <v>20989</v>
      </c>
      <c r="B4723" s="29" t="s">
        <v>4966</v>
      </c>
      <c r="C4723" s="29" t="s">
        <v>242</v>
      </c>
      <c r="D4723" s="29" t="s">
        <v>237</v>
      </c>
      <c r="E4723" s="30">
        <v>1625.21</v>
      </c>
    </row>
    <row r="4724" spans="1:5" x14ac:dyDescent="0.2">
      <c r="A4724" s="29">
        <v>21147</v>
      </c>
      <c r="B4724" s="29" t="s">
        <v>4967</v>
      </c>
      <c r="C4724" s="29" t="s">
        <v>242</v>
      </c>
      <c r="D4724" s="29" t="s">
        <v>237</v>
      </c>
      <c r="E4724" s="30">
        <v>152.38</v>
      </c>
    </row>
    <row r="4725" spans="1:5" x14ac:dyDescent="0.2">
      <c r="A4725" s="29">
        <v>21148</v>
      </c>
      <c r="B4725" s="29" t="s">
        <v>4968</v>
      </c>
      <c r="C4725" s="29" t="s">
        <v>242</v>
      </c>
      <c r="D4725" s="29" t="s">
        <v>237</v>
      </c>
      <c r="E4725" s="30">
        <v>94.05</v>
      </c>
    </row>
    <row r="4726" spans="1:5" x14ac:dyDescent="0.2">
      <c r="A4726" s="29">
        <v>20984</v>
      </c>
      <c r="B4726" s="29" t="s">
        <v>4969</v>
      </c>
      <c r="C4726" s="29" t="s">
        <v>242</v>
      </c>
      <c r="D4726" s="29" t="s">
        <v>237</v>
      </c>
      <c r="E4726" s="30">
        <v>3118.45</v>
      </c>
    </row>
    <row r="4727" spans="1:5" x14ac:dyDescent="0.2">
      <c r="A4727" s="29">
        <v>13042</v>
      </c>
      <c r="B4727" s="29" t="s">
        <v>4970</v>
      </c>
      <c r="C4727" s="29" t="s">
        <v>242</v>
      </c>
      <c r="D4727" s="29" t="s">
        <v>237</v>
      </c>
      <c r="E4727" s="30">
        <v>1728.08</v>
      </c>
    </row>
    <row r="4728" spans="1:5" x14ac:dyDescent="0.2">
      <c r="A4728" s="29">
        <v>21150</v>
      </c>
      <c r="B4728" s="29" t="s">
        <v>4971</v>
      </c>
      <c r="C4728" s="29" t="s">
        <v>242</v>
      </c>
      <c r="D4728" s="29" t="s">
        <v>237</v>
      </c>
      <c r="E4728" s="30">
        <v>46.63</v>
      </c>
    </row>
    <row r="4729" spans="1:5" x14ac:dyDescent="0.2">
      <c r="A4729" s="29">
        <v>13141</v>
      </c>
      <c r="B4729" s="29" t="s">
        <v>4972</v>
      </c>
      <c r="C4729" s="29" t="s">
        <v>242</v>
      </c>
      <c r="D4729" s="29" t="s">
        <v>237</v>
      </c>
      <c r="E4729" s="30">
        <v>58.76</v>
      </c>
    </row>
    <row r="4730" spans="1:5" x14ac:dyDescent="0.2">
      <c r="A4730" s="29">
        <v>42576</v>
      </c>
      <c r="B4730" s="29" t="s">
        <v>4973</v>
      </c>
      <c r="C4730" s="29" t="s">
        <v>242</v>
      </c>
      <c r="D4730" s="29" t="s">
        <v>237</v>
      </c>
      <c r="E4730" s="30">
        <v>191.85</v>
      </c>
    </row>
    <row r="4731" spans="1:5" x14ac:dyDescent="0.2">
      <c r="A4731" s="29">
        <v>21151</v>
      </c>
      <c r="B4731" s="29" t="s">
        <v>4974</v>
      </c>
      <c r="C4731" s="29" t="s">
        <v>242</v>
      </c>
      <c r="D4731" s="29" t="s">
        <v>237</v>
      </c>
      <c r="E4731" s="30">
        <v>279.14</v>
      </c>
    </row>
    <row r="4732" spans="1:5" x14ac:dyDescent="0.2">
      <c r="A4732" s="29">
        <v>13142</v>
      </c>
      <c r="B4732" s="29" t="s">
        <v>4975</v>
      </c>
      <c r="C4732" s="29" t="s">
        <v>242</v>
      </c>
      <c r="D4732" s="29" t="s">
        <v>237</v>
      </c>
      <c r="E4732" s="30">
        <v>399.05</v>
      </c>
    </row>
    <row r="4733" spans="1:5" x14ac:dyDescent="0.2">
      <c r="A4733" s="29">
        <v>42577</v>
      </c>
      <c r="B4733" s="29" t="s">
        <v>4976</v>
      </c>
      <c r="C4733" s="29" t="s">
        <v>242</v>
      </c>
      <c r="D4733" s="29" t="s">
        <v>237</v>
      </c>
      <c r="E4733" s="30">
        <v>437.87</v>
      </c>
    </row>
    <row r="4734" spans="1:5" x14ac:dyDescent="0.2">
      <c r="A4734" s="29">
        <v>20994</v>
      </c>
      <c r="B4734" s="29" t="s">
        <v>4977</v>
      </c>
      <c r="C4734" s="29" t="s">
        <v>242</v>
      </c>
      <c r="D4734" s="29" t="s">
        <v>237</v>
      </c>
      <c r="E4734" s="30">
        <v>752.39</v>
      </c>
    </row>
    <row r="4735" spans="1:5" x14ac:dyDescent="0.2">
      <c r="A4735" s="29">
        <v>7672</v>
      </c>
      <c r="B4735" s="29" t="s">
        <v>4978</v>
      </c>
      <c r="C4735" s="29" t="s">
        <v>242</v>
      </c>
      <c r="D4735" s="29" t="s">
        <v>237</v>
      </c>
      <c r="E4735" s="30">
        <v>492.89</v>
      </c>
    </row>
    <row r="4736" spans="1:5" x14ac:dyDescent="0.2">
      <c r="A4736" s="29">
        <v>20995</v>
      </c>
      <c r="B4736" s="29" t="s">
        <v>4979</v>
      </c>
      <c r="C4736" s="29" t="s">
        <v>242</v>
      </c>
      <c r="D4736" s="29" t="s">
        <v>237</v>
      </c>
      <c r="E4736" s="30">
        <v>988.78</v>
      </c>
    </row>
    <row r="4737" spans="1:5" x14ac:dyDescent="0.2">
      <c r="A4737" s="29">
        <v>7690</v>
      </c>
      <c r="B4737" s="29" t="s">
        <v>4980</v>
      </c>
      <c r="C4737" s="29" t="s">
        <v>242</v>
      </c>
      <c r="D4737" s="29" t="s">
        <v>237</v>
      </c>
      <c r="E4737" s="30">
        <v>571.87</v>
      </c>
    </row>
    <row r="4738" spans="1:5" x14ac:dyDescent="0.2">
      <c r="A4738" s="29">
        <v>20980</v>
      </c>
      <c r="B4738" s="29" t="s">
        <v>4981</v>
      </c>
      <c r="C4738" s="29" t="s">
        <v>242</v>
      </c>
      <c r="D4738" s="29" t="s">
        <v>237</v>
      </c>
      <c r="E4738" s="30">
        <v>623.86</v>
      </c>
    </row>
    <row r="4739" spans="1:5" x14ac:dyDescent="0.2">
      <c r="A4739" s="29">
        <v>7661</v>
      </c>
      <c r="B4739" s="29" t="s">
        <v>4982</v>
      </c>
      <c r="C4739" s="29" t="s">
        <v>242</v>
      </c>
      <c r="D4739" s="29" t="s">
        <v>237</v>
      </c>
      <c r="E4739" s="30">
        <v>742.14</v>
      </c>
    </row>
    <row r="4740" spans="1:5" x14ac:dyDescent="0.2">
      <c r="A4740" s="29">
        <v>21016</v>
      </c>
      <c r="B4740" s="29" t="s">
        <v>4983</v>
      </c>
      <c r="C4740" s="29" t="s">
        <v>242</v>
      </c>
      <c r="D4740" s="29" t="s">
        <v>237</v>
      </c>
      <c r="E4740" s="30">
        <v>205.46</v>
      </c>
    </row>
    <row r="4741" spans="1:5" x14ac:dyDescent="0.2">
      <c r="A4741" s="29">
        <v>21008</v>
      </c>
      <c r="B4741" s="29" t="s">
        <v>4984</v>
      </c>
      <c r="C4741" s="29" t="s">
        <v>242</v>
      </c>
      <c r="D4741" s="29" t="s">
        <v>237</v>
      </c>
      <c r="E4741" s="30">
        <v>24</v>
      </c>
    </row>
    <row r="4742" spans="1:5" x14ac:dyDescent="0.2">
      <c r="A4742" s="29">
        <v>21009</v>
      </c>
      <c r="B4742" s="29" t="s">
        <v>4985</v>
      </c>
      <c r="C4742" s="29" t="s">
        <v>242</v>
      </c>
      <c r="D4742" s="29" t="s">
        <v>237</v>
      </c>
      <c r="E4742" s="30">
        <v>31.25</v>
      </c>
    </row>
    <row r="4743" spans="1:5" x14ac:dyDescent="0.2">
      <c r="A4743" s="29">
        <v>21010</v>
      </c>
      <c r="B4743" s="29" t="s">
        <v>4986</v>
      </c>
      <c r="C4743" s="29" t="s">
        <v>242</v>
      </c>
      <c r="D4743" s="29" t="s">
        <v>237</v>
      </c>
      <c r="E4743" s="30">
        <v>41.96</v>
      </c>
    </row>
    <row r="4744" spans="1:5" x14ac:dyDescent="0.2">
      <c r="A4744" s="29">
        <v>21011</v>
      </c>
      <c r="B4744" s="29" t="s">
        <v>4987</v>
      </c>
      <c r="C4744" s="29" t="s">
        <v>242</v>
      </c>
      <c r="D4744" s="29" t="s">
        <v>237</v>
      </c>
      <c r="E4744" s="30">
        <v>61.16</v>
      </c>
    </row>
    <row r="4745" spans="1:5" x14ac:dyDescent="0.2">
      <c r="A4745" s="29">
        <v>21012</v>
      </c>
      <c r="B4745" s="29" t="s">
        <v>4988</v>
      </c>
      <c r="C4745" s="29" t="s">
        <v>242</v>
      </c>
      <c r="D4745" s="29" t="s">
        <v>237</v>
      </c>
      <c r="E4745" s="30">
        <v>67.58</v>
      </c>
    </row>
    <row r="4746" spans="1:5" x14ac:dyDescent="0.2">
      <c r="A4746" s="29">
        <v>21013</v>
      </c>
      <c r="B4746" s="29" t="s">
        <v>4989</v>
      </c>
      <c r="C4746" s="29" t="s">
        <v>242</v>
      </c>
      <c r="D4746" s="29" t="s">
        <v>237</v>
      </c>
      <c r="E4746" s="30">
        <v>88.19</v>
      </c>
    </row>
    <row r="4747" spans="1:5" x14ac:dyDescent="0.2">
      <c r="A4747" s="29">
        <v>21014</v>
      </c>
      <c r="B4747" s="29" t="s">
        <v>4990</v>
      </c>
      <c r="C4747" s="29" t="s">
        <v>242</v>
      </c>
      <c r="D4747" s="29" t="s">
        <v>237</v>
      </c>
      <c r="E4747" s="30">
        <v>123.4</v>
      </c>
    </row>
    <row r="4748" spans="1:5" x14ac:dyDescent="0.2">
      <c r="A4748" s="29">
        <v>21015</v>
      </c>
      <c r="B4748" s="29" t="s">
        <v>4991</v>
      </c>
      <c r="C4748" s="29" t="s">
        <v>242</v>
      </c>
      <c r="D4748" s="29" t="s">
        <v>237</v>
      </c>
      <c r="E4748" s="30">
        <v>141.77000000000001</v>
      </c>
    </row>
    <row r="4749" spans="1:5" x14ac:dyDescent="0.2">
      <c r="A4749" s="29">
        <v>7697</v>
      </c>
      <c r="B4749" s="29" t="s">
        <v>4992</v>
      </c>
      <c r="C4749" s="29" t="s">
        <v>242</v>
      </c>
      <c r="D4749" s="29" t="s">
        <v>237</v>
      </c>
      <c r="E4749" s="30">
        <v>67.650000000000006</v>
      </c>
    </row>
    <row r="4750" spans="1:5" x14ac:dyDescent="0.2">
      <c r="A4750" s="29">
        <v>7698</v>
      </c>
      <c r="B4750" s="29" t="s">
        <v>4993</v>
      </c>
      <c r="C4750" s="29" t="s">
        <v>242</v>
      </c>
      <c r="D4750" s="29" t="s">
        <v>237</v>
      </c>
      <c r="E4750" s="30">
        <v>58.23</v>
      </c>
    </row>
    <row r="4751" spans="1:5" x14ac:dyDescent="0.2">
      <c r="A4751" s="29">
        <v>7691</v>
      </c>
      <c r="B4751" s="29" t="s">
        <v>4994</v>
      </c>
      <c r="C4751" s="29" t="s">
        <v>242</v>
      </c>
      <c r="D4751" s="29" t="s">
        <v>237</v>
      </c>
      <c r="E4751" s="30">
        <v>24.6</v>
      </c>
    </row>
    <row r="4752" spans="1:5" x14ac:dyDescent="0.2">
      <c r="A4752" s="29">
        <v>40626</v>
      </c>
      <c r="B4752" s="29" t="s">
        <v>4995</v>
      </c>
      <c r="C4752" s="29" t="s">
        <v>242</v>
      </c>
      <c r="D4752" s="29" t="s">
        <v>237</v>
      </c>
      <c r="E4752" s="30">
        <v>46.18</v>
      </c>
    </row>
    <row r="4753" spans="1:5" x14ac:dyDescent="0.2">
      <c r="A4753" s="29">
        <v>7701</v>
      </c>
      <c r="B4753" s="29" t="s">
        <v>4996</v>
      </c>
      <c r="C4753" s="29" t="s">
        <v>242</v>
      </c>
      <c r="D4753" s="29" t="s">
        <v>237</v>
      </c>
      <c r="E4753" s="30">
        <v>121.06</v>
      </c>
    </row>
    <row r="4754" spans="1:5" x14ac:dyDescent="0.2">
      <c r="A4754" s="29">
        <v>7696</v>
      </c>
      <c r="B4754" s="29" t="s">
        <v>4997</v>
      </c>
      <c r="C4754" s="29" t="s">
        <v>242</v>
      </c>
      <c r="D4754" s="29" t="s">
        <v>237</v>
      </c>
      <c r="E4754" s="30">
        <v>97.55</v>
      </c>
    </row>
    <row r="4755" spans="1:5" x14ac:dyDescent="0.2">
      <c r="A4755" s="29">
        <v>7700</v>
      </c>
      <c r="B4755" s="29" t="s">
        <v>4998</v>
      </c>
      <c r="C4755" s="29" t="s">
        <v>242</v>
      </c>
      <c r="D4755" s="29" t="s">
        <v>237</v>
      </c>
      <c r="E4755" s="30">
        <v>31.12</v>
      </c>
    </row>
    <row r="4756" spans="1:5" x14ac:dyDescent="0.2">
      <c r="A4756" s="29">
        <v>7694</v>
      </c>
      <c r="B4756" s="29" t="s">
        <v>4999</v>
      </c>
      <c r="C4756" s="29" t="s">
        <v>242</v>
      </c>
      <c r="D4756" s="29" t="s">
        <v>237</v>
      </c>
      <c r="E4756" s="30">
        <v>162.91</v>
      </c>
    </row>
    <row r="4757" spans="1:5" x14ac:dyDescent="0.2">
      <c r="A4757" s="29">
        <v>7693</v>
      </c>
      <c r="B4757" s="29" t="s">
        <v>5000</v>
      </c>
      <c r="C4757" s="29" t="s">
        <v>242</v>
      </c>
      <c r="D4757" s="29" t="s">
        <v>237</v>
      </c>
      <c r="E4757" s="30">
        <v>224.36</v>
      </c>
    </row>
    <row r="4758" spans="1:5" x14ac:dyDescent="0.2">
      <c r="A4758" s="29">
        <v>7692</v>
      </c>
      <c r="B4758" s="29" t="s">
        <v>5001</v>
      </c>
      <c r="C4758" s="29" t="s">
        <v>242</v>
      </c>
      <c r="D4758" s="29" t="s">
        <v>237</v>
      </c>
      <c r="E4758" s="30">
        <v>335.91</v>
      </c>
    </row>
    <row r="4759" spans="1:5" x14ac:dyDescent="0.2">
      <c r="A4759" s="29">
        <v>7695</v>
      </c>
      <c r="B4759" s="29" t="s">
        <v>5002</v>
      </c>
      <c r="C4759" s="29" t="s">
        <v>242</v>
      </c>
      <c r="D4759" s="29" t="s">
        <v>237</v>
      </c>
      <c r="E4759" s="30">
        <v>364.3</v>
      </c>
    </row>
    <row r="4760" spans="1:5" x14ac:dyDescent="0.2">
      <c r="A4760" s="29">
        <v>13356</v>
      </c>
      <c r="B4760" s="29" t="s">
        <v>5003</v>
      </c>
      <c r="C4760" s="29" t="s">
        <v>242</v>
      </c>
      <c r="D4760" s="29" t="s">
        <v>237</v>
      </c>
      <c r="E4760" s="30">
        <v>26.41</v>
      </c>
    </row>
    <row r="4761" spans="1:5" x14ac:dyDescent="0.2">
      <c r="A4761" s="29">
        <v>36365</v>
      </c>
      <c r="B4761" s="29" t="s">
        <v>5004</v>
      </c>
      <c r="C4761" s="29" t="s">
        <v>242</v>
      </c>
      <c r="D4761" s="29" t="s">
        <v>237</v>
      </c>
      <c r="E4761" s="30">
        <v>41.18</v>
      </c>
    </row>
    <row r="4762" spans="1:5" x14ac:dyDescent="0.2">
      <c r="A4762" s="29">
        <v>41930</v>
      </c>
      <c r="B4762" s="29" t="s">
        <v>5005</v>
      </c>
      <c r="C4762" s="29" t="s">
        <v>242</v>
      </c>
      <c r="D4762" s="29" t="s">
        <v>237</v>
      </c>
      <c r="E4762" s="30">
        <v>133.31</v>
      </c>
    </row>
    <row r="4763" spans="1:5" x14ac:dyDescent="0.2">
      <c r="A4763" s="29">
        <v>41931</v>
      </c>
      <c r="B4763" s="29" t="s">
        <v>5006</v>
      </c>
      <c r="C4763" s="29" t="s">
        <v>242</v>
      </c>
      <c r="D4763" s="29" t="s">
        <v>237</v>
      </c>
      <c r="E4763" s="30">
        <v>227.32</v>
      </c>
    </row>
    <row r="4764" spans="1:5" x14ac:dyDescent="0.2">
      <c r="A4764" s="29">
        <v>41932</v>
      </c>
      <c r="B4764" s="29" t="s">
        <v>5007</v>
      </c>
      <c r="C4764" s="29" t="s">
        <v>242</v>
      </c>
      <c r="D4764" s="29" t="s">
        <v>237</v>
      </c>
      <c r="E4764" s="30">
        <v>367.15</v>
      </c>
    </row>
    <row r="4765" spans="1:5" x14ac:dyDescent="0.2">
      <c r="A4765" s="29">
        <v>41933</v>
      </c>
      <c r="B4765" s="29" t="s">
        <v>5008</v>
      </c>
      <c r="C4765" s="29" t="s">
        <v>242</v>
      </c>
      <c r="D4765" s="29" t="s">
        <v>237</v>
      </c>
      <c r="E4765" s="30">
        <v>454.72</v>
      </c>
    </row>
    <row r="4766" spans="1:5" x14ac:dyDescent="0.2">
      <c r="A4766" s="29">
        <v>41934</v>
      </c>
      <c r="B4766" s="29" t="s">
        <v>5009</v>
      </c>
      <c r="C4766" s="29" t="s">
        <v>242</v>
      </c>
      <c r="D4766" s="29" t="s">
        <v>237</v>
      </c>
      <c r="E4766" s="30">
        <v>588.97</v>
      </c>
    </row>
    <row r="4767" spans="1:5" x14ac:dyDescent="0.2">
      <c r="A4767" s="29">
        <v>41936</v>
      </c>
      <c r="B4767" s="29" t="s">
        <v>5010</v>
      </c>
      <c r="C4767" s="29" t="s">
        <v>242</v>
      </c>
      <c r="D4767" s="29" t="s">
        <v>237</v>
      </c>
      <c r="E4767" s="30">
        <v>88.8</v>
      </c>
    </row>
    <row r="4768" spans="1:5" x14ac:dyDescent="0.2">
      <c r="A4768" s="29">
        <v>41785</v>
      </c>
      <c r="B4768" s="29" t="s">
        <v>5011</v>
      </c>
      <c r="C4768" s="29" t="s">
        <v>242</v>
      </c>
      <c r="D4768" s="29" t="s">
        <v>237</v>
      </c>
      <c r="E4768" s="30">
        <v>2347.83</v>
      </c>
    </row>
    <row r="4769" spans="1:5" x14ac:dyDescent="0.2">
      <c r="A4769" s="29">
        <v>41781</v>
      </c>
      <c r="B4769" s="29" t="s">
        <v>5012</v>
      </c>
      <c r="C4769" s="29" t="s">
        <v>242</v>
      </c>
      <c r="D4769" s="29" t="s">
        <v>237</v>
      </c>
      <c r="E4769" s="30">
        <v>669.38</v>
      </c>
    </row>
    <row r="4770" spans="1:5" x14ac:dyDescent="0.2">
      <c r="A4770" s="29">
        <v>41783</v>
      </c>
      <c r="B4770" s="29" t="s">
        <v>5013</v>
      </c>
      <c r="C4770" s="29" t="s">
        <v>242</v>
      </c>
      <c r="D4770" s="29" t="s">
        <v>237</v>
      </c>
      <c r="E4770" s="30">
        <v>1766.4</v>
      </c>
    </row>
    <row r="4771" spans="1:5" x14ac:dyDescent="0.2">
      <c r="A4771" s="29">
        <v>41786</v>
      </c>
      <c r="B4771" s="29" t="s">
        <v>5014</v>
      </c>
      <c r="C4771" s="29" t="s">
        <v>242</v>
      </c>
      <c r="D4771" s="29" t="s">
        <v>237</v>
      </c>
      <c r="E4771" s="30">
        <v>3684.91</v>
      </c>
    </row>
    <row r="4772" spans="1:5" x14ac:dyDescent="0.2">
      <c r="A4772" s="29">
        <v>41779</v>
      </c>
      <c r="B4772" s="29" t="s">
        <v>5015</v>
      </c>
      <c r="C4772" s="29" t="s">
        <v>242</v>
      </c>
      <c r="D4772" s="29" t="s">
        <v>237</v>
      </c>
      <c r="E4772" s="30">
        <v>256.73</v>
      </c>
    </row>
    <row r="4773" spans="1:5" x14ac:dyDescent="0.2">
      <c r="A4773" s="29">
        <v>41780</v>
      </c>
      <c r="B4773" s="29" t="s">
        <v>5016</v>
      </c>
      <c r="C4773" s="29" t="s">
        <v>242</v>
      </c>
      <c r="D4773" s="29" t="s">
        <v>237</v>
      </c>
      <c r="E4773" s="30">
        <v>303.64</v>
      </c>
    </row>
    <row r="4774" spans="1:5" x14ac:dyDescent="0.2">
      <c r="A4774" s="29">
        <v>41782</v>
      </c>
      <c r="B4774" s="29" t="s">
        <v>5017</v>
      </c>
      <c r="C4774" s="29" t="s">
        <v>242</v>
      </c>
      <c r="D4774" s="29" t="s">
        <v>237</v>
      </c>
      <c r="E4774" s="30">
        <v>1251.7</v>
      </c>
    </row>
    <row r="4775" spans="1:5" x14ac:dyDescent="0.2">
      <c r="A4775" s="29">
        <v>38130</v>
      </c>
      <c r="B4775" s="29" t="s">
        <v>5018</v>
      </c>
      <c r="C4775" s="29" t="s">
        <v>242</v>
      </c>
      <c r="D4775" s="29" t="s">
        <v>232</v>
      </c>
      <c r="E4775" s="30">
        <v>32.520000000000003</v>
      </c>
    </row>
    <row r="4776" spans="1:5" x14ac:dyDescent="0.2">
      <c r="A4776" s="29">
        <v>21123</v>
      </c>
      <c r="B4776" s="29" t="s">
        <v>5019</v>
      </c>
      <c r="C4776" s="29" t="s">
        <v>242</v>
      </c>
      <c r="D4776" s="29" t="s">
        <v>230</v>
      </c>
      <c r="E4776" s="30">
        <v>9.23</v>
      </c>
    </row>
    <row r="4777" spans="1:5" x14ac:dyDescent="0.2">
      <c r="A4777" s="29">
        <v>21124</v>
      </c>
      <c r="B4777" s="29" t="s">
        <v>5020</v>
      </c>
      <c r="C4777" s="29" t="s">
        <v>242</v>
      </c>
      <c r="D4777" s="29" t="s">
        <v>232</v>
      </c>
      <c r="E4777" s="30">
        <v>16.36</v>
      </c>
    </row>
    <row r="4778" spans="1:5" x14ac:dyDescent="0.2">
      <c r="A4778" s="29">
        <v>21125</v>
      </c>
      <c r="B4778" s="29" t="s">
        <v>5021</v>
      </c>
      <c r="C4778" s="29" t="s">
        <v>242</v>
      </c>
      <c r="D4778" s="29" t="s">
        <v>232</v>
      </c>
      <c r="E4778" s="30">
        <v>26.27</v>
      </c>
    </row>
    <row r="4779" spans="1:5" x14ac:dyDescent="0.2">
      <c r="A4779" s="29">
        <v>38028</v>
      </c>
      <c r="B4779" s="29" t="s">
        <v>5022</v>
      </c>
      <c r="C4779" s="29" t="s">
        <v>242</v>
      </c>
      <c r="D4779" s="29" t="s">
        <v>232</v>
      </c>
      <c r="E4779" s="30">
        <v>44.57</v>
      </c>
    </row>
    <row r="4780" spans="1:5" x14ac:dyDescent="0.2">
      <c r="A4780" s="29">
        <v>38029</v>
      </c>
      <c r="B4780" s="29" t="s">
        <v>5023</v>
      </c>
      <c r="C4780" s="29" t="s">
        <v>242</v>
      </c>
      <c r="D4780" s="29" t="s">
        <v>232</v>
      </c>
      <c r="E4780" s="30">
        <v>67.95</v>
      </c>
    </row>
    <row r="4781" spans="1:5" x14ac:dyDescent="0.2">
      <c r="A4781" s="29">
        <v>38030</v>
      </c>
      <c r="B4781" s="29" t="s">
        <v>5024</v>
      </c>
      <c r="C4781" s="29" t="s">
        <v>242</v>
      </c>
      <c r="D4781" s="29" t="s">
        <v>232</v>
      </c>
      <c r="E4781" s="30">
        <v>104.36</v>
      </c>
    </row>
    <row r="4782" spans="1:5" x14ac:dyDescent="0.2">
      <c r="A4782" s="29">
        <v>38031</v>
      </c>
      <c r="B4782" s="29" t="s">
        <v>5025</v>
      </c>
      <c r="C4782" s="29" t="s">
        <v>242</v>
      </c>
      <c r="D4782" s="29" t="s">
        <v>232</v>
      </c>
      <c r="E4782" s="30">
        <v>165.38</v>
      </c>
    </row>
    <row r="4783" spans="1:5" x14ac:dyDescent="0.2">
      <c r="A4783" s="29">
        <v>39735</v>
      </c>
      <c r="B4783" s="29" t="s">
        <v>5026</v>
      </c>
      <c r="C4783" s="29" t="s">
        <v>242</v>
      </c>
      <c r="D4783" s="29" t="s">
        <v>237</v>
      </c>
      <c r="E4783" s="30">
        <v>110.89</v>
      </c>
    </row>
    <row r="4784" spans="1:5" x14ac:dyDescent="0.2">
      <c r="A4784" s="29">
        <v>39734</v>
      </c>
      <c r="B4784" s="29" t="s">
        <v>5027</v>
      </c>
      <c r="C4784" s="29" t="s">
        <v>242</v>
      </c>
      <c r="D4784" s="29" t="s">
        <v>237</v>
      </c>
      <c r="E4784" s="30">
        <v>131.53</v>
      </c>
    </row>
    <row r="4785" spans="1:5" x14ac:dyDescent="0.2">
      <c r="A4785" s="29">
        <v>39736</v>
      </c>
      <c r="B4785" s="29" t="s">
        <v>5028</v>
      </c>
      <c r="C4785" s="29" t="s">
        <v>242</v>
      </c>
      <c r="D4785" s="29" t="s">
        <v>237</v>
      </c>
      <c r="E4785" s="30">
        <v>150.11000000000001</v>
      </c>
    </row>
    <row r="4786" spans="1:5" x14ac:dyDescent="0.2">
      <c r="A4786" s="29">
        <v>39737</v>
      </c>
      <c r="B4786" s="29" t="s">
        <v>5029</v>
      </c>
      <c r="C4786" s="29" t="s">
        <v>242</v>
      </c>
      <c r="D4786" s="29" t="s">
        <v>237</v>
      </c>
      <c r="E4786" s="30">
        <v>20.190000000000001</v>
      </c>
    </row>
    <row r="4787" spans="1:5" x14ac:dyDescent="0.2">
      <c r="A4787" s="29">
        <v>39738</v>
      </c>
      <c r="B4787" s="29" t="s">
        <v>5030</v>
      </c>
      <c r="C4787" s="29" t="s">
        <v>242</v>
      </c>
      <c r="D4787" s="29" t="s">
        <v>237</v>
      </c>
      <c r="E4787" s="30">
        <v>7.3</v>
      </c>
    </row>
    <row r="4788" spans="1:5" x14ac:dyDescent="0.2">
      <c r="A4788" s="29">
        <v>39739</v>
      </c>
      <c r="B4788" s="29" t="s">
        <v>5031</v>
      </c>
      <c r="C4788" s="29" t="s">
        <v>242</v>
      </c>
      <c r="D4788" s="29" t="s">
        <v>237</v>
      </c>
      <c r="E4788" s="30">
        <v>103.81</v>
      </c>
    </row>
    <row r="4789" spans="1:5" x14ac:dyDescent="0.2">
      <c r="A4789" s="29">
        <v>39733</v>
      </c>
      <c r="B4789" s="29" t="s">
        <v>5032</v>
      </c>
      <c r="C4789" s="29" t="s">
        <v>242</v>
      </c>
      <c r="D4789" s="29" t="s">
        <v>237</v>
      </c>
      <c r="E4789" s="30">
        <v>179.64</v>
      </c>
    </row>
    <row r="4790" spans="1:5" x14ac:dyDescent="0.2">
      <c r="A4790" s="29">
        <v>39854</v>
      </c>
      <c r="B4790" s="29" t="s">
        <v>5033</v>
      </c>
      <c r="C4790" s="29" t="s">
        <v>242</v>
      </c>
      <c r="D4790" s="29" t="s">
        <v>237</v>
      </c>
      <c r="E4790" s="30">
        <v>182.18</v>
      </c>
    </row>
    <row r="4791" spans="1:5" x14ac:dyDescent="0.2">
      <c r="A4791" s="29">
        <v>39740</v>
      </c>
      <c r="B4791" s="29" t="s">
        <v>5034</v>
      </c>
      <c r="C4791" s="29" t="s">
        <v>242</v>
      </c>
      <c r="D4791" s="29" t="s">
        <v>237</v>
      </c>
      <c r="E4791" s="30">
        <v>99.68</v>
      </c>
    </row>
    <row r="4792" spans="1:5" x14ac:dyDescent="0.2">
      <c r="A4792" s="29">
        <v>39741</v>
      </c>
      <c r="B4792" s="29" t="s">
        <v>5035</v>
      </c>
      <c r="C4792" s="29" t="s">
        <v>242</v>
      </c>
      <c r="D4792" s="29" t="s">
        <v>237</v>
      </c>
      <c r="E4792" s="30">
        <v>18.37</v>
      </c>
    </row>
    <row r="4793" spans="1:5" x14ac:dyDescent="0.2">
      <c r="A4793" s="29">
        <v>39853</v>
      </c>
      <c r="B4793" s="29" t="s">
        <v>5036</v>
      </c>
      <c r="C4793" s="29" t="s">
        <v>242</v>
      </c>
      <c r="D4793" s="29" t="s">
        <v>237</v>
      </c>
      <c r="E4793" s="30">
        <v>24.13</v>
      </c>
    </row>
    <row r="4794" spans="1:5" x14ac:dyDescent="0.2">
      <c r="A4794" s="29">
        <v>39742</v>
      </c>
      <c r="B4794" s="29" t="s">
        <v>5037</v>
      </c>
      <c r="C4794" s="29" t="s">
        <v>242</v>
      </c>
      <c r="D4794" s="29" t="s">
        <v>237</v>
      </c>
      <c r="E4794" s="30">
        <v>80.12</v>
      </c>
    </row>
    <row r="4795" spans="1:5" x14ac:dyDescent="0.2">
      <c r="A4795" s="29">
        <v>39749</v>
      </c>
      <c r="B4795" s="29" t="s">
        <v>5038</v>
      </c>
      <c r="C4795" s="29" t="s">
        <v>242</v>
      </c>
      <c r="D4795" s="29" t="s">
        <v>237</v>
      </c>
      <c r="E4795" s="30">
        <v>113.71</v>
      </c>
    </row>
    <row r="4796" spans="1:5" x14ac:dyDescent="0.2">
      <c r="A4796" s="29">
        <v>39751</v>
      </c>
      <c r="B4796" s="29" t="s">
        <v>5039</v>
      </c>
      <c r="C4796" s="29" t="s">
        <v>242</v>
      </c>
      <c r="D4796" s="29" t="s">
        <v>237</v>
      </c>
      <c r="E4796" s="30">
        <v>206.62</v>
      </c>
    </row>
    <row r="4797" spans="1:5" x14ac:dyDescent="0.2">
      <c r="A4797" s="29">
        <v>39750</v>
      </c>
      <c r="B4797" s="29" t="s">
        <v>5040</v>
      </c>
      <c r="C4797" s="29" t="s">
        <v>242</v>
      </c>
      <c r="D4797" s="29" t="s">
        <v>237</v>
      </c>
      <c r="E4797" s="30">
        <v>171.74</v>
      </c>
    </row>
    <row r="4798" spans="1:5" x14ac:dyDescent="0.2">
      <c r="A4798" s="29">
        <v>39747</v>
      </c>
      <c r="B4798" s="29" t="s">
        <v>5041</v>
      </c>
      <c r="C4798" s="29" t="s">
        <v>242</v>
      </c>
      <c r="D4798" s="29" t="s">
        <v>237</v>
      </c>
      <c r="E4798" s="30">
        <v>55.24</v>
      </c>
    </row>
    <row r="4799" spans="1:5" x14ac:dyDescent="0.2">
      <c r="A4799" s="29">
        <v>39753</v>
      </c>
      <c r="B4799" s="29" t="s">
        <v>5042</v>
      </c>
      <c r="C4799" s="29" t="s">
        <v>242</v>
      </c>
      <c r="D4799" s="29" t="s">
        <v>237</v>
      </c>
      <c r="E4799" s="30">
        <v>380.34</v>
      </c>
    </row>
    <row r="4800" spans="1:5" x14ac:dyDescent="0.2">
      <c r="A4800" s="29">
        <v>39754</v>
      </c>
      <c r="B4800" s="29" t="s">
        <v>5043</v>
      </c>
      <c r="C4800" s="29" t="s">
        <v>242</v>
      </c>
      <c r="D4800" s="29" t="s">
        <v>237</v>
      </c>
      <c r="E4800" s="30">
        <v>560.35</v>
      </c>
    </row>
    <row r="4801" spans="1:5" x14ac:dyDescent="0.2">
      <c r="A4801" s="29">
        <v>39748</v>
      </c>
      <c r="B4801" s="29" t="s">
        <v>5044</v>
      </c>
      <c r="C4801" s="29" t="s">
        <v>242</v>
      </c>
      <c r="D4801" s="29" t="s">
        <v>237</v>
      </c>
      <c r="E4801" s="30">
        <v>89.38</v>
      </c>
    </row>
    <row r="4802" spans="1:5" x14ac:dyDescent="0.2">
      <c r="A4802" s="29">
        <v>39755</v>
      </c>
      <c r="B4802" s="29" t="s">
        <v>5045</v>
      </c>
      <c r="C4802" s="29" t="s">
        <v>242</v>
      </c>
      <c r="D4802" s="29" t="s">
        <v>237</v>
      </c>
      <c r="E4802" s="30">
        <v>849.61</v>
      </c>
    </row>
    <row r="4803" spans="1:5" x14ac:dyDescent="0.2">
      <c r="A4803" s="29">
        <v>12742</v>
      </c>
      <c r="B4803" s="29" t="s">
        <v>5046</v>
      </c>
      <c r="C4803" s="29" t="s">
        <v>242</v>
      </c>
      <c r="D4803" s="29" t="s">
        <v>237</v>
      </c>
      <c r="E4803" s="30">
        <v>672.75</v>
      </c>
    </row>
    <row r="4804" spans="1:5" x14ac:dyDescent="0.2">
      <c r="A4804" s="29">
        <v>12713</v>
      </c>
      <c r="B4804" s="29" t="s">
        <v>5047</v>
      </c>
      <c r="C4804" s="29" t="s">
        <v>242</v>
      </c>
      <c r="D4804" s="29" t="s">
        <v>237</v>
      </c>
      <c r="E4804" s="30">
        <v>35.68</v>
      </c>
    </row>
    <row r="4805" spans="1:5" x14ac:dyDescent="0.2">
      <c r="A4805" s="29">
        <v>12743</v>
      </c>
      <c r="B4805" s="29" t="s">
        <v>5048</v>
      </c>
      <c r="C4805" s="29" t="s">
        <v>242</v>
      </c>
      <c r="D4805" s="29" t="s">
        <v>237</v>
      </c>
      <c r="E4805" s="30">
        <v>61.38</v>
      </c>
    </row>
    <row r="4806" spans="1:5" x14ac:dyDescent="0.2">
      <c r="A4806" s="29">
        <v>12744</v>
      </c>
      <c r="B4806" s="29" t="s">
        <v>5049</v>
      </c>
      <c r="C4806" s="29" t="s">
        <v>242</v>
      </c>
      <c r="D4806" s="29" t="s">
        <v>237</v>
      </c>
      <c r="E4806" s="30">
        <v>77.900000000000006</v>
      </c>
    </row>
    <row r="4807" spans="1:5" x14ac:dyDescent="0.2">
      <c r="A4807" s="29">
        <v>12745</v>
      </c>
      <c r="B4807" s="29" t="s">
        <v>5050</v>
      </c>
      <c r="C4807" s="29" t="s">
        <v>242</v>
      </c>
      <c r="D4807" s="29" t="s">
        <v>237</v>
      </c>
      <c r="E4807" s="30">
        <v>113.12</v>
      </c>
    </row>
    <row r="4808" spans="1:5" x14ac:dyDescent="0.2">
      <c r="A4808" s="29">
        <v>12746</v>
      </c>
      <c r="B4808" s="29" t="s">
        <v>5051</v>
      </c>
      <c r="C4808" s="29" t="s">
        <v>242</v>
      </c>
      <c r="D4808" s="29" t="s">
        <v>237</v>
      </c>
      <c r="E4808" s="30">
        <v>152.76</v>
      </c>
    </row>
    <row r="4809" spans="1:5" x14ac:dyDescent="0.2">
      <c r="A4809" s="29">
        <v>12747</v>
      </c>
      <c r="B4809" s="29" t="s">
        <v>5052</v>
      </c>
      <c r="C4809" s="29" t="s">
        <v>242</v>
      </c>
      <c r="D4809" s="29" t="s">
        <v>237</v>
      </c>
      <c r="E4809" s="30">
        <v>221.53</v>
      </c>
    </row>
    <row r="4810" spans="1:5" x14ac:dyDescent="0.2">
      <c r="A4810" s="29">
        <v>12748</v>
      </c>
      <c r="B4810" s="29" t="s">
        <v>5053</v>
      </c>
      <c r="C4810" s="29" t="s">
        <v>242</v>
      </c>
      <c r="D4810" s="29" t="s">
        <v>237</v>
      </c>
      <c r="E4810" s="30">
        <v>312.10000000000002</v>
      </c>
    </row>
    <row r="4811" spans="1:5" x14ac:dyDescent="0.2">
      <c r="A4811" s="29">
        <v>12749</v>
      </c>
      <c r="B4811" s="29" t="s">
        <v>5054</v>
      </c>
      <c r="C4811" s="29" t="s">
        <v>242</v>
      </c>
      <c r="D4811" s="29" t="s">
        <v>237</v>
      </c>
      <c r="E4811" s="30">
        <v>456.24</v>
      </c>
    </row>
    <row r="4812" spans="1:5" x14ac:dyDescent="0.2">
      <c r="A4812" s="29">
        <v>39726</v>
      </c>
      <c r="B4812" s="29" t="s">
        <v>5055</v>
      </c>
      <c r="C4812" s="29" t="s">
        <v>242</v>
      </c>
      <c r="D4812" s="29" t="s">
        <v>237</v>
      </c>
      <c r="E4812" s="30">
        <v>149.85</v>
      </c>
    </row>
    <row r="4813" spans="1:5" x14ac:dyDescent="0.2">
      <c r="A4813" s="29">
        <v>39728</v>
      </c>
      <c r="B4813" s="29" t="s">
        <v>5056</v>
      </c>
      <c r="C4813" s="29" t="s">
        <v>242</v>
      </c>
      <c r="D4813" s="29" t="s">
        <v>237</v>
      </c>
      <c r="E4813" s="30">
        <v>263.37</v>
      </c>
    </row>
    <row r="4814" spans="1:5" x14ac:dyDescent="0.2">
      <c r="A4814" s="29">
        <v>39727</v>
      </c>
      <c r="B4814" s="29" t="s">
        <v>5057</v>
      </c>
      <c r="C4814" s="29" t="s">
        <v>242</v>
      </c>
      <c r="D4814" s="29" t="s">
        <v>237</v>
      </c>
      <c r="E4814" s="30">
        <v>216.74</v>
      </c>
    </row>
    <row r="4815" spans="1:5" x14ac:dyDescent="0.2">
      <c r="A4815" s="29">
        <v>39724</v>
      </c>
      <c r="B4815" s="29" t="s">
        <v>5058</v>
      </c>
      <c r="C4815" s="29" t="s">
        <v>242</v>
      </c>
      <c r="D4815" s="29" t="s">
        <v>237</v>
      </c>
      <c r="E4815" s="30">
        <v>66.36</v>
      </c>
    </row>
    <row r="4816" spans="1:5" x14ac:dyDescent="0.2">
      <c r="A4816" s="29">
        <v>39729</v>
      </c>
      <c r="B4816" s="29" t="s">
        <v>5059</v>
      </c>
      <c r="C4816" s="29" t="s">
        <v>242</v>
      </c>
      <c r="D4816" s="29" t="s">
        <v>237</v>
      </c>
      <c r="E4816" s="30">
        <v>364.72</v>
      </c>
    </row>
    <row r="4817" spans="1:5" x14ac:dyDescent="0.2">
      <c r="A4817" s="29">
        <v>39730</v>
      </c>
      <c r="B4817" s="29" t="s">
        <v>5060</v>
      </c>
      <c r="C4817" s="29" t="s">
        <v>242</v>
      </c>
      <c r="D4817" s="29" t="s">
        <v>237</v>
      </c>
      <c r="E4817" s="30">
        <v>473.21</v>
      </c>
    </row>
    <row r="4818" spans="1:5" x14ac:dyDescent="0.2">
      <c r="A4818" s="29">
        <v>39731</v>
      </c>
      <c r="B4818" s="29" t="s">
        <v>5061</v>
      </c>
      <c r="C4818" s="29" t="s">
        <v>242</v>
      </c>
      <c r="D4818" s="29" t="s">
        <v>237</v>
      </c>
      <c r="E4818" s="30">
        <v>700.86</v>
      </c>
    </row>
    <row r="4819" spans="1:5" x14ac:dyDescent="0.2">
      <c r="A4819" s="29">
        <v>39725</v>
      </c>
      <c r="B4819" s="29" t="s">
        <v>5062</v>
      </c>
      <c r="C4819" s="29" t="s">
        <v>242</v>
      </c>
      <c r="D4819" s="29" t="s">
        <v>237</v>
      </c>
      <c r="E4819" s="30">
        <v>108.16</v>
      </c>
    </row>
    <row r="4820" spans="1:5" x14ac:dyDescent="0.2">
      <c r="A4820" s="29">
        <v>39732</v>
      </c>
      <c r="B4820" s="29" t="s">
        <v>5063</v>
      </c>
      <c r="C4820" s="29" t="s">
        <v>242</v>
      </c>
      <c r="D4820" s="29" t="s">
        <v>237</v>
      </c>
      <c r="E4820" s="30">
        <v>1031.6300000000001</v>
      </c>
    </row>
    <row r="4821" spans="1:5" x14ac:dyDescent="0.2">
      <c r="A4821" s="29">
        <v>39660</v>
      </c>
      <c r="B4821" s="29" t="s">
        <v>5064</v>
      </c>
      <c r="C4821" s="29" t="s">
        <v>242</v>
      </c>
      <c r="D4821" s="29" t="s">
        <v>237</v>
      </c>
      <c r="E4821" s="30">
        <v>47.01</v>
      </c>
    </row>
    <row r="4822" spans="1:5" x14ac:dyDescent="0.2">
      <c r="A4822" s="29">
        <v>39662</v>
      </c>
      <c r="B4822" s="29" t="s">
        <v>5065</v>
      </c>
      <c r="C4822" s="29" t="s">
        <v>242</v>
      </c>
      <c r="D4822" s="29" t="s">
        <v>237</v>
      </c>
      <c r="E4822" s="30">
        <v>22.53</v>
      </c>
    </row>
    <row r="4823" spans="1:5" x14ac:dyDescent="0.2">
      <c r="A4823" s="29">
        <v>39661</v>
      </c>
      <c r="B4823" s="29" t="s">
        <v>5066</v>
      </c>
      <c r="C4823" s="29" t="s">
        <v>242</v>
      </c>
      <c r="D4823" s="29" t="s">
        <v>237</v>
      </c>
      <c r="E4823" s="30">
        <v>15.36</v>
      </c>
    </row>
    <row r="4824" spans="1:5" x14ac:dyDescent="0.2">
      <c r="A4824" s="29">
        <v>39666</v>
      </c>
      <c r="B4824" s="29" t="s">
        <v>5067</v>
      </c>
      <c r="C4824" s="29" t="s">
        <v>242</v>
      </c>
      <c r="D4824" s="29" t="s">
        <v>237</v>
      </c>
      <c r="E4824" s="30">
        <v>70.72</v>
      </c>
    </row>
    <row r="4825" spans="1:5" x14ac:dyDescent="0.2">
      <c r="A4825" s="29">
        <v>39664</v>
      </c>
      <c r="B4825" s="29" t="s">
        <v>5068</v>
      </c>
      <c r="C4825" s="29" t="s">
        <v>242</v>
      </c>
      <c r="D4825" s="29" t="s">
        <v>237</v>
      </c>
      <c r="E4825" s="30">
        <v>34.659999999999997</v>
      </c>
    </row>
    <row r="4826" spans="1:5" x14ac:dyDescent="0.2">
      <c r="A4826" s="29">
        <v>39663</v>
      </c>
      <c r="B4826" s="29" t="s">
        <v>5069</v>
      </c>
      <c r="C4826" s="29" t="s">
        <v>242</v>
      </c>
      <c r="D4826" s="29" t="s">
        <v>237</v>
      </c>
      <c r="E4826" s="30">
        <v>27.71</v>
      </c>
    </row>
    <row r="4827" spans="1:5" x14ac:dyDescent="0.2">
      <c r="A4827" s="29">
        <v>39665</v>
      </c>
      <c r="B4827" s="29" t="s">
        <v>5070</v>
      </c>
      <c r="C4827" s="29" t="s">
        <v>242</v>
      </c>
      <c r="D4827" s="29" t="s">
        <v>237</v>
      </c>
      <c r="E4827" s="30">
        <v>58.47</v>
      </c>
    </row>
    <row r="4828" spans="1:5" x14ac:dyDescent="0.2">
      <c r="A4828" s="29">
        <v>39752</v>
      </c>
      <c r="B4828" s="29" t="s">
        <v>5071</v>
      </c>
      <c r="C4828" s="29" t="s">
        <v>242</v>
      </c>
      <c r="D4828" s="29" t="s">
        <v>237</v>
      </c>
      <c r="E4828" s="30">
        <v>294</v>
      </c>
    </row>
    <row r="4829" spans="1:5" x14ac:dyDescent="0.2">
      <c r="A4829" s="29">
        <v>7725</v>
      </c>
      <c r="B4829" s="29" t="s">
        <v>5072</v>
      </c>
      <c r="C4829" s="29" t="s">
        <v>242</v>
      </c>
      <c r="D4829" s="29" t="s">
        <v>230</v>
      </c>
      <c r="E4829" s="30">
        <v>115.1</v>
      </c>
    </row>
    <row r="4830" spans="1:5" x14ac:dyDescent="0.2">
      <c r="A4830" s="29">
        <v>7753</v>
      </c>
      <c r="B4830" s="29" t="s">
        <v>5073</v>
      </c>
      <c r="C4830" s="29" t="s">
        <v>242</v>
      </c>
      <c r="D4830" s="29" t="s">
        <v>232</v>
      </c>
      <c r="E4830" s="30">
        <v>224.39</v>
      </c>
    </row>
    <row r="4831" spans="1:5" x14ac:dyDescent="0.2">
      <c r="A4831" s="29">
        <v>13256</v>
      </c>
      <c r="B4831" s="29" t="s">
        <v>5074</v>
      </c>
      <c r="C4831" s="29" t="s">
        <v>242</v>
      </c>
      <c r="D4831" s="29" t="s">
        <v>232</v>
      </c>
      <c r="E4831" s="30">
        <v>314.33999999999997</v>
      </c>
    </row>
    <row r="4832" spans="1:5" x14ac:dyDescent="0.2">
      <c r="A4832" s="29">
        <v>7757</v>
      </c>
      <c r="B4832" s="29" t="s">
        <v>5075</v>
      </c>
      <c r="C4832" s="29" t="s">
        <v>242</v>
      </c>
      <c r="D4832" s="29" t="s">
        <v>232</v>
      </c>
      <c r="E4832" s="30">
        <v>335.14</v>
      </c>
    </row>
    <row r="4833" spans="1:5" x14ac:dyDescent="0.2">
      <c r="A4833" s="29">
        <v>7758</v>
      </c>
      <c r="B4833" s="29" t="s">
        <v>5076</v>
      </c>
      <c r="C4833" s="29" t="s">
        <v>242</v>
      </c>
      <c r="D4833" s="29" t="s">
        <v>232</v>
      </c>
      <c r="E4833" s="30">
        <v>485.54</v>
      </c>
    </row>
    <row r="4834" spans="1:5" x14ac:dyDescent="0.2">
      <c r="A4834" s="29">
        <v>7759</v>
      </c>
      <c r="B4834" s="29" t="s">
        <v>5077</v>
      </c>
      <c r="C4834" s="29" t="s">
        <v>242</v>
      </c>
      <c r="D4834" s="29" t="s">
        <v>232</v>
      </c>
      <c r="E4834" s="30">
        <v>1345.45</v>
      </c>
    </row>
    <row r="4835" spans="1:5" x14ac:dyDescent="0.2">
      <c r="A4835" s="29">
        <v>40334</v>
      </c>
      <c r="B4835" s="29" t="s">
        <v>5078</v>
      </c>
      <c r="C4835" s="29" t="s">
        <v>242</v>
      </c>
      <c r="D4835" s="29" t="s">
        <v>232</v>
      </c>
      <c r="E4835" s="30">
        <v>52.71</v>
      </c>
    </row>
    <row r="4836" spans="1:5" x14ac:dyDescent="0.2">
      <c r="A4836" s="29">
        <v>7745</v>
      </c>
      <c r="B4836" s="29" t="s">
        <v>5079</v>
      </c>
      <c r="C4836" s="29" t="s">
        <v>242</v>
      </c>
      <c r="D4836" s="29" t="s">
        <v>232</v>
      </c>
      <c r="E4836" s="30">
        <v>59.48</v>
      </c>
    </row>
    <row r="4837" spans="1:5" x14ac:dyDescent="0.2">
      <c r="A4837" s="29">
        <v>7714</v>
      </c>
      <c r="B4837" s="29" t="s">
        <v>5080</v>
      </c>
      <c r="C4837" s="29" t="s">
        <v>242</v>
      </c>
      <c r="D4837" s="29" t="s">
        <v>232</v>
      </c>
      <c r="E4837" s="30">
        <v>71.09</v>
      </c>
    </row>
    <row r="4838" spans="1:5" x14ac:dyDescent="0.2">
      <c r="A4838" s="29">
        <v>7742</v>
      </c>
      <c r="B4838" s="29" t="s">
        <v>5081</v>
      </c>
      <c r="C4838" s="29" t="s">
        <v>242</v>
      </c>
      <c r="D4838" s="29" t="s">
        <v>232</v>
      </c>
      <c r="E4838" s="30">
        <v>156.88</v>
      </c>
    </row>
    <row r="4839" spans="1:5" x14ac:dyDescent="0.2">
      <c r="A4839" s="29">
        <v>7750</v>
      </c>
      <c r="B4839" s="29" t="s">
        <v>5082</v>
      </c>
      <c r="C4839" s="29" t="s">
        <v>242</v>
      </c>
      <c r="D4839" s="29" t="s">
        <v>232</v>
      </c>
      <c r="E4839" s="30">
        <v>191.51</v>
      </c>
    </row>
    <row r="4840" spans="1:5" x14ac:dyDescent="0.2">
      <c r="A4840" s="29">
        <v>7756</v>
      </c>
      <c r="B4840" s="29" t="s">
        <v>5083</v>
      </c>
      <c r="C4840" s="29" t="s">
        <v>242</v>
      </c>
      <c r="D4840" s="29" t="s">
        <v>232</v>
      </c>
      <c r="E4840" s="30">
        <v>220.04</v>
      </c>
    </row>
    <row r="4841" spans="1:5" x14ac:dyDescent="0.2">
      <c r="A4841" s="29">
        <v>7765</v>
      </c>
      <c r="B4841" s="29" t="s">
        <v>5084</v>
      </c>
      <c r="C4841" s="29" t="s">
        <v>242</v>
      </c>
      <c r="D4841" s="29" t="s">
        <v>232</v>
      </c>
      <c r="E4841" s="30">
        <v>246.64</v>
      </c>
    </row>
    <row r="4842" spans="1:5" x14ac:dyDescent="0.2">
      <c r="A4842" s="29">
        <v>12569</v>
      </c>
      <c r="B4842" s="29" t="s">
        <v>5085</v>
      </c>
      <c r="C4842" s="29" t="s">
        <v>242</v>
      </c>
      <c r="D4842" s="29" t="s">
        <v>232</v>
      </c>
      <c r="E4842" s="30">
        <v>340.46</v>
      </c>
    </row>
    <row r="4843" spans="1:5" x14ac:dyDescent="0.2">
      <c r="A4843" s="29">
        <v>7766</v>
      </c>
      <c r="B4843" s="29" t="s">
        <v>5086</v>
      </c>
      <c r="C4843" s="29" t="s">
        <v>242</v>
      </c>
      <c r="D4843" s="29" t="s">
        <v>232</v>
      </c>
      <c r="E4843" s="30">
        <v>361.74</v>
      </c>
    </row>
    <row r="4844" spans="1:5" x14ac:dyDescent="0.2">
      <c r="A4844" s="29">
        <v>7767</v>
      </c>
      <c r="B4844" s="29" t="s">
        <v>5087</v>
      </c>
      <c r="C4844" s="29" t="s">
        <v>242</v>
      </c>
      <c r="D4844" s="29" t="s">
        <v>232</v>
      </c>
      <c r="E4844" s="30">
        <v>519.4</v>
      </c>
    </row>
    <row r="4845" spans="1:5" x14ac:dyDescent="0.2">
      <c r="A4845" s="29">
        <v>7727</v>
      </c>
      <c r="B4845" s="29" t="s">
        <v>5088</v>
      </c>
      <c r="C4845" s="29" t="s">
        <v>242</v>
      </c>
      <c r="D4845" s="29" t="s">
        <v>232</v>
      </c>
      <c r="E4845" s="30">
        <v>1508.87</v>
      </c>
    </row>
    <row r="4846" spans="1:5" x14ac:dyDescent="0.2">
      <c r="A4846" s="29">
        <v>7760</v>
      </c>
      <c r="B4846" s="29" t="s">
        <v>5089</v>
      </c>
      <c r="C4846" s="29" t="s">
        <v>242</v>
      </c>
      <c r="D4846" s="29" t="s">
        <v>232</v>
      </c>
      <c r="E4846" s="30">
        <v>59.96</v>
      </c>
    </row>
    <row r="4847" spans="1:5" x14ac:dyDescent="0.2">
      <c r="A4847" s="29">
        <v>7761</v>
      </c>
      <c r="B4847" s="29" t="s">
        <v>5090</v>
      </c>
      <c r="C4847" s="29" t="s">
        <v>242</v>
      </c>
      <c r="D4847" s="29" t="s">
        <v>232</v>
      </c>
      <c r="E4847" s="30">
        <v>62.86</v>
      </c>
    </row>
    <row r="4848" spans="1:5" x14ac:dyDescent="0.2">
      <c r="A4848" s="29">
        <v>7752</v>
      </c>
      <c r="B4848" s="29" t="s">
        <v>5091</v>
      </c>
      <c r="C4848" s="29" t="s">
        <v>242</v>
      </c>
      <c r="D4848" s="29" t="s">
        <v>232</v>
      </c>
      <c r="E4848" s="30">
        <v>76.41</v>
      </c>
    </row>
    <row r="4849" spans="1:5" x14ac:dyDescent="0.2">
      <c r="A4849" s="29">
        <v>7762</v>
      </c>
      <c r="B4849" s="29" t="s">
        <v>5092</v>
      </c>
      <c r="C4849" s="29" t="s">
        <v>242</v>
      </c>
      <c r="D4849" s="29" t="s">
        <v>232</v>
      </c>
      <c r="E4849" s="30">
        <v>99.86</v>
      </c>
    </row>
    <row r="4850" spans="1:5" x14ac:dyDescent="0.2">
      <c r="A4850" s="29">
        <v>7722</v>
      </c>
      <c r="B4850" s="29" t="s">
        <v>5093</v>
      </c>
      <c r="C4850" s="29" t="s">
        <v>242</v>
      </c>
      <c r="D4850" s="29" t="s">
        <v>232</v>
      </c>
      <c r="E4850" s="30">
        <v>152.82</v>
      </c>
    </row>
    <row r="4851" spans="1:5" x14ac:dyDescent="0.2">
      <c r="A4851" s="29">
        <v>7763</v>
      </c>
      <c r="B4851" s="29" t="s">
        <v>5094</v>
      </c>
      <c r="C4851" s="29" t="s">
        <v>242</v>
      </c>
      <c r="D4851" s="29" t="s">
        <v>232</v>
      </c>
      <c r="E4851" s="30">
        <v>186.19</v>
      </c>
    </row>
    <row r="4852" spans="1:5" x14ac:dyDescent="0.2">
      <c r="A4852" s="29">
        <v>7764</v>
      </c>
      <c r="B4852" s="29" t="s">
        <v>5095</v>
      </c>
      <c r="C4852" s="29" t="s">
        <v>242</v>
      </c>
      <c r="D4852" s="29" t="s">
        <v>232</v>
      </c>
      <c r="E4852" s="30">
        <v>222.46</v>
      </c>
    </row>
    <row r="4853" spans="1:5" x14ac:dyDescent="0.2">
      <c r="A4853" s="29">
        <v>12572</v>
      </c>
      <c r="B4853" s="29" t="s">
        <v>5096</v>
      </c>
      <c r="C4853" s="29" t="s">
        <v>242</v>
      </c>
      <c r="D4853" s="29" t="s">
        <v>232</v>
      </c>
      <c r="E4853" s="30">
        <v>314.33999999999997</v>
      </c>
    </row>
    <row r="4854" spans="1:5" x14ac:dyDescent="0.2">
      <c r="A4854" s="29">
        <v>12573</v>
      </c>
      <c r="B4854" s="29" t="s">
        <v>5097</v>
      </c>
      <c r="C4854" s="29" t="s">
        <v>242</v>
      </c>
      <c r="D4854" s="29" t="s">
        <v>232</v>
      </c>
      <c r="E4854" s="30">
        <v>413.48</v>
      </c>
    </row>
    <row r="4855" spans="1:5" x14ac:dyDescent="0.2">
      <c r="A4855" s="29">
        <v>12574</v>
      </c>
      <c r="B4855" s="29" t="s">
        <v>5098</v>
      </c>
      <c r="C4855" s="29" t="s">
        <v>242</v>
      </c>
      <c r="D4855" s="29" t="s">
        <v>232</v>
      </c>
      <c r="E4855" s="30">
        <v>499.95</v>
      </c>
    </row>
    <row r="4856" spans="1:5" x14ac:dyDescent="0.2">
      <c r="A4856" s="29">
        <v>12575</v>
      </c>
      <c r="B4856" s="29" t="s">
        <v>5099</v>
      </c>
      <c r="C4856" s="29" t="s">
        <v>242</v>
      </c>
      <c r="D4856" s="29" t="s">
        <v>232</v>
      </c>
      <c r="E4856" s="30">
        <v>759.27</v>
      </c>
    </row>
    <row r="4857" spans="1:5" x14ac:dyDescent="0.2">
      <c r="A4857" s="29">
        <v>12576</v>
      </c>
      <c r="B4857" s="29" t="s">
        <v>5100</v>
      </c>
      <c r="C4857" s="29" t="s">
        <v>242</v>
      </c>
      <c r="D4857" s="29" t="s">
        <v>232</v>
      </c>
      <c r="E4857" s="30">
        <v>91.88</v>
      </c>
    </row>
    <row r="4858" spans="1:5" x14ac:dyDescent="0.2">
      <c r="A4858" s="29">
        <v>12577</v>
      </c>
      <c r="B4858" s="29" t="s">
        <v>5101</v>
      </c>
      <c r="C4858" s="29" t="s">
        <v>242</v>
      </c>
      <c r="D4858" s="29" t="s">
        <v>232</v>
      </c>
      <c r="E4858" s="30">
        <v>123.8</v>
      </c>
    </row>
    <row r="4859" spans="1:5" x14ac:dyDescent="0.2">
      <c r="A4859" s="29">
        <v>12578</v>
      </c>
      <c r="B4859" s="29" t="s">
        <v>5102</v>
      </c>
      <c r="C4859" s="29" t="s">
        <v>242</v>
      </c>
      <c r="D4859" s="29" t="s">
        <v>232</v>
      </c>
      <c r="E4859" s="30">
        <v>149.91999999999999</v>
      </c>
    </row>
    <row r="4860" spans="1:5" x14ac:dyDescent="0.2">
      <c r="A4860" s="29">
        <v>12579</v>
      </c>
      <c r="B4860" s="29" t="s">
        <v>5103</v>
      </c>
      <c r="C4860" s="29" t="s">
        <v>242</v>
      </c>
      <c r="D4860" s="29" t="s">
        <v>232</v>
      </c>
      <c r="E4860" s="30">
        <v>258.24</v>
      </c>
    </row>
    <row r="4861" spans="1:5" x14ac:dyDescent="0.2">
      <c r="A4861" s="29">
        <v>12580</v>
      </c>
      <c r="B4861" s="29" t="s">
        <v>5104</v>
      </c>
      <c r="C4861" s="29" t="s">
        <v>242</v>
      </c>
      <c r="D4861" s="29" t="s">
        <v>232</v>
      </c>
      <c r="E4861" s="30">
        <v>269.08</v>
      </c>
    </row>
    <row r="4862" spans="1:5" x14ac:dyDescent="0.2">
      <c r="A4862" s="29">
        <v>12581</v>
      </c>
      <c r="B4862" s="29" t="s">
        <v>5105</v>
      </c>
      <c r="C4862" s="29" t="s">
        <v>242</v>
      </c>
      <c r="D4862" s="29" t="s">
        <v>232</v>
      </c>
      <c r="E4862" s="30">
        <v>288.23</v>
      </c>
    </row>
    <row r="4863" spans="1:5" x14ac:dyDescent="0.2">
      <c r="A4863" s="29">
        <v>7720</v>
      </c>
      <c r="B4863" s="29" t="s">
        <v>5106</v>
      </c>
      <c r="C4863" s="29" t="s">
        <v>242</v>
      </c>
      <c r="D4863" s="29" t="s">
        <v>232</v>
      </c>
      <c r="E4863" s="30">
        <v>450.72</v>
      </c>
    </row>
    <row r="4864" spans="1:5" x14ac:dyDescent="0.2">
      <c r="A4864" s="29">
        <v>40335</v>
      </c>
      <c r="B4864" s="29" t="s">
        <v>5107</v>
      </c>
      <c r="C4864" s="29" t="s">
        <v>242</v>
      </c>
      <c r="D4864" s="29" t="s">
        <v>232</v>
      </c>
      <c r="E4864" s="30">
        <v>94.3</v>
      </c>
    </row>
    <row r="4865" spans="1:5" x14ac:dyDescent="0.2">
      <c r="A4865" s="29">
        <v>7740</v>
      </c>
      <c r="B4865" s="29" t="s">
        <v>5108</v>
      </c>
      <c r="C4865" s="29" t="s">
        <v>242</v>
      </c>
      <c r="D4865" s="29" t="s">
        <v>232</v>
      </c>
      <c r="E4865" s="30">
        <v>96.72</v>
      </c>
    </row>
    <row r="4866" spans="1:5" x14ac:dyDescent="0.2">
      <c r="A4866" s="29">
        <v>7741</v>
      </c>
      <c r="B4866" s="29" t="s">
        <v>5109</v>
      </c>
      <c r="C4866" s="29" t="s">
        <v>242</v>
      </c>
      <c r="D4866" s="29" t="s">
        <v>232</v>
      </c>
      <c r="E4866" s="30">
        <v>178.93</v>
      </c>
    </row>
    <row r="4867" spans="1:5" x14ac:dyDescent="0.2">
      <c r="A4867" s="29">
        <v>7774</v>
      </c>
      <c r="B4867" s="29" t="s">
        <v>5110</v>
      </c>
      <c r="C4867" s="29" t="s">
        <v>242</v>
      </c>
      <c r="D4867" s="29" t="s">
        <v>232</v>
      </c>
      <c r="E4867" s="30">
        <v>219.56</v>
      </c>
    </row>
    <row r="4868" spans="1:5" x14ac:dyDescent="0.2">
      <c r="A4868" s="29">
        <v>7744</v>
      </c>
      <c r="B4868" s="29" t="s">
        <v>5111</v>
      </c>
      <c r="C4868" s="29" t="s">
        <v>242</v>
      </c>
      <c r="D4868" s="29" t="s">
        <v>232</v>
      </c>
      <c r="E4868" s="30">
        <v>286.77999999999997</v>
      </c>
    </row>
    <row r="4869" spans="1:5" x14ac:dyDescent="0.2">
      <c r="A4869" s="29">
        <v>7773</v>
      </c>
      <c r="B4869" s="29" t="s">
        <v>5112</v>
      </c>
      <c r="C4869" s="29" t="s">
        <v>242</v>
      </c>
      <c r="D4869" s="29" t="s">
        <v>232</v>
      </c>
      <c r="E4869" s="30">
        <v>293.11</v>
      </c>
    </row>
    <row r="4870" spans="1:5" x14ac:dyDescent="0.2">
      <c r="A4870" s="29">
        <v>7754</v>
      </c>
      <c r="B4870" s="29" t="s">
        <v>5113</v>
      </c>
      <c r="C4870" s="29" t="s">
        <v>242</v>
      </c>
      <c r="D4870" s="29" t="s">
        <v>232</v>
      </c>
      <c r="E4870" s="30">
        <v>444.44</v>
      </c>
    </row>
    <row r="4871" spans="1:5" x14ac:dyDescent="0.2">
      <c r="A4871" s="29">
        <v>7735</v>
      </c>
      <c r="B4871" s="29" t="s">
        <v>5114</v>
      </c>
      <c r="C4871" s="29" t="s">
        <v>242</v>
      </c>
      <c r="D4871" s="29" t="s">
        <v>232</v>
      </c>
      <c r="E4871" s="30">
        <v>575.5</v>
      </c>
    </row>
    <row r="4872" spans="1:5" x14ac:dyDescent="0.2">
      <c r="A4872" s="29">
        <v>7755</v>
      </c>
      <c r="B4872" s="29" t="s">
        <v>5115</v>
      </c>
      <c r="C4872" s="29" t="s">
        <v>242</v>
      </c>
      <c r="D4872" s="29" t="s">
        <v>232</v>
      </c>
      <c r="E4872" s="30">
        <v>114.13</v>
      </c>
    </row>
    <row r="4873" spans="1:5" x14ac:dyDescent="0.2">
      <c r="A4873" s="29">
        <v>7776</v>
      </c>
      <c r="B4873" s="29" t="s">
        <v>5116</v>
      </c>
      <c r="C4873" s="29" t="s">
        <v>242</v>
      </c>
      <c r="D4873" s="29" t="s">
        <v>232</v>
      </c>
      <c r="E4873" s="30">
        <v>237.93</v>
      </c>
    </row>
    <row r="4874" spans="1:5" x14ac:dyDescent="0.2">
      <c r="A4874" s="29">
        <v>7743</v>
      </c>
      <c r="B4874" s="29" t="s">
        <v>5117</v>
      </c>
      <c r="C4874" s="29" t="s">
        <v>242</v>
      </c>
      <c r="D4874" s="29" t="s">
        <v>232</v>
      </c>
      <c r="E4874" s="30">
        <v>251.96</v>
      </c>
    </row>
    <row r="4875" spans="1:5" x14ac:dyDescent="0.2">
      <c r="A4875" s="29">
        <v>7733</v>
      </c>
      <c r="B4875" s="29" t="s">
        <v>5118</v>
      </c>
      <c r="C4875" s="29" t="s">
        <v>242</v>
      </c>
      <c r="D4875" s="29" t="s">
        <v>232</v>
      </c>
      <c r="E4875" s="30">
        <v>328.85</v>
      </c>
    </row>
    <row r="4876" spans="1:5" x14ac:dyDescent="0.2">
      <c r="A4876" s="29">
        <v>7775</v>
      </c>
      <c r="B4876" s="29" t="s">
        <v>5119</v>
      </c>
      <c r="C4876" s="29" t="s">
        <v>242</v>
      </c>
      <c r="D4876" s="29" t="s">
        <v>232</v>
      </c>
      <c r="E4876" s="30">
        <v>360.29</v>
      </c>
    </row>
    <row r="4877" spans="1:5" x14ac:dyDescent="0.2">
      <c r="A4877" s="29">
        <v>7734</v>
      </c>
      <c r="B4877" s="29" t="s">
        <v>5120</v>
      </c>
      <c r="C4877" s="29" t="s">
        <v>242</v>
      </c>
      <c r="D4877" s="29" t="s">
        <v>232</v>
      </c>
      <c r="E4877" s="30">
        <v>510.21</v>
      </c>
    </row>
    <row r="4878" spans="1:5" x14ac:dyDescent="0.2">
      <c r="A4878" s="29">
        <v>37449</v>
      </c>
      <c r="B4878" s="29" t="s">
        <v>5121</v>
      </c>
      <c r="C4878" s="29" t="s">
        <v>242</v>
      </c>
      <c r="D4878" s="29" t="s">
        <v>232</v>
      </c>
      <c r="E4878" s="30">
        <v>31.81</v>
      </c>
    </row>
    <row r="4879" spans="1:5" x14ac:dyDescent="0.2">
      <c r="A4879" s="29">
        <v>37450</v>
      </c>
      <c r="B4879" s="29" t="s">
        <v>5122</v>
      </c>
      <c r="C4879" s="29" t="s">
        <v>242</v>
      </c>
      <c r="D4879" s="29" t="s">
        <v>232</v>
      </c>
      <c r="E4879" s="30">
        <v>44.53</v>
      </c>
    </row>
    <row r="4880" spans="1:5" x14ac:dyDescent="0.2">
      <c r="A4880" s="29">
        <v>37451</v>
      </c>
      <c r="B4880" s="29" t="s">
        <v>5123</v>
      </c>
      <c r="C4880" s="29" t="s">
        <v>242</v>
      </c>
      <c r="D4880" s="29" t="s">
        <v>232</v>
      </c>
      <c r="E4880" s="30">
        <v>62.17</v>
      </c>
    </row>
    <row r="4881" spans="1:5" x14ac:dyDescent="0.2">
      <c r="A4881" s="29">
        <v>37452</v>
      </c>
      <c r="B4881" s="29" t="s">
        <v>5124</v>
      </c>
      <c r="C4881" s="29" t="s">
        <v>242</v>
      </c>
      <c r="D4881" s="29" t="s">
        <v>232</v>
      </c>
      <c r="E4881" s="30">
        <v>90.37</v>
      </c>
    </row>
    <row r="4882" spans="1:5" x14ac:dyDescent="0.2">
      <c r="A4882" s="29">
        <v>37453</v>
      </c>
      <c r="B4882" s="29" t="s">
        <v>5125</v>
      </c>
      <c r="C4882" s="29" t="s">
        <v>242</v>
      </c>
      <c r="D4882" s="29" t="s">
        <v>232</v>
      </c>
      <c r="E4882" s="30">
        <v>104.07</v>
      </c>
    </row>
    <row r="4883" spans="1:5" x14ac:dyDescent="0.2">
      <c r="A4883" s="29">
        <v>7778</v>
      </c>
      <c r="B4883" s="29" t="s">
        <v>5126</v>
      </c>
      <c r="C4883" s="29" t="s">
        <v>242</v>
      </c>
      <c r="D4883" s="29" t="s">
        <v>232</v>
      </c>
      <c r="E4883" s="30">
        <v>39.04</v>
      </c>
    </row>
    <row r="4884" spans="1:5" x14ac:dyDescent="0.2">
      <c r="A4884" s="29">
        <v>7796</v>
      </c>
      <c r="B4884" s="29" t="s">
        <v>5127</v>
      </c>
      <c r="C4884" s="29" t="s">
        <v>242</v>
      </c>
      <c r="D4884" s="29" t="s">
        <v>230</v>
      </c>
      <c r="E4884" s="30">
        <v>53.5</v>
      </c>
    </row>
    <row r="4885" spans="1:5" x14ac:dyDescent="0.2">
      <c r="A4885" s="29">
        <v>7781</v>
      </c>
      <c r="B4885" s="29" t="s">
        <v>5128</v>
      </c>
      <c r="C4885" s="29" t="s">
        <v>242</v>
      </c>
      <c r="D4885" s="29" t="s">
        <v>232</v>
      </c>
      <c r="E4885" s="30">
        <v>63.22</v>
      </c>
    </row>
    <row r="4886" spans="1:5" x14ac:dyDescent="0.2">
      <c r="A4886" s="29">
        <v>7795</v>
      </c>
      <c r="B4886" s="29" t="s">
        <v>5129</v>
      </c>
      <c r="C4886" s="29" t="s">
        <v>242</v>
      </c>
      <c r="D4886" s="29" t="s">
        <v>232</v>
      </c>
      <c r="E4886" s="30">
        <v>94.09</v>
      </c>
    </row>
    <row r="4887" spans="1:5" x14ac:dyDescent="0.2">
      <c r="A4887" s="29">
        <v>7791</v>
      </c>
      <c r="B4887" s="29" t="s">
        <v>5130</v>
      </c>
      <c r="C4887" s="29" t="s">
        <v>242</v>
      </c>
      <c r="D4887" s="29" t="s">
        <v>232</v>
      </c>
      <c r="E4887" s="30">
        <v>112.63</v>
      </c>
    </row>
    <row r="4888" spans="1:5" x14ac:dyDescent="0.2">
      <c r="A4888" s="29">
        <v>7783</v>
      </c>
      <c r="B4888" s="29" t="s">
        <v>5131</v>
      </c>
      <c r="C4888" s="29" t="s">
        <v>242</v>
      </c>
      <c r="D4888" s="29" t="s">
        <v>232</v>
      </c>
      <c r="E4888" s="30">
        <v>39.909999999999997</v>
      </c>
    </row>
    <row r="4889" spans="1:5" x14ac:dyDescent="0.2">
      <c r="A4889" s="29">
        <v>7790</v>
      </c>
      <c r="B4889" s="29" t="s">
        <v>5132</v>
      </c>
      <c r="C4889" s="29" t="s">
        <v>242</v>
      </c>
      <c r="D4889" s="29" t="s">
        <v>232</v>
      </c>
      <c r="E4889" s="30">
        <v>62.89</v>
      </c>
    </row>
    <row r="4890" spans="1:5" x14ac:dyDescent="0.2">
      <c r="A4890" s="29">
        <v>7785</v>
      </c>
      <c r="B4890" s="29" t="s">
        <v>5133</v>
      </c>
      <c r="C4890" s="29" t="s">
        <v>242</v>
      </c>
      <c r="D4890" s="29" t="s">
        <v>232</v>
      </c>
      <c r="E4890" s="30">
        <v>69.400000000000006</v>
      </c>
    </row>
    <row r="4891" spans="1:5" x14ac:dyDescent="0.2">
      <c r="A4891" s="29">
        <v>7792</v>
      </c>
      <c r="B4891" s="29" t="s">
        <v>5134</v>
      </c>
      <c r="C4891" s="29" t="s">
        <v>242</v>
      </c>
      <c r="D4891" s="29" t="s">
        <v>232</v>
      </c>
      <c r="E4891" s="30">
        <v>98.43</v>
      </c>
    </row>
    <row r="4892" spans="1:5" x14ac:dyDescent="0.2">
      <c r="A4892" s="29">
        <v>7793</v>
      </c>
      <c r="B4892" s="29" t="s">
        <v>5135</v>
      </c>
      <c r="C4892" s="29" t="s">
        <v>242</v>
      </c>
      <c r="D4892" s="29" t="s">
        <v>232</v>
      </c>
      <c r="E4892" s="30">
        <v>116.25</v>
      </c>
    </row>
    <row r="4893" spans="1:5" x14ac:dyDescent="0.2">
      <c r="A4893" s="29">
        <v>13159</v>
      </c>
      <c r="B4893" s="29" t="s">
        <v>5136</v>
      </c>
      <c r="C4893" s="29" t="s">
        <v>242</v>
      </c>
      <c r="D4893" s="29" t="s">
        <v>232</v>
      </c>
      <c r="E4893" s="30">
        <v>101.21</v>
      </c>
    </row>
    <row r="4894" spans="1:5" x14ac:dyDescent="0.2">
      <c r="A4894" s="29">
        <v>13168</v>
      </c>
      <c r="B4894" s="29" t="s">
        <v>5137</v>
      </c>
      <c r="C4894" s="29" t="s">
        <v>242</v>
      </c>
      <c r="D4894" s="29" t="s">
        <v>232</v>
      </c>
      <c r="E4894" s="30">
        <v>122.9</v>
      </c>
    </row>
    <row r="4895" spans="1:5" x14ac:dyDescent="0.2">
      <c r="A4895" s="29">
        <v>13173</v>
      </c>
      <c r="B4895" s="29" t="s">
        <v>5138</v>
      </c>
      <c r="C4895" s="29" t="s">
        <v>242</v>
      </c>
      <c r="D4895" s="29" t="s">
        <v>232</v>
      </c>
      <c r="E4895" s="30">
        <v>166.28</v>
      </c>
    </row>
    <row r="4896" spans="1:5" x14ac:dyDescent="0.2">
      <c r="A4896" s="29">
        <v>12583</v>
      </c>
      <c r="B4896" s="29" t="s">
        <v>5139</v>
      </c>
      <c r="C4896" s="29" t="s">
        <v>242</v>
      </c>
      <c r="D4896" s="29" t="s">
        <v>232</v>
      </c>
      <c r="E4896" s="30">
        <v>33.25</v>
      </c>
    </row>
    <row r="4897" spans="1:5" x14ac:dyDescent="0.2">
      <c r="A4897" s="29">
        <v>12584</v>
      </c>
      <c r="B4897" s="29" t="s">
        <v>5140</v>
      </c>
      <c r="C4897" s="29" t="s">
        <v>242</v>
      </c>
      <c r="D4897" s="29" t="s">
        <v>232</v>
      </c>
      <c r="E4897" s="30">
        <v>43.37</v>
      </c>
    </row>
    <row r="4898" spans="1:5" x14ac:dyDescent="0.2">
      <c r="A4898" s="29">
        <v>12613</v>
      </c>
      <c r="B4898" s="29" t="s">
        <v>5141</v>
      </c>
      <c r="C4898" s="29" t="s">
        <v>229</v>
      </c>
      <c r="D4898" s="29" t="s">
        <v>232</v>
      </c>
      <c r="E4898" s="30">
        <v>17.75</v>
      </c>
    </row>
    <row r="4899" spans="1:5" x14ac:dyDescent="0.2">
      <c r="A4899" s="29">
        <v>1031</v>
      </c>
      <c r="B4899" s="29" t="s">
        <v>5142</v>
      </c>
      <c r="C4899" s="29" t="s">
        <v>229</v>
      </c>
      <c r="D4899" s="29" t="s">
        <v>232</v>
      </c>
      <c r="E4899" s="30">
        <v>16.940000000000001</v>
      </c>
    </row>
    <row r="4900" spans="1:5" x14ac:dyDescent="0.2">
      <c r="A4900" s="29">
        <v>39707</v>
      </c>
      <c r="B4900" s="29" t="s">
        <v>5143</v>
      </c>
      <c r="C4900" s="29" t="s">
        <v>242</v>
      </c>
      <c r="D4900" s="29" t="s">
        <v>237</v>
      </c>
      <c r="E4900" s="30">
        <v>4.43</v>
      </c>
    </row>
    <row r="4901" spans="1:5" x14ac:dyDescent="0.2">
      <c r="A4901" s="29">
        <v>39708</v>
      </c>
      <c r="B4901" s="29" t="s">
        <v>5144</v>
      </c>
      <c r="C4901" s="29" t="s">
        <v>242</v>
      </c>
      <c r="D4901" s="29" t="s">
        <v>237</v>
      </c>
      <c r="E4901" s="30">
        <v>4.29</v>
      </c>
    </row>
    <row r="4902" spans="1:5" x14ac:dyDescent="0.2">
      <c r="A4902" s="29">
        <v>39710</v>
      </c>
      <c r="B4902" s="29" t="s">
        <v>5145</v>
      </c>
      <c r="C4902" s="29" t="s">
        <v>242</v>
      </c>
      <c r="D4902" s="29" t="s">
        <v>237</v>
      </c>
      <c r="E4902" s="30">
        <v>3.02</v>
      </c>
    </row>
    <row r="4903" spans="1:5" x14ac:dyDescent="0.2">
      <c r="A4903" s="29">
        <v>39709</v>
      </c>
      <c r="B4903" s="29" t="s">
        <v>5146</v>
      </c>
      <c r="C4903" s="29" t="s">
        <v>242</v>
      </c>
      <c r="D4903" s="29" t="s">
        <v>237</v>
      </c>
      <c r="E4903" s="30">
        <v>4.1900000000000004</v>
      </c>
    </row>
    <row r="4904" spans="1:5" x14ac:dyDescent="0.2">
      <c r="A4904" s="29">
        <v>39711</v>
      </c>
      <c r="B4904" s="29" t="s">
        <v>5147</v>
      </c>
      <c r="C4904" s="29" t="s">
        <v>242</v>
      </c>
      <c r="D4904" s="29" t="s">
        <v>237</v>
      </c>
      <c r="E4904" s="30">
        <v>4.7</v>
      </c>
    </row>
    <row r="4905" spans="1:5" x14ac:dyDescent="0.2">
      <c r="A4905" s="29">
        <v>39712</v>
      </c>
      <c r="B4905" s="29" t="s">
        <v>5148</v>
      </c>
      <c r="C4905" s="29" t="s">
        <v>242</v>
      </c>
      <c r="D4905" s="29" t="s">
        <v>237</v>
      </c>
      <c r="E4905" s="30">
        <v>1.65</v>
      </c>
    </row>
    <row r="4906" spans="1:5" x14ac:dyDescent="0.2">
      <c r="A4906" s="29">
        <v>39713</v>
      </c>
      <c r="B4906" s="29" t="s">
        <v>5149</v>
      </c>
      <c r="C4906" s="29" t="s">
        <v>242</v>
      </c>
      <c r="D4906" s="29" t="s">
        <v>237</v>
      </c>
      <c r="E4906" s="30">
        <v>1.3</v>
      </c>
    </row>
    <row r="4907" spans="1:5" x14ac:dyDescent="0.2">
      <c r="A4907" s="29">
        <v>39714</v>
      </c>
      <c r="B4907" s="29" t="s">
        <v>5150</v>
      </c>
      <c r="C4907" s="29" t="s">
        <v>242</v>
      </c>
      <c r="D4907" s="29" t="s">
        <v>237</v>
      </c>
      <c r="E4907" s="30">
        <v>2.99</v>
      </c>
    </row>
    <row r="4908" spans="1:5" x14ac:dyDescent="0.2">
      <c r="A4908" s="29">
        <v>39715</v>
      </c>
      <c r="B4908" s="29" t="s">
        <v>5151</v>
      </c>
      <c r="C4908" s="29" t="s">
        <v>242</v>
      </c>
      <c r="D4908" s="29" t="s">
        <v>237</v>
      </c>
      <c r="E4908" s="30">
        <v>2.13</v>
      </c>
    </row>
    <row r="4909" spans="1:5" x14ac:dyDescent="0.2">
      <c r="A4909" s="29">
        <v>39716</v>
      </c>
      <c r="B4909" s="29" t="s">
        <v>5152</v>
      </c>
      <c r="C4909" s="29" t="s">
        <v>242</v>
      </c>
      <c r="D4909" s="29" t="s">
        <v>237</v>
      </c>
      <c r="E4909" s="30">
        <v>1.61</v>
      </c>
    </row>
    <row r="4910" spans="1:5" x14ac:dyDescent="0.2">
      <c r="A4910" s="29">
        <v>39718</v>
      </c>
      <c r="B4910" s="29" t="s">
        <v>5153</v>
      </c>
      <c r="C4910" s="29" t="s">
        <v>242</v>
      </c>
      <c r="D4910" s="29" t="s">
        <v>237</v>
      </c>
      <c r="E4910" s="30">
        <v>2.75</v>
      </c>
    </row>
    <row r="4911" spans="1:5" x14ac:dyDescent="0.2">
      <c r="A4911" s="29">
        <v>9813</v>
      </c>
      <c r="B4911" s="29" t="s">
        <v>5154</v>
      </c>
      <c r="C4911" s="29" t="s">
        <v>242</v>
      </c>
      <c r="D4911" s="29" t="s">
        <v>237</v>
      </c>
      <c r="E4911" s="30">
        <v>5.5</v>
      </c>
    </row>
    <row r="4912" spans="1:5" x14ac:dyDescent="0.2">
      <c r="A4912" s="29">
        <v>9815</v>
      </c>
      <c r="B4912" s="29" t="s">
        <v>5155</v>
      </c>
      <c r="C4912" s="29" t="s">
        <v>242</v>
      </c>
      <c r="D4912" s="29" t="s">
        <v>237</v>
      </c>
      <c r="E4912" s="30">
        <v>10.86</v>
      </c>
    </row>
    <row r="4913" spans="1:5" x14ac:dyDescent="0.2">
      <c r="A4913" s="29">
        <v>44543</v>
      </c>
      <c r="B4913" s="29" t="s">
        <v>5156</v>
      </c>
      <c r="C4913" s="29" t="s">
        <v>242</v>
      </c>
      <c r="D4913" s="29" t="s">
        <v>237</v>
      </c>
      <c r="E4913" s="30">
        <v>5404.66</v>
      </c>
    </row>
    <row r="4914" spans="1:5" x14ac:dyDescent="0.2">
      <c r="A4914" s="29">
        <v>44526</v>
      </c>
      <c r="B4914" s="29" t="s">
        <v>5157</v>
      </c>
      <c r="C4914" s="29" t="s">
        <v>242</v>
      </c>
      <c r="D4914" s="29" t="s">
        <v>237</v>
      </c>
      <c r="E4914" s="30">
        <v>132.46</v>
      </c>
    </row>
    <row r="4915" spans="1:5" x14ac:dyDescent="0.2">
      <c r="A4915" s="29">
        <v>44518</v>
      </c>
      <c r="B4915" s="29" t="s">
        <v>5158</v>
      </c>
      <c r="C4915" s="29" t="s">
        <v>242</v>
      </c>
      <c r="D4915" s="29" t="s">
        <v>237</v>
      </c>
      <c r="E4915" s="30">
        <v>3978.97</v>
      </c>
    </row>
    <row r="4916" spans="1:5" x14ac:dyDescent="0.2">
      <c r="A4916" s="29">
        <v>44544</v>
      </c>
      <c r="B4916" s="29" t="s">
        <v>5159</v>
      </c>
      <c r="C4916" s="29" t="s">
        <v>242</v>
      </c>
      <c r="D4916" s="29" t="s">
        <v>237</v>
      </c>
      <c r="E4916" s="30">
        <v>1934.41</v>
      </c>
    </row>
    <row r="4917" spans="1:5" x14ac:dyDescent="0.2">
      <c r="A4917" s="29">
        <v>44545</v>
      </c>
      <c r="B4917" s="29" t="s">
        <v>5160</v>
      </c>
      <c r="C4917" s="29" t="s">
        <v>242</v>
      </c>
      <c r="D4917" s="29" t="s">
        <v>237</v>
      </c>
      <c r="E4917" s="30">
        <v>284.33</v>
      </c>
    </row>
    <row r="4918" spans="1:5" x14ac:dyDescent="0.2">
      <c r="A4918" s="29">
        <v>44546</v>
      </c>
      <c r="B4918" s="29" t="s">
        <v>5161</v>
      </c>
      <c r="C4918" s="29" t="s">
        <v>242</v>
      </c>
      <c r="D4918" s="29" t="s">
        <v>237</v>
      </c>
      <c r="E4918" s="30">
        <v>1269.83</v>
      </c>
    </row>
    <row r="4919" spans="1:5" x14ac:dyDescent="0.2">
      <c r="A4919" s="29">
        <v>44525</v>
      </c>
      <c r="B4919" s="29" t="s">
        <v>5162</v>
      </c>
      <c r="C4919" s="29" t="s">
        <v>242</v>
      </c>
      <c r="D4919" s="29" t="s">
        <v>237</v>
      </c>
      <c r="E4919" s="30">
        <v>4902</v>
      </c>
    </row>
    <row r="4920" spans="1:5" x14ac:dyDescent="0.2">
      <c r="A4920" s="29">
        <v>44547</v>
      </c>
      <c r="B4920" s="29" t="s">
        <v>5163</v>
      </c>
      <c r="C4920" s="29" t="s">
        <v>242</v>
      </c>
      <c r="D4920" s="29" t="s">
        <v>237</v>
      </c>
      <c r="E4920" s="30">
        <v>443.23</v>
      </c>
    </row>
    <row r="4921" spans="1:5" x14ac:dyDescent="0.2">
      <c r="A4921" s="29">
        <v>44519</v>
      </c>
      <c r="B4921" s="29" t="s">
        <v>5164</v>
      </c>
      <c r="C4921" s="29" t="s">
        <v>242</v>
      </c>
      <c r="D4921" s="29" t="s">
        <v>237</v>
      </c>
      <c r="E4921" s="30">
        <v>1086.04</v>
      </c>
    </row>
    <row r="4922" spans="1:5" x14ac:dyDescent="0.2">
      <c r="A4922" s="29">
        <v>44520</v>
      </c>
      <c r="B4922" s="29" t="s">
        <v>5165</v>
      </c>
      <c r="C4922" s="29" t="s">
        <v>242</v>
      </c>
      <c r="D4922" s="29" t="s">
        <v>237</v>
      </c>
      <c r="E4922" s="30">
        <v>1749.21</v>
      </c>
    </row>
    <row r="4923" spans="1:5" x14ac:dyDescent="0.2">
      <c r="A4923" s="29">
        <v>44521</v>
      </c>
      <c r="B4923" s="29" t="s">
        <v>5166</v>
      </c>
      <c r="C4923" s="29" t="s">
        <v>242</v>
      </c>
      <c r="D4923" s="29" t="s">
        <v>237</v>
      </c>
      <c r="E4923" s="30">
        <v>28.22</v>
      </c>
    </row>
    <row r="4924" spans="1:5" x14ac:dyDescent="0.2">
      <c r="A4924" s="29">
        <v>44522</v>
      </c>
      <c r="B4924" s="29" t="s">
        <v>5167</v>
      </c>
      <c r="C4924" s="29" t="s">
        <v>242</v>
      </c>
      <c r="D4924" s="29" t="s">
        <v>237</v>
      </c>
      <c r="E4924" s="30">
        <v>3070.97</v>
      </c>
    </row>
    <row r="4925" spans="1:5" x14ac:dyDescent="0.2">
      <c r="A4925" s="29">
        <v>44523</v>
      </c>
      <c r="B4925" s="29" t="s">
        <v>5168</v>
      </c>
      <c r="C4925" s="29" t="s">
        <v>242</v>
      </c>
      <c r="D4925" s="29" t="s">
        <v>237</v>
      </c>
      <c r="E4925" s="30">
        <v>4567.3900000000003</v>
      </c>
    </row>
    <row r="4926" spans="1:5" x14ac:dyDescent="0.2">
      <c r="A4926" s="29">
        <v>44527</v>
      </c>
      <c r="B4926" s="29" t="s">
        <v>5169</v>
      </c>
      <c r="C4926" s="29" t="s">
        <v>242</v>
      </c>
      <c r="D4926" s="29" t="s">
        <v>237</v>
      </c>
      <c r="E4926" s="30">
        <v>2290.4299999999998</v>
      </c>
    </row>
    <row r="4927" spans="1:5" x14ac:dyDescent="0.2">
      <c r="A4927" s="29">
        <v>44524</v>
      </c>
      <c r="B4927" s="29" t="s">
        <v>5170</v>
      </c>
      <c r="C4927" s="29" t="s">
        <v>242</v>
      </c>
      <c r="D4927" s="29" t="s">
        <v>237</v>
      </c>
      <c r="E4927" s="30">
        <v>63.11</v>
      </c>
    </row>
    <row r="4928" spans="1:5" x14ac:dyDescent="0.2">
      <c r="A4928" s="29">
        <v>44542</v>
      </c>
      <c r="B4928" s="29" t="s">
        <v>5171</v>
      </c>
      <c r="C4928" s="29" t="s">
        <v>242</v>
      </c>
      <c r="D4928" s="29" t="s">
        <v>237</v>
      </c>
      <c r="E4928" s="30">
        <v>2988.24</v>
      </c>
    </row>
    <row r="4929" spans="1:5" x14ac:dyDescent="0.2">
      <c r="A4929" s="29">
        <v>9876</v>
      </c>
      <c r="B4929" s="29" t="s">
        <v>5172</v>
      </c>
      <c r="C4929" s="29" t="s">
        <v>242</v>
      </c>
      <c r="D4929" s="29" t="s">
        <v>232</v>
      </c>
      <c r="E4929" s="30">
        <v>27.6</v>
      </c>
    </row>
    <row r="4930" spans="1:5" x14ac:dyDescent="0.2">
      <c r="A4930" s="29">
        <v>9877</v>
      </c>
      <c r="B4930" s="29" t="s">
        <v>5173</v>
      </c>
      <c r="C4930" s="29" t="s">
        <v>242</v>
      </c>
      <c r="D4930" s="29" t="s">
        <v>232</v>
      </c>
      <c r="E4930" s="30">
        <v>96.69</v>
      </c>
    </row>
    <row r="4931" spans="1:5" x14ac:dyDescent="0.2">
      <c r="A4931" s="29">
        <v>9878</v>
      </c>
      <c r="B4931" s="29" t="s">
        <v>5174</v>
      </c>
      <c r="C4931" s="29" t="s">
        <v>242</v>
      </c>
      <c r="D4931" s="29" t="s">
        <v>232</v>
      </c>
      <c r="E4931" s="30">
        <v>125.94</v>
      </c>
    </row>
    <row r="4932" spans="1:5" x14ac:dyDescent="0.2">
      <c r="A4932" s="29">
        <v>9879</v>
      </c>
      <c r="B4932" s="29" t="s">
        <v>5175</v>
      </c>
      <c r="C4932" s="29" t="s">
        <v>242</v>
      </c>
      <c r="D4932" s="29" t="s">
        <v>232</v>
      </c>
      <c r="E4932" s="30">
        <v>300.61</v>
      </c>
    </row>
    <row r="4933" spans="1:5" x14ac:dyDescent="0.2">
      <c r="A4933" s="29">
        <v>41986</v>
      </c>
      <c r="B4933" s="29" t="s">
        <v>5176</v>
      </c>
      <c r="C4933" s="29" t="s">
        <v>242</v>
      </c>
      <c r="D4933" s="29" t="s">
        <v>237</v>
      </c>
      <c r="E4933" s="30">
        <v>2941.39</v>
      </c>
    </row>
    <row r="4934" spans="1:5" x14ac:dyDescent="0.2">
      <c r="A4934" s="29">
        <v>43422</v>
      </c>
      <c r="B4934" s="29" t="s">
        <v>5177</v>
      </c>
      <c r="C4934" s="29" t="s">
        <v>242</v>
      </c>
      <c r="D4934" s="29" t="s">
        <v>237</v>
      </c>
      <c r="E4934" s="30">
        <v>3607.32</v>
      </c>
    </row>
    <row r="4935" spans="1:5" x14ac:dyDescent="0.2">
      <c r="A4935" s="29">
        <v>41987</v>
      </c>
      <c r="B4935" s="29" t="s">
        <v>5178</v>
      </c>
      <c r="C4935" s="29" t="s">
        <v>242</v>
      </c>
      <c r="D4935" s="29" t="s">
        <v>237</v>
      </c>
      <c r="E4935" s="30">
        <v>4181.18</v>
      </c>
    </row>
    <row r="4936" spans="1:5" x14ac:dyDescent="0.2">
      <c r="A4936" s="29">
        <v>41988</v>
      </c>
      <c r="B4936" s="29" t="s">
        <v>5179</v>
      </c>
      <c r="C4936" s="29" t="s">
        <v>242</v>
      </c>
      <c r="D4936" s="29" t="s">
        <v>237</v>
      </c>
      <c r="E4936" s="30">
        <v>5522.75</v>
      </c>
    </row>
    <row r="4937" spans="1:5" x14ac:dyDescent="0.2">
      <c r="A4937" s="29">
        <v>41697</v>
      </c>
      <c r="B4937" s="29" t="s">
        <v>5180</v>
      </c>
      <c r="C4937" s="29" t="s">
        <v>242</v>
      </c>
      <c r="D4937" s="29" t="s">
        <v>237</v>
      </c>
      <c r="E4937" s="30">
        <v>978.89</v>
      </c>
    </row>
    <row r="4938" spans="1:5" x14ac:dyDescent="0.2">
      <c r="A4938" s="29">
        <v>41985</v>
      </c>
      <c r="B4938" s="29" t="s">
        <v>5181</v>
      </c>
      <c r="C4938" s="29" t="s">
        <v>242</v>
      </c>
      <c r="D4938" s="29" t="s">
        <v>237</v>
      </c>
      <c r="E4938" s="30">
        <v>1363.33</v>
      </c>
    </row>
    <row r="4939" spans="1:5" x14ac:dyDescent="0.2">
      <c r="A4939" s="29">
        <v>41699</v>
      </c>
      <c r="B4939" s="29" t="s">
        <v>5182</v>
      </c>
      <c r="C4939" s="29" t="s">
        <v>242</v>
      </c>
      <c r="D4939" s="29" t="s">
        <v>237</v>
      </c>
      <c r="E4939" s="30">
        <v>1941.31</v>
      </c>
    </row>
    <row r="4940" spans="1:5" x14ac:dyDescent="0.2">
      <c r="A4940" s="29">
        <v>38053</v>
      </c>
      <c r="B4940" s="29" t="s">
        <v>5183</v>
      </c>
      <c r="C4940" s="29" t="s">
        <v>242</v>
      </c>
      <c r="D4940" s="29" t="s">
        <v>237</v>
      </c>
      <c r="E4940" s="30">
        <v>23.56</v>
      </c>
    </row>
    <row r="4941" spans="1:5" x14ac:dyDescent="0.2">
      <c r="A4941" s="29">
        <v>38054</v>
      </c>
      <c r="B4941" s="29" t="s">
        <v>5184</v>
      </c>
      <c r="C4941" s="29" t="s">
        <v>242</v>
      </c>
      <c r="D4941" s="29" t="s">
        <v>237</v>
      </c>
      <c r="E4941" s="30">
        <v>40.51</v>
      </c>
    </row>
    <row r="4942" spans="1:5" x14ac:dyDescent="0.2">
      <c r="A4942" s="29">
        <v>38052</v>
      </c>
      <c r="B4942" s="29" t="s">
        <v>5185</v>
      </c>
      <c r="C4942" s="29" t="s">
        <v>242</v>
      </c>
      <c r="D4942" s="29" t="s">
        <v>237</v>
      </c>
      <c r="E4942" s="30">
        <v>11.41</v>
      </c>
    </row>
    <row r="4943" spans="1:5" x14ac:dyDescent="0.2">
      <c r="A4943" s="29">
        <v>38051</v>
      </c>
      <c r="B4943" s="29" t="s">
        <v>5186</v>
      </c>
      <c r="C4943" s="29" t="s">
        <v>242</v>
      </c>
      <c r="D4943" s="29" t="s">
        <v>237</v>
      </c>
      <c r="E4943" s="30">
        <v>7.11</v>
      </c>
    </row>
    <row r="4944" spans="1:5" x14ac:dyDescent="0.2">
      <c r="A4944" s="29">
        <v>38787</v>
      </c>
      <c r="B4944" s="29" t="s">
        <v>5187</v>
      </c>
      <c r="C4944" s="29" t="s">
        <v>242</v>
      </c>
      <c r="D4944" s="29" t="s">
        <v>237</v>
      </c>
      <c r="E4944" s="30">
        <v>6.25</v>
      </c>
    </row>
    <row r="4945" spans="1:5" x14ac:dyDescent="0.2">
      <c r="A4945" s="29">
        <v>38825</v>
      </c>
      <c r="B4945" s="29" t="s">
        <v>5188</v>
      </c>
      <c r="C4945" s="29" t="s">
        <v>242</v>
      </c>
      <c r="D4945" s="29" t="s">
        <v>237</v>
      </c>
      <c r="E4945" s="30">
        <v>8.19</v>
      </c>
    </row>
    <row r="4946" spans="1:5" x14ac:dyDescent="0.2">
      <c r="A4946" s="29">
        <v>38826</v>
      </c>
      <c r="B4946" s="29" t="s">
        <v>5189</v>
      </c>
      <c r="C4946" s="29" t="s">
        <v>242</v>
      </c>
      <c r="D4946" s="29" t="s">
        <v>237</v>
      </c>
      <c r="E4946" s="30">
        <v>12.13</v>
      </c>
    </row>
    <row r="4947" spans="1:5" x14ac:dyDescent="0.2">
      <c r="A4947" s="29">
        <v>38827</v>
      </c>
      <c r="B4947" s="29" t="s">
        <v>5190</v>
      </c>
      <c r="C4947" s="29" t="s">
        <v>242</v>
      </c>
      <c r="D4947" s="29" t="s">
        <v>237</v>
      </c>
      <c r="E4947" s="30">
        <v>19.489999999999998</v>
      </c>
    </row>
    <row r="4948" spans="1:5" x14ac:dyDescent="0.2">
      <c r="A4948" s="29">
        <v>38830</v>
      </c>
      <c r="B4948" s="29" t="s">
        <v>5191</v>
      </c>
      <c r="C4948" s="29" t="s">
        <v>242</v>
      </c>
      <c r="D4948" s="29" t="s">
        <v>237</v>
      </c>
      <c r="E4948" s="30">
        <v>27.3</v>
      </c>
    </row>
    <row r="4949" spans="1:5" x14ac:dyDescent="0.2">
      <c r="A4949" s="29">
        <v>38828</v>
      </c>
      <c r="B4949" s="29" t="s">
        <v>5192</v>
      </c>
      <c r="C4949" s="29" t="s">
        <v>242</v>
      </c>
      <c r="D4949" s="29" t="s">
        <v>237</v>
      </c>
      <c r="E4949" s="30">
        <v>12.04</v>
      </c>
    </row>
    <row r="4950" spans="1:5" x14ac:dyDescent="0.2">
      <c r="A4950" s="29">
        <v>38829</v>
      </c>
      <c r="B4950" s="29" t="s">
        <v>5193</v>
      </c>
      <c r="C4950" s="29" t="s">
        <v>242</v>
      </c>
      <c r="D4950" s="29" t="s">
        <v>237</v>
      </c>
      <c r="E4950" s="30">
        <v>19.72</v>
      </c>
    </row>
    <row r="4951" spans="1:5" x14ac:dyDescent="0.2">
      <c r="A4951" s="29">
        <v>38831</v>
      </c>
      <c r="B4951" s="29" t="s">
        <v>5194</v>
      </c>
      <c r="C4951" s="29" t="s">
        <v>242</v>
      </c>
      <c r="D4951" s="29" t="s">
        <v>237</v>
      </c>
      <c r="E4951" s="30">
        <v>38.07</v>
      </c>
    </row>
    <row r="4952" spans="1:5" x14ac:dyDescent="0.2">
      <c r="A4952" s="29">
        <v>36274</v>
      </c>
      <c r="B4952" s="29" t="s">
        <v>5195</v>
      </c>
      <c r="C4952" s="29" t="s">
        <v>242</v>
      </c>
      <c r="D4952" s="29" t="s">
        <v>237</v>
      </c>
      <c r="E4952" s="30">
        <v>10.06</v>
      </c>
    </row>
    <row r="4953" spans="1:5" x14ac:dyDescent="0.2">
      <c r="A4953" s="29">
        <v>36278</v>
      </c>
      <c r="B4953" s="29" t="s">
        <v>5196</v>
      </c>
      <c r="C4953" s="29" t="s">
        <v>242</v>
      </c>
      <c r="D4953" s="29" t="s">
        <v>237</v>
      </c>
      <c r="E4953" s="30">
        <v>13.65</v>
      </c>
    </row>
    <row r="4954" spans="1:5" x14ac:dyDescent="0.2">
      <c r="A4954" s="29">
        <v>38977</v>
      </c>
      <c r="B4954" s="29" t="s">
        <v>5197</v>
      </c>
      <c r="C4954" s="29" t="s">
        <v>242</v>
      </c>
      <c r="D4954" s="29" t="s">
        <v>237</v>
      </c>
      <c r="E4954" s="30">
        <v>207.67</v>
      </c>
    </row>
    <row r="4955" spans="1:5" x14ac:dyDescent="0.2">
      <c r="A4955" s="29">
        <v>38971</v>
      </c>
      <c r="B4955" s="29" t="s">
        <v>5198</v>
      </c>
      <c r="C4955" s="29" t="s">
        <v>242</v>
      </c>
      <c r="D4955" s="29" t="s">
        <v>237</v>
      </c>
      <c r="E4955" s="30">
        <v>17.11</v>
      </c>
    </row>
    <row r="4956" spans="1:5" x14ac:dyDescent="0.2">
      <c r="A4956" s="29">
        <v>38972</v>
      </c>
      <c r="B4956" s="29" t="s">
        <v>5199</v>
      </c>
      <c r="C4956" s="29" t="s">
        <v>242</v>
      </c>
      <c r="D4956" s="29" t="s">
        <v>237</v>
      </c>
      <c r="E4956" s="30">
        <v>26.05</v>
      </c>
    </row>
    <row r="4957" spans="1:5" x14ac:dyDescent="0.2">
      <c r="A4957" s="29">
        <v>38973</v>
      </c>
      <c r="B4957" s="29" t="s">
        <v>5200</v>
      </c>
      <c r="C4957" s="29" t="s">
        <v>242</v>
      </c>
      <c r="D4957" s="29" t="s">
        <v>237</v>
      </c>
      <c r="E4957" s="30">
        <v>34.47</v>
      </c>
    </row>
    <row r="4958" spans="1:5" x14ac:dyDescent="0.2">
      <c r="A4958" s="29">
        <v>38974</v>
      </c>
      <c r="B4958" s="29" t="s">
        <v>5201</v>
      </c>
      <c r="C4958" s="29" t="s">
        <v>242</v>
      </c>
      <c r="D4958" s="29" t="s">
        <v>237</v>
      </c>
      <c r="E4958" s="30">
        <v>50.26</v>
      </c>
    </row>
    <row r="4959" spans="1:5" x14ac:dyDescent="0.2">
      <c r="A4959" s="29">
        <v>38975</v>
      </c>
      <c r="B4959" s="29" t="s">
        <v>5202</v>
      </c>
      <c r="C4959" s="29" t="s">
        <v>242</v>
      </c>
      <c r="D4959" s="29" t="s">
        <v>237</v>
      </c>
      <c r="E4959" s="30">
        <v>83.77</v>
      </c>
    </row>
    <row r="4960" spans="1:5" x14ac:dyDescent="0.2">
      <c r="A4960" s="29">
        <v>38976</v>
      </c>
      <c r="B4960" s="29" t="s">
        <v>5203</v>
      </c>
      <c r="C4960" s="29" t="s">
        <v>242</v>
      </c>
      <c r="D4960" s="29" t="s">
        <v>237</v>
      </c>
      <c r="E4960" s="30">
        <v>117.48</v>
      </c>
    </row>
    <row r="4961" spans="1:5" x14ac:dyDescent="0.2">
      <c r="A4961" s="29">
        <v>38986</v>
      </c>
      <c r="B4961" s="29" t="s">
        <v>5204</v>
      </c>
      <c r="C4961" s="29" t="s">
        <v>242</v>
      </c>
      <c r="D4961" s="29" t="s">
        <v>237</v>
      </c>
      <c r="E4961" s="30">
        <v>236.42</v>
      </c>
    </row>
    <row r="4962" spans="1:5" x14ac:dyDescent="0.2">
      <c r="A4962" s="29">
        <v>38978</v>
      </c>
      <c r="B4962" s="29" t="s">
        <v>5205</v>
      </c>
      <c r="C4962" s="29" t="s">
        <v>242</v>
      </c>
      <c r="D4962" s="29" t="s">
        <v>237</v>
      </c>
      <c r="E4962" s="30">
        <v>10.06</v>
      </c>
    </row>
    <row r="4963" spans="1:5" x14ac:dyDescent="0.2">
      <c r="A4963" s="29">
        <v>38979</v>
      </c>
      <c r="B4963" s="29" t="s">
        <v>5206</v>
      </c>
      <c r="C4963" s="29" t="s">
        <v>242</v>
      </c>
      <c r="D4963" s="29" t="s">
        <v>237</v>
      </c>
      <c r="E4963" s="30">
        <v>13.65</v>
      </c>
    </row>
    <row r="4964" spans="1:5" x14ac:dyDescent="0.2">
      <c r="A4964" s="29">
        <v>38980</v>
      </c>
      <c r="B4964" s="29" t="s">
        <v>5207</v>
      </c>
      <c r="C4964" s="29" t="s">
        <v>242</v>
      </c>
      <c r="D4964" s="29" t="s">
        <v>237</v>
      </c>
      <c r="E4964" s="30">
        <v>22.81</v>
      </c>
    </row>
    <row r="4965" spans="1:5" x14ac:dyDescent="0.2">
      <c r="A4965" s="29">
        <v>38981</v>
      </c>
      <c r="B4965" s="29" t="s">
        <v>5208</v>
      </c>
      <c r="C4965" s="29" t="s">
        <v>242</v>
      </c>
      <c r="D4965" s="29" t="s">
        <v>237</v>
      </c>
      <c r="E4965" s="30">
        <v>31.59</v>
      </c>
    </row>
    <row r="4966" spans="1:5" x14ac:dyDescent="0.2">
      <c r="A4966" s="29">
        <v>38982</v>
      </c>
      <c r="B4966" s="29" t="s">
        <v>5209</v>
      </c>
      <c r="C4966" s="29" t="s">
        <v>242</v>
      </c>
      <c r="D4966" s="29" t="s">
        <v>237</v>
      </c>
      <c r="E4966" s="30">
        <v>45.97</v>
      </c>
    </row>
    <row r="4967" spans="1:5" x14ac:dyDescent="0.2">
      <c r="A4967" s="29">
        <v>38983</v>
      </c>
      <c r="B4967" s="29" t="s">
        <v>5210</v>
      </c>
      <c r="C4967" s="29" t="s">
        <v>242</v>
      </c>
      <c r="D4967" s="29" t="s">
        <v>237</v>
      </c>
      <c r="E4967" s="30">
        <v>60.95</v>
      </c>
    </row>
    <row r="4968" spans="1:5" x14ac:dyDescent="0.2">
      <c r="A4968" s="29">
        <v>38984</v>
      </c>
      <c r="B4968" s="29" t="s">
        <v>5211</v>
      </c>
      <c r="C4968" s="29" t="s">
        <v>242</v>
      </c>
      <c r="D4968" s="29" t="s">
        <v>237</v>
      </c>
      <c r="E4968" s="30">
        <v>117.56</v>
      </c>
    </row>
    <row r="4969" spans="1:5" x14ac:dyDescent="0.2">
      <c r="A4969" s="29">
        <v>38985</v>
      </c>
      <c r="B4969" s="29" t="s">
        <v>5212</v>
      </c>
      <c r="C4969" s="29" t="s">
        <v>242</v>
      </c>
      <c r="D4969" s="29" t="s">
        <v>237</v>
      </c>
      <c r="E4969" s="30">
        <v>174.03</v>
      </c>
    </row>
    <row r="4970" spans="1:5" x14ac:dyDescent="0.2">
      <c r="A4970" s="29">
        <v>9836</v>
      </c>
      <c r="B4970" s="29" t="s">
        <v>5213</v>
      </c>
      <c r="C4970" s="29" t="s">
        <v>242</v>
      </c>
      <c r="D4970" s="29" t="s">
        <v>230</v>
      </c>
      <c r="E4970" s="30">
        <v>18</v>
      </c>
    </row>
    <row r="4971" spans="1:5" x14ac:dyDescent="0.2">
      <c r="A4971" s="29">
        <v>20065</v>
      </c>
      <c r="B4971" s="29" t="s">
        <v>5214</v>
      </c>
      <c r="C4971" s="29" t="s">
        <v>242</v>
      </c>
      <c r="D4971" s="29" t="s">
        <v>232</v>
      </c>
      <c r="E4971" s="30">
        <v>46.05</v>
      </c>
    </row>
    <row r="4972" spans="1:5" x14ac:dyDescent="0.2">
      <c r="A4972" s="29">
        <v>9835</v>
      </c>
      <c r="B4972" s="29" t="s">
        <v>5215</v>
      </c>
      <c r="C4972" s="29" t="s">
        <v>242</v>
      </c>
      <c r="D4972" s="29" t="s">
        <v>232</v>
      </c>
      <c r="E4972" s="30">
        <v>6.49</v>
      </c>
    </row>
    <row r="4973" spans="1:5" x14ac:dyDescent="0.2">
      <c r="A4973" s="29">
        <v>38032</v>
      </c>
      <c r="B4973" s="29" t="s">
        <v>5216</v>
      </c>
      <c r="C4973" s="29" t="s">
        <v>242</v>
      </c>
      <c r="D4973" s="29" t="s">
        <v>237</v>
      </c>
      <c r="E4973" s="30">
        <v>68.849999999999994</v>
      </c>
    </row>
    <row r="4974" spans="1:5" x14ac:dyDescent="0.2">
      <c r="A4974" s="29">
        <v>38033</v>
      </c>
      <c r="B4974" s="29" t="s">
        <v>5217</v>
      </c>
      <c r="C4974" s="29" t="s">
        <v>242</v>
      </c>
      <c r="D4974" s="29" t="s">
        <v>237</v>
      </c>
      <c r="E4974" s="30">
        <v>112.67</v>
      </c>
    </row>
    <row r="4975" spans="1:5" x14ac:dyDescent="0.2">
      <c r="A4975" s="29">
        <v>38034</v>
      </c>
      <c r="B4975" s="29" t="s">
        <v>5218</v>
      </c>
      <c r="C4975" s="29" t="s">
        <v>242</v>
      </c>
      <c r="D4975" s="29" t="s">
        <v>237</v>
      </c>
      <c r="E4975" s="30">
        <v>186.38</v>
      </c>
    </row>
    <row r="4976" spans="1:5" x14ac:dyDescent="0.2">
      <c r="A4976" s="29">
        <v>38035</v>
      </c>
      <c r="B4976" s="29" t="s">
        <v>5219</v>
      </c>
      <c r="C4976" s="29" t="s">
        <v>242</v>
      </c>
      <c r="D4976" s="29" t="s">
        <v>237</v>
      </c>
      <c r="E4976" s="30">
        <v>259.72000000000003</v>
      </c>
    </row>
    <row r="4977" spans="1:5" x14ac:dyDescent="0.2">
      <c r="A4977" s="29">
        <v>38036</v>
      </c>
      <c r="B4977" s="29" t="s">
        <v>5220</v>
      </c>
      <c r="C4977" s="29" t="s">
        <v>242</v>
      </c>
      <c r="D4977" s="29" t="s">
        <v>237</v>
      </c>
      <c r="E4977" s="30">
        <v>366.48</v>
      </c>
    </row>
    <row r="4978" spans="1:5" x14ac:dyDescent="0.2">
      <c r="A4978" s="29">
        <v>38037</v>
      </c>
      <c r="B4978" s="29" t="s">
        <v>5221</v>
      </c>
      <c r="C4978" s="29" t="s">
        <v>242</v>
      </c>
      <c r="D4978" s="29" t="s">
        <v>237</v>
      </c>
      <c r="E4978" s="30">
        <v>424.94</v>
      </c>
    </row>
    <row r="4979" spans="1:5" x14ac:dyDescent="0.2">
      <c r="A4979" s="29">
        <v>9850</v>
      </c>
      <c r="B4979" s="29" t="s">
        <v>5222</v>
      </c>
      <c r="C4979" s="29" t="s">
        <v>242</v>
      </c>
      <c r="D4979" s="29" t="s">
        <v>237</v>
      </c>
      <c r="E4979" s="30">
        <v>145</v>
      </c>
    </row>
    <row r="4980" spans="1:5" x14ac:dyDescent="0.2">
      <c r="A4980" s="29">
        <v>9853</v>
      </c>
      <c r="B4980" s="29" t="s">
        <v>5223</v>
      </c>
      <c r="C4980" s="29" t="s">
        <v>242</v>
      </c>
      <c r="D4980" s="29" t="s">
        <v>237</v>
      </c>
      <c r="E4980" s="30">
        <v>257.85000000000002</v>
      </c>
    </row>
    <row r="4981" spans="1:5" x14ac:dyDescent="0.2">
      <c r="A4981" s="29">
        <v>9854</v>
      </c>
      <c r="B4981" s="29" t="s">
        <v>5224</v>
      </c>
      <c r="C4981" s="29" t="s">
        <v>242</v>
      </c>
      <c r="D4981" s="29" t="s">
        <v>237</v>
      </c>
      <c r="E4981" s="30">
        <v>112.98</v>
      </c>
    </row>
    <row r="4982" spans="1:5" x14ac:dyDescent="0.2">
      <c r="A4982" s="29">
        <v>9851</v>
      </c>
      <c r="B4982" s="29" t="s">
        <v>5225</v>
      </c>
      <c r="C4982" s="29" t="s">
        <v>242</v>
      </c>
      <c r="D4982" s="29" t="s">
        <v>237</v>
      </c>
      <c r="E4982" s="30">
        <v>195.91</v>
      </c>
    </row>
    <row r="4983" spans="1:5" x14ac:dyDescent="0.2">
      <c r="A4983" s="29">
        <v>9855</v>
      </c>
      <c r="B4983" s="29" t="s">
        <v>5226</v>
      </c>
      <c r="C4983" s="29" t="s">
        <v>242</v>
      </c>
      <c r="D4983" s="29" t="s">
        <v>237</v>
      </c>
      <c r="E4983" s="30">
        <v>327.67</v>
      </c>
    </row>
    <row r="4984" spans="1:5" x14ac:dyDescent="0.2">
      <c r="A4984" s="29">
        <v>9825</v>
      </c>
      <c r="B4984" s="29" t="s">
        <v>5227</v>
      </c>
      <c r="C4984" s="29" t="s">
        <v>242</v>
      </c>
      <c r="D4984" s="29" t="s">
        <v>237</v>
      </c>
      <c r="E4984" s="30">
        <v>60.55</v>
      </c>
    </row>
    <row r="4985" spans="1:5" x14ac:dyDescent="0.2">
      <c r="A4985" s="29">
        <v>9828</v>
      </c>
      <c r="B4985" s="29" t="s">
        <v>5228</v>
      </c>
      <c r="C4985" s="29" t="s">
        <v>242</v>
      </c>
      <c r="D4985" s="29" t="s">
        <v>237</v>
      </c>
      <c r="E4985" s="30">
        <v>162.96</v>
      </c>
    </row>
    <row r="4986" spans="1:5" x14ac:dyDescent="0.2">
      <c r="A4986" s="29">
        <v>9829</v>
      </c>
      <c r="B4986" s="29" t="s">
        <v>5229</v>
      </c>
      <c r="C4986" s="29" t="s">
        <v>242</v>
      </c>
      <c r="D4986" s="29" t="s">
        <v>237</v>
      </c>
      <c r="E4986" s="30">
        <v>276.17</v>
      </c>
    </row>
    <row r="4987" spans="1:5" x14ac:dyDescent="0.2">
      <c r="A4987" s="29">
        <v>9826</v>
      </c>
      <c r="B4987" s="29" t="s">
        <v>5230</v>
      </c>
      <c r="C4987" s="29" t="s">
        <v>242</v>
      </c>
      <c r="D4987" s="29" t="s">
        <v>237</v>
      </c>
      <c r="E4987" s="30">
        <v>420.42</v>
      </c>
    </row>
    <row r="4988" spans="1:5" x14ac:dyDescent="0.2">
      <c r="A4988" s="29">
        <v>9827</v>
      </c>
      <c r="B4988" s="29" t="s">
        <v>5231</v>
      </c>
      <c r="C4988" s="29" t="s">
        <v>242</v>
      </c>
      <c r="D4988" s="29" t="s">
        <v>237</v>
      </c>
      <c r="E4988" s="30">
        <v>597</v>
      </c>
    </row>
    <row r="4989" spans="1:5" x14ac:dyDescent="0.2">
      <c r="A4989" s="29">
        <v>36374</v>
      </c>
      <c r="B4989" s="29" t="s">
        <v>5232</v>
      </c>
      <c r="C4989" s="29" t="s">
        <v>242</v>
      </c>
      <c r="D4989" s="29" t="s">
        <v>237</v>
      </c>
      <c r="E4989" s="30">
        <v>72.569999999999993</v>
      </c>
    </row>
    <row r="4990" spans="1:5" x14ac:dyDescent="0.2">
      <c r="A4990" s="29">
        <v>36084</v>
      </c>
      <c r="B4990" s="29" t="s">
        <v>5233</v>
      </c>
      <c r="C4990" s="29" t="s">
        <v>242</v>
      </c>
      <c r="D4990" s="29" t="s">
        <v>237</v>
      </c>
      <c r="E4990" s="30">
        <v>21.5</v>
      </c>
    </row>
    <row r="4991" spans="1:5" x14ac:dyDescent="0.2">
      <c r="A4991" s="29">
        <v>36373</v>
      </c>
      <c r="B4991" s="29" t="s">
        <v>5234</v>
      </c>
      <c r="C4991" s="29" t="s">
        <v>242</v>
      </c>
      <c r="D4991" s="29" t="s">
        <v>237</v>
      </c>
      <c r="E4991" s="30">
        <v>44.65</v>
      </c>
    </row>
    <row r="4992" spans="1:5" x14ac:dyDescent="0.2">
      <c r="A4992" s="29">
        <v>36377</v>
      </c>
      <c r="B4992" s="29" t="s">
        <v>5235</v>
      </c>
      <c r="C4992" s="29" t="s">
        <v>242</v>
      </c>
      <c r="D4992" s="29" t="s">
        <v>237</v>
      </c>
      <c r="E4992" s="30">
        <v>87.06</v>
      </c>
    </row>
    <row r="4993" spans="1:5" x14ac:dyDescent="0.2">
      <c r="A4993" s="29">
        <v>36375</v>
      </c>
      <c r="B4993" s="29" t="s">
        <v>5236</v>
      </c>
      <c r="C4993" s="29" t="s">
        <v>242</v>
      </c>
      <c r="D4993" s="29" t="s">
        <v>237</v>
      </c>
      <c r="E4993" s="30">
        <v>26.53</v>
      </c>
    </row>
    <row r="4994" spans="1:5" x14ac:dyDescent="0.2">
      <c r="A4994" s="29">
        <v>36376</v>
      </c>
      <c r="B4994" s="29" t="s">
        <v>5237</v>
      </c>
      <c r="C4994" s="29" t="s">
        <v>242</v>
      </c>
      <c r="D4994" s="29" t="s">
        <v>237</v>
      </c>
      <c r="E4994" s="30">
        <v>52.1</v>
      </c>
    </row>
    <row r="4995" spans="1:5" x14ac:dyDescent="0.2">
      <c r="A4995" s="29">
        <v>36380</v>
      </c>
      <c r="B4995" s="29" t="s">
        <v>5238</v>
      </c>
      <c r="C4995" s="29" t="s">
        <v>242</v>
      </c>
      <c r="D4995" s="29" t="s">
        <v>237</v>
      </c>
      <c r="E4995" s="30">
        <v>108.85</v>
      </c>
    </row>
    <row r="4996" spans="1:5" x14ac:dyDescent="0.2">
      <c r="A4996" s="29">
        <v>36378</v>
      </c>
      <c r="B4996" s="29" t="s">
        <v>5239</v>
      </c>
      <c r="C4996" s="29" t="s">
        <v>242</v>
      </c>
      <c r="D4996" s="29" t="s">
        <v>237</v>
      </c>
      <c r="E4996" s="30">
        <v>32.619999999999997</v>
      </c>
    </row>
    <row r="4997" spans="1:5" x14ac:dyDescent="0.2">
      <c r="A4997" s="29">
        <v>36379</v>
      </c>
      <c r="B4997" s="29" t="s">
        <v>5240</v>
      </c>
      <c r="C4997" s="29" t="s">
        <v>242</v>
      </c>
      <c r="D4997" s="29" t="s">
        <v>237</v>
      </c>
      <c r="E4997" s="30">
        <v>65.75</v>
      </c>
    </row>
    <row r="4998" spans="1:5" x14ac:dyDescent="0.2">
      <c r="A4998" s="29">
        <v>9859</v>
      </c>
      <c r="B4998" s="29" t="s">
        <v>5241</v>
      </c>
      <c r="C4998" s="29" t="s">
        <v>242</v>
      </c>
      <c r="D4998" s="29" t="s">
        <v>232</v>
      </c>
      <c r="E4998" s="30">
        <v>11.92</v>
      </c>
    </row>
    <row r="4999" spans="1:5" x14ac:dyDescent="0.2">
      <c r="A4999" s="29">
        <v>9838</v>
      </c>
      <c r="B4999" s="29" t="s">
        <v>5242</v>
      </c>
      <c r="C4999" s="29" t="s">
        <v>242</v>
      </c>
      <c r="D4999" s="29" t="s">
        <v>232</v>
      </c>
      <c r="E4999" s="30">
        <v>11.05</v>
      </c>
    </row>
    <row r="5000" spans="1:5" x14ac:dyDescent="0.2">
      <c r="A5000" s="29">
        <v>9837</v>
      </c>
      <c r="B5000" s="29" t="s">
        <v>5243</v>
      </c>
      <c r="C5000" s="29" t="s">
        <v>242</v>
      </c>
      <c r="D5000" s="29" t="s">
        <v>232</v>
      </c>
      <c r="E5000" s="30">
        <v>15.95</v>
      </c>
    </row>
    <row r="5001" spans="1:5" x14ac:dyDescent="0.2">
      <c r="A5001" s="29">
        <v>9833</v>
      </c>
      <c r="B5001" s="29" t="s">
        <v>5244</v>
      </c>
      <c r="C5001" s="29" t="s">
        <v>242</v>
      </c>
      <c r="D5001" s="29" t="s">
        <v>237</v>
      </c>
      <c r="E5001" s="30">
        <v>13.25</v>
      </c>
    </row>
    <row r="5002" spans="1:5" x14ac:dyDescent="0.2">
      <c r="A5002" s="29">
        <v>9830</v>
      </c>
      <c r="B5002" s="29" t="s">
        <v>5245</v>
      </c>
      <c r="C5002" s="29" t="s">
        <v>242</v>
      </c>
      <c r="D5002" s="29" t="s">
        <v>237</v>
      </c>
      <c r="E5002" s="30">
        <v>7.09</v>
      </c>
    </row>
    <row r="5003" spans="1:5" x14ac:dyDescent="0.2">
      <c r="A5003" s="29">
        <v>9834</v>
      </c>
      <c r="B5003" s="29" t="s">
        <v>5246</v>
      </c>
      <c r="C5003" s="29" t="s">
        <v>242</v>
      </c>
      <c r="D5003" s="29" t="s">
        <v>237</v>
      </c>
      <c r="E5003" s="30">
        <v>36.880000000000003</v>
      </c>
    </row>
    <row r="5004" spans="1:5" x14ac:dyDescent="0.2">
      <c r="A5004" s="29">
        <v>9863</v>
      </c>
      <c r="B5004" s="29" t="s">
        <v>5247</v>
      </c>
      <c r="C5004" s="29" t="s">
        <v>242</v>
      </c>
      <c r="D5004" s="29" t="s">
        <v>232</v>
      </c>
      <c r="E5004" s="30">
        <v>85.99</v>
      </c>
    </row>
    <row r="5005" spans="1:5" x14ac:dyDescent="0.2">
      <c r="A5005" s="29">
        <v>9860</v>
      </c>
      <c r="B5005" s="29" t="s">
        <v>5248</v>
      </c>
      <c r="C5005" s="29" t="s">
        <v>242</v>
      </c>
      <c r="D5005" s="29" t="s">
        <v>232</v>
      </c>
      <c r="E5005" s="30">
        <v>55.21</v>
      </c>
    </row>
    <row r="5006" spans="1:5" x14ac:dyDescent="0.2">
      <c r="A5006" s="29">
        <v>9862</v>
      </c>
      <c r="B5006" s="29" t="s">
        <v>5249</v>
      </c>
      <c r="C5006" s="29" t="s">
        <v>242</v>
      </c>
      <c r="D5006" s="29" t="s">
        <v>232</v>
      </c>
      <c r="E5006" s="30">
        <v>38.96</v>
      </c>
    </row>
    <row r="5007" spans="1:5" x14ac:dyDescent="0.2">
      <c r="A5007" s="29">
        <v>9861</v>
      </c>
      <c r="B5007" s="29" t="s">
        <v>5250</v>
      </c>
      <c r="C5007" s="29" t="s">
        <v>242</v>
      </c>
      <c r="D5007" s="29" t="s">
        <v>232</v>
      </c>
      <c r="E5007" s="30">
        <v>31.31</v>
      </c>
    </row>
    <row r="5008" spans="1:5" x14ac:dyDescent="0.2">
      <c r="A5008" s="29">
        <v>9856</v>
      </c>
      <c r="B5008" s="29" t="s">
        <v>5251</v>
      </c>
      <c r="C5008" s="29" t="s">
        <v>242</v>
      </c>
      <c r="D5008" s="29" t="s">
        <v>232</v>
      </c>
      <c r="E5008" s="30">
        <v>8.41</v>
      </c>
    </row>
    <row r="5009" spans="1:5" x14ac:dyDescent="0.2">
      <c r="A5009" s="29">
        <v>9866</v>
      </c>
      <c r="B5009" s="29" t="s">
        <v>5252</v>
      </c>
      <c r="C5009" s="29" t="s">
        <v>242</v>
      </c>
      <c r="D5009" s="29" t="s">
        <v>232</v>
      </c>
      <c r="E5009" s="30">
        <v>23.12</v>
      </c>
    </row>
    <row r="5010" spans="1:5" x14ac:dyDescent="0.2">
      <c r="A5010" s="29">
        <v>9857</v>
      </c>
      <c r="B5010" s="29" t="s">
        <v>5253</v>
      </c>
      <c r="C5010" s="29" t="s">
        <v>242</v>
      </c>
      <c r="D5010" s="29" t="s">
        <v>232</v>
      </c>
      <c r="E5010" s="30">
        <v>111.22</v>
      </c>
    </row>
    <row r="5011" spans="1:5" x14ac:dyDescent="0.2">
      <c r="A5011" s="29">
        <v>9864</v>
      </c>
      <c r="B5011" s="29" t="s">
        <v>5254</v>
      </c>
      <c r="C5011" s="29" t="s">
        <v>242</v>
      </c>
      <c r="D5011" s="29" t="s">
        <v>232</v>
      </c>
      <c r="E5011" s="30">
        <v>134.27000000000001</v>
      </c>
    </row>
    <row r="5012" spans="1:5" x14ac:dyDescent="0.2">
      <c r="A5012" s="29">
        <v>9865</v>
      </c>
      <c r="B5012" s="29" t="s">
        <v>5255</v>
      </c>
      <c r="C5012" s="29" t="s">
        <v>242</v>
      </c>
      <c r="D5012" s="29" t="s">
        <v>232</v>
      </c>
      <c r="E5012" s="30">
        <v>193.09</v>
      </c>
    </row>
    <row r="5013" spans="1:5" x14ac:dyDescent="0.2">
      <c r="A5013" s="29">
        <v>9858</v>
      </c>
      <c r="B5013" s="29" t="s">
        <v>5256</v>
      </c>
      <c r="C5013" s="29" t="s">
        <v>242</v>
      </c>
      <c r="D5013" s="29" t="s">
        <v>232</v>
      </c>
      <c r="E5013" s="30">
        <v>202.44</v>
      </c>
    </row>
    <row r="5014" spans="1:5" x14ac:dyDescent="0.2">
      <c r="A5014" s="29">
        <v>9841</v>
      </c>
      <c r="B5014" s="29" t="s">
        <v>5257</v>
      </c>
      <c r="C5014" s="29" t="s">
        <v>242</v>
      </c>
      <c r="D5014" s="29" t="s">
        <v>232</v>
      </c>
      <c r="E5014" s="30">
        <v>44.42</v>
      </c>
    </row>
    <row r="5015" spans="1:5" x14ac:dyDescent="0.2">
      <c r="A5015" s="29">
        <v>9840</v>
      </c>
      <c r="B5015" s="29" t="s">
        <v>5258</v>
      </c>
      <c r="C5015" s="29" t="s">
        <v>242</v>
      </c>
      <c r="D5015" s="29" t="s">
        <v>232</v>
      </c>
      <c r="E5015" s="30">
        <v>90.29</v>
      </c>
    </row>
    <row r="5016" spans="1:5" x14ac:dyDescent="0.2">
      <c r="A5016" s="29">
        <v>20067</v>
      </c>
      <c r="B5016" s="29" t="s">
        <v>5259</v>
      </c>
      <c r="C5016" s="29" t="s">
        <v>242</v>
      </c>
      <c r="D5016" s="29" t="s">
        <v>232</v>
      </c>
      <c r="E5016" s="30">
        <v>15.51</v>
      </c>
    </row>
    <row r="5017" spans="1:5" x14ac:dyDescent="0.2">
      <c r="A5017" s="29">
        <v>20068</v>
      </c>
      <c r="B5017" s="29" t="s">
        <v>5260</v>
      </c>
      <c r="C5017" s="29" t="s">
        <v>242</v>
      </c>
      <c r="D5017" s="29" t="s">
        <v>232</v>
      </c>
      <c r="E5017" s="30">
        <v>19.350000000000001</v>
      </c>
    </row>
    <row r="5018" spans="1:5" x14ac:dyDescent="0.2">
      <c r="A5018" s="29">
        <v>9839</v>
      </c>
      <c r="B5018" s="29" t="s">
        <v>5261</v>
      </c>
      <c r="C5018" s="29" t="s">
        <v>242</v>
      </c>
      <c r="D5018" s="29" t="s">
        <v>232</v>
      </c>
      <c r="E5018" s="30">
        <v>25.36</v>
      </c>
    </row>
    <row r="5019" spans="1:5" x14ac:dyDescent="0.2">
      <c r="A5019" s="29">
        <v>9870</v>
      </c>
      <c r="B5019" s="29" t="s">
        <v>5262</v>
      </c>
      <c r="C5019" s="29" t="s">
        <v>242</v>
      </c>
      <c r="D5019" s="29" t="s">
        <v>232</v>
      </c>
      <c r="E5019" s="30">
        <v>93.77</v>
      </c>
    </row>
    <row r="5020" spans="1:5" x14ac:dyDescent="0.2">
      <c r="A5020" s="29">
        <v>9867</v>
      </c>
      <c r="B5020" s="29" t="s">
        <v>5263</v>
      </c>
      <c r="C5020" s="29" t="s">
        <v>242</v>
      </c>
      <c r="D5020" s="29" t="s">
        <v>232</v>
      </c>
      <c r="E5020" s="30">
        <v>3.44</v>
      </c>
    </row>
    <row r="5021" spans="1:5" x14ac:dyDescent="0.2">
      <c r="A5021" s="29">
        <v>9868</v>
      </c>
      <c r="B5021" s="29" t="s">
        <v>5264</v>
      </c>
      <c r="C5021" s="29" t="s">
        <v>242</v>
      </c>
      <c r="D5021" s="29" t="s">
        <v>230</v>
      </c>
      <c r="E5021" s="30">
        <v>4.42</v>
      </c>
    </row>
    <row r="5022" spans="1:5" x14ac:dyDescent="0.2">
      <c r="A5022" s="29">
        <v>9869</v>
      </c>
      <c r="B5022" s="29" t="s">
        <v>5265</v>
      </c>
      <c r="C5022" s="29" t="s">
        <v>242</v>
      </c>
      <c r="D5022" s="29" t="s">
        <v>232</v>
      </c>
      <c r="E5022" s="30">
        <v>9.92</v>
      </c>
    </row>
    <row r="5023" spans="1:5" x14ac:dyDescent="0.2">
      <c r="A5023" s="29">
        <v>9874</v>
      </c>
      <c r="B5023" s="29" t="s">
        <v>5266</v>
      </c>
      <c r="C5023" s="29" t="s">
        <v>242</v>
      </c>
      <c r="D5023" s="29" t="s">
        <v>232</v>
      </c>
      <c r="E5023" s="30">
        <v>14.45</v>
      </c>
    </row>
    <row r="5024" spans="1:5" x14ac:dyDescent="0.2">
      <c r="A5024" s="29">
        <v>9875</v>
      </c>
      <c r="B5024" s="29" t="s">
        <v>5267</v>
      </c>
      <c r="C5024" s="29" t="s">
        <v>242</v>
      </c>
      <c r="D5024" s="29" t="s">
        <v>232</v>
      </c>
      <c r="E5024" s="30">
        <v>16.55</v>
      </c>
    </row>
    <row r="5025" spans="1:5" x14ac:dyDescent="0.2">
      <c r="A5025" s="29">
        <v>9873</v>
      </c>
      <c r="B5025" s="29" t="s">
        <v>5268</v>
      </c>
      <c r="C5025" s="29" t="s">
        <v>242</v>
      </c>
      <c r="D5025" s="29" t="s">
        <v>232</v>
      </c>
      <c r="E5025" s="30">
        <v>27.92</v>
      </c>
    </row>
    <row r="5026" spans="1:5" x14ac:dyDescent="0.2">
      <c r="A5026" s="29">
        <v>9871</v>
      </c>
      <c r="B5026" s="29" t="s">
        <v>5269</v>
      </c>
      <c r="C5026" s="29" t="s">
        <v>242</v>
      </c>
      <c r="D5026" s="29" t="s">
        <v>232</v>
      </c>
      <c r="E5026" s="30">
        <v>46.78</v>
      </c>
    </row>
    <row r="5027" spans="1:5" x14ac:dyDescent="0.2">
      <c r="A5027" s="29">
        <v>9872</v>
      </c>
      <c r="B5027" s="29" t="s">
        <v>5270</v>
      </c>
      <c r="C5027" s="29" t="s">
        <v>242</v>
      </c>
      <c r="D5027" s="29" t="s">
        <v>232</v>
      </c>
      <c r="E5027" s="30">
        <v>58.45</v>
      </c>
    </row>
    <row r="5028" spans="1:5" x14ac:dyDescent="0.2">
      <c r="A5028" s="29">
        <v>7667</v>
      </c>
      <c r="B5028" s="29" t="s">
        <v>5271</v>
      </c>
      <c r="C5028" s="29" t="s">
        <v>242</v>
      </c>
      <c r="D5028" s="29" t="s">
        <v>237</v>
      </c>
      <c r="E5028" s="30">
        <v>2776.11</v>
      </c>
    </row>
    <row r="5029" spans="1:5" x14ac:dyDescent="0.2">
      <c r="A5029" s="29">
        <v>7660</v>
      </c>
      <c r="B5029" s="29" t="s">
        <v>5272</v>
      </c>
      <c r="C5029" s="29" t="s">
        <v>242</v>
      </c>
      <c r="D5029" s="29" t="s">
        <v>237</v>
      </c>
      <c r="E5029" s="30">
        <v>3538.88</v>
      </c>
    </row>
    <row r="5030" spans="1:5" x14ac:dyDescent="0.2">
      <c r="A5030" s="29">
        <v>7676</v>
      </c>
      <c r="B5030" s="29" t="s">
        <v>5273</v>
      </c>
      <c r="C5030" s="29" t="s">
        <v>242</v>
      </c>
      <c r="D5030" s="29" t="s">
        <v>237</v>
      </c>
      <c r="E5030" s="30">
        <v>3579.32</v>
      </c>
    </row>
    <row r="5031" spans="1:5" x14ac:dyDescent="0.2">
      <c r="A5031" s="29">
        <v>12426</v>
      </c>
      <c r="B5031" s="29" t="s">
        <v>5274</v>
      </c>
      <c r="C5031" s="29" t="s">
        <v>229</v>
      </c>
      <c r="D5031" s="29" t="s">
        <v>237</v>
      </c>
      <c r="E5031" s="30">
        <v>40.76</v>
      </c>
    </row>
    <row r="5032" spans="1:5" x14ac:dyDescent="0.2">
      <c r="A5032" s="29">
        <v>12425</v>
      </c>
      <c r="B5032" s="29" t="s">
        <v>5275</v>
      </c>
      <c r="C5032" s="29" t="s">
        <v>229</v>
      </c>
      <c r="D5032" s="29" t="s">
        <v>237</v>
      </c>
      <c r="E5032" s="30">
        <v>56</v>
      </c>
    </row>
    <row r="5033" spans="1:5" x14ac:dyDescent="0.2">
      <c r="A5033" s="29">
        <v>12427</v>
      </c>
      <c r="B5033" s="29" t="s">
        <v>5276</v>
      </c>
      <c r="C5033" s="29" t="s">
        <v>229</v>
      </c>
      <c r="D5033" s="29" t="s">
        <v>237</v>
      </c>
      <c r="E5033" s="30">
        <v>232.43</v>
      </c>
    </row>
    <row r="5034" spans="1:5" x14ac:dyDescent="0.2">
      <c r="A5034" s="29">
        <v>12428</v>
      </c>
      <c r="B5034" s="29" t="s">
        <v>5277</v>
      </c>
      <c r="C5034" s="29" t="s">
        <v>229</v>
      </c>
      <c r="D5034" s="29" t="s">
        <v>237</v>
      </c>
      <c r="E5034" s="30">
        <v>149.19</v>
      </c>
    </row>
    <row r="5035" spans="1:5" x14ac:dyDescent="0.2">
      <c r="A5035" s="29">
        <v>12430</v>
      </c>
      <c r="B5035" s="29" t="s">
        <v>5278</v>
      </c>
      <c r="C5035" s="29" t="s">
        <v>229</v>
      </c>
      <c r="D5035" s="29" t="s">
        <v>237</v>
      </c>
      <c r="E5035" s="30">
        <v>49.97</v>
      </c>
    </row>
    <row r="5036" spans="1:5" x14ac:dyDescent="0.2">
      <c r="A5036" s="29">
        <v>12429</v>
      </c>
      <c r="B5036" s="29" t="s">
        <v>5279</v>
      </c>
      <c r="C5036" s="29" t="s">
        <v>229</v>
      </c>
      <c r="D5036" s="29" t="s">
        <v>237</v>
      </c>
      <c r="E5036" s="30">
        <v>375.84</v>
      </c>
    </row>
    <row r="5037" spans="1:5" x14ac:dyDescent="0.2">
      <c r="A5037" s="29">
        <v>12431</v>
      </c>
      <c r="B5037" s="29" t="s">
        <v>5280</v>
      </c>
      <c r="C5037" s="29" t="s">
        <v>229</v>
      </c>
      <c r="D5037" s="29" t="s">
        <v>237</v>
      </c>
      <c r="E5037" s="30">
        <v>639.62</v>
      </c>
    </row>
    <row r="5038" spans="1:5" x14ac:dyDescent="0.2">
      <c r="A5038" s="29">
        <v>12432</v>
      </c>
      <c r="B5038" s="29" t="s">
        <v>5281</v>
      </c>
      <c r="C5038" s="29" t="s">
        <v>229</v>
      </c>
      <c r="D5038" s="29" t="s">
        <v>237</v>
      </c>
      <c r="E5038" s="30">
        <v>131.55000000000001</v>
      </c>
    </row>
    <row r="5039" spans="1:5" x14ac:dyDescent="0.2">
      <c r="A5039" s="29">
        <v>12434</v>
      </c>
      <c r="B5039" s="29" t="s">
        <v>5282</v>
      </c>
      <c r="C5039" s="29" t="s">
        <v>229</v>
      </c>
      <c r="D5039" s="29" t="s">
        <v>237</v>
      </c>
      <c r="E5039" s="30">
        <v>42.87</v>
      </c>
    </row>
    <row r="5040" spans="1:5" x14ac:dyDescent="0.2">
      <c r="A5040" s="29">
        <v>12433</v>
      </c>
      <c r="B5040" s="29" t="s">
        <v>5283</v>
      </c>
      <c r="C5040" s="29" t="s">
        <v>229</v>
      </c>
      <c r="D5040" s="29" t="s">
        <v>237</v>
      </c>
      <c r="E5040" s="30">
        <v>83.74</v>
      </c>
    </row>
    <row r="5041" spans="1:5" x14ac:dyDescent="0.2">
      <c r="A5041" s="29">
        <v>12435</v>
      </c>
      <c r="B5041" s="29" t="s">
        <v>5284</v>
      </c>
      <c r="C5041" s="29" t="s">
        <v>229</v>
      </c>
      <c r="D5041" s="29" t="s">
        <v>237</v>
      </c>
      <c r="E5041" s="30">
        <v>259.17</v>
      </c>
    </row>
    <row r="5042" spans="1:5" x14ac:dyDescent="0.2">
      <c r="A5042" s="29">
        <v>12437</v>
      </c>
      <c r="B5042" s="29" t="s">
        <v>5285</v>
      </c>
      <c r="C5042" s="29" t="s">
        <v>229</v>
      </c>
      <c r="D5042" s="29" t="s">
        <v>237</v>
      </c>
      <c r="E5042" s="30">
        <v>209.31</v>
      </c>
    </row>
    <row r="5043" spans="1:5" x14ac:dyDescent="0.2">
      <c r="A5043" s="29">
        <v>12439</v>
      </c>
      <c r="B5043" s="29" t="s">
        <v>5286</v>
      </c>
      <c r="C5043" s="29" t="s">
        <v>229</v>
      </c>
      <c r="D5043" s="29" t="s">
        <v>237</v>
      </c>
      <c r="E5043" s="30">
        <v>67.180000000000007</v>
      </c>
    </row>
    <row r="5044" spans="1:5" x14ac:dyDescent="0.2">
      <c r="A5044" s="29">
        <v>12438</v>
      </c>
      <c r="B5044" s="29" t="s">
        <v>5287</v>
      </c>
      <c r="C5044" s="29" t="s">
        <v>229</v>
      </c>
      <c r="D5044" s="29" t="s">
        <v>237</v>
      </c>
      <c r="E5044" s="30">
        <v>378.79</v>
      </c>
    </row>
    <row r="5045" spans="1:5" x14ac:dyDescent="0.2">
      <c r="A5045" s="29">
        <v>12436</v>
      </c>
      <c r="B5045" s="29" t="s">
        <v>5288</v>
      </c>
      <c r="C5045" s="29" t="s">
        <v>229</v>
      </c>
      <c r="D5045" s="29" t="s">
        <v>237</v>
      </c>
      <c r="E5045" s="30">
        <v>478.49</v>
      </c>
    </row>
    <row r="5046" spans="1:5" x14ac:dyDescent="0.2">
      <c r="A5046" s="29">
        <v>36357</v>
      </c>
      <c r="B5046" s="29" t="s">
        <v>5289</v>
      </c>
      <c r="C5046" s="29" t="s">
        <v>229</v>
      </c>
      <c r="D5046" s="29" t="s">
        <v>237</v>
      </c>
      <c r="E5046" s="30">
        <v>178.97</v>
      </c>
    </row>
    <row r="5047" spans="1:5" x14ac:dyDescent="0.2">
      <c r="A5047" s="29">
        <v>12424</v>
      </c>
      <c r="B5047" s="29" t="s">
        <v>5290</v>
      </c>
      <c r="C5047" s="29" t="s">
        <v>229</v>
      </c>
      <c r="D5047" s="29" t="s">
        <v>237</v>
      </c>
      <c r="E5047" s="30">
        <v>86.22</v>
      </c>
    </row>
    <row r="5048" spans="1:5" x14ac:dyDescent="0.2">
      <c r="A5048" s="29">
        <v>12440</v>
      </c>
      <c r="B5048" s="29" t="s">
        <v>5291</v>
      </c>
      <c r="C5048" s="29" t="s">
        <v>229</v>
      </c>
      <c r="D5048" s="29" t="s">
        <v>237</v>
      </c>
      <c r="E5048" s="30">
        <v>83.34</v>
      </c>
    </row>
    <row r="5049" spans="1:5" x14ac:dyDescent="0.2">
      <c r="A5049" s="29">
        <v>9884</v>
      </c>
      <c r="B5049" s="29" t="s">
        <v>5292</v>
      </c>
      <c r="C5049" s="29" t="s">
        <v>229</v>
      </c>
      <c r="D5049" s="29" t="s">
        <v>237</v>
      </c>
      <c r="E5049" s="30">
        <v>62.16</v>
      </c>
    </row>
    <row r="5050" spans="1:5" x14ac:dyDescent="0.2">
      <c r="A5050" s="29">
        <v>9888</v>
      </c>
      <c r="B5050" s="29" t="s">
        <v>5293</v>
      </c>
      <c r="C5050" s="29" t="s">
        <v>229</v>
      </c>
      <c r="D5050" s="29" t="s">
        <v>237</v>
      </c>
      <c r="E5050" s="30">
        <v>49.94</v>
      </c>
    </row>
    <row r="5051" spans="1:5" x14ac:dyDescent="0.2">
      <c r="A5051" s="29">
        <v>9883</v>
      </c>
      <c r="B5051" s="29" t="s">
        <v>5294</v>
      </c>
      <c r="C5051" s="29" t="s">
        <v>229</v>
      </c>
      <c r="D5051" s="29" t="s">
        <v>237</v>
      </c>
      <c r="E5051" s="30">
        <v>21.79</v>
      </c>
    </row>
    <row r="5052" spans="1:5" x14ac:dyDescent="0.2">
      <c r="A5052" s="29">
        <v>9886</v>
      </c>
      <c r="B5052" s="29" t="s">
        <v>5295</v>
      </c>
      <c r="C5052" s="29" t="s">
        <v>229</v>
      </c>
      <c r="D5052" s="29" t="s">
        <v>237</v>
      </c>
      <c r="E5052" s="30">
        <v>29.85</v>
      </c>
    </row>
    <row r="5053" spans="1:5" x14ac:dyDescent="0.2">
      <c r="A5053" s="29">
        <v>9889</v>
      </c>
      <c r="B5053" s="29" t="s">
        <v>5296</v>
      </c>
      <c r="C5053" s="29" t="s">
        <v>229</v>
      </c>
      <c r="D5053" s="29" t="s">
        <v>237</v>
      </c>
      <c r="E5053" s="30">
        <v>151.24</v>
      </c>
    </row>
    <row r="5054" spans="1:5" x14ac:dyDescent="0.2">
      <c r="A5054" s="29">
        <v>9887</v>
      </c>
      <c r="B5054" s="29" t="s">
        <v>5297</v>
      </c>
      <c r="C5054" s="29" t="s">
        <v>229</v>
      </c>
      <c r="D5054" s="29" t="s">
        <v>237</v>
      </c>
      <c r="E5054" s="30">
        <v>91.41</v>
      </c>
    </row>
    <row r="5055" spans="1:5" x14ac:dyDescent="0.2">
      <c r="A5055" s="29">
        <v>9885</v>
      </c>
      <c r="B5055" s="29" t="s">
        <v>5298</v>
      </c>
      <c r="C5055" s="29" t="s">
        <v>229</v>
      </c>
      <c r="D5055" s="29" t="s">
        <v>237</v>
      </c>
      <c r="E5055" s="30">
        <v>28.86</v>
      </c>
    </row>
    <row r="5056" spans="1:5" x14ac:dyDescent="0.2">
      <c r="A5056" s="29">
        <v>9890</v>
      </c>
      <c r="B5056" s="29" t="s">
        <v>5299</v>
      </c>
      <c r="C5056" s="29" t="s">
        <v>229</v>
      </c>
      <c r="D5056" s="29" t="s">
        <v>237</v>
      </c>
      <c r="E5056" s="30">
        <v>234.3</v>
      </c>
    </row>
    <row r="5057" spans="1:5" x14ac:dyDescent="0.2">
      <c r="A5057" s="29">
        <v>9891</v>
      </c>
      <c r="B5057" s="29" t="s">
        <v>5300</v>
      </c>
      <c r="C5057" s="29" t="s">
        <v>229</v>
      </c>
      <c r="D5057" s="29" t="s">
        <v>237</v>
      </c>
      <c r="E5057" s="30">
        <v>328.92</v>
      </c>
    </row>
    <row r="5058" spans="1:5" x14ac:dyDescent="0.2">
      <c r="A5058" s="29">
        <v>39292</v>
      </c>
      <c r="B5058" s="29" t="s">
        <v>5301</v>
      </c>
      <c r="C5058" s="29" t="s">
        <v>229</v>
      </c>
      <c r="D5058" s="29" t="s">
        <v>237</v>
      </c>
      <c r="E5058" s="30">
        <v>11.73</v>
      </c>
    </row>
    <row r="5059" spans="1:5" x14ac:dyDescent="0.2">
      <c r="A5059" s="29">
        <v>39293</v>
      </c>
      <c r="B5059" s="29" t="s">
        <v>5302</v>
      </c>
      <c r="C5059" s="29" t="s">
        <v>229</v>
      </c>
      <c r="D5059" s="29" t="s">
        <v>237</v>
      </c>
      <c r="E5059" s="30">
        <v>18.93</v>
      </c>
    </row>
    <row r="5060" spans="1:5" x14ac:dyDescent="0.2">
      <c r="A5060" s="29">
        <v>39294</v>
      </c>
      <c r="B5060" s="29" t="s">
        <v>5303</v>
      </c>
      <c r="C5060" s="29" t="s">
        <v>229</v>
      </c>
      <c r="D5060" s="29" t="s">
        <v>237</v>
      </c>
      <c r="E5060" s="30">
        <v>18.93</v>
      </c>
    </row>
    <row r="5061" spans="1:5" x14ac:dyDescent="0.2">
      <c r="A5061" s="29">
        <v>39295</v>
      </c>
      <c r="B5061" s="29" t="s">
        <v>5304</v>
      </c>
      <c r="C5061" s="29" t="s">
        <v>229</v>
      </c>
      <c r="D5061" s="29" t="s">
        <v>237</v>
      </c>
      <c r="E5061" s="30">
        <v>32.28</v>
      </c>
    </row>
    <row r="5062" spans="1:5" x14ac:dyDescent="0.2">
      <c r="A5062" s="29">
        <v>36313</v>
      </c>
      <c r="B5062" s="29" t="s">
        <v>5305</v>
      </c>
      <c r="C5062" s="29" t="s">
        <v>229</v>
      </c>
      <c r="D5062" s="29" t="s">
        <v>237</v>
      </c>
      <c r="E5062" s="30">
        <v>42.43</v>
      </c>
    </row>
    <row r="5063" spans="1:5" x14ac:dyDescent="0.2">
      <c r="A5063" s="29">
        <v>36316</v>
      </c>
      <c r="B5063" s="29" t="s">
        <v>5306</v>
      </c>
      <c r="C5063" s="29" t="s">
        <v>229</v>
      </c>
      <c r="D5063" s="29" t="s">
        <v>237</v>
      </c>
      <c r="E5063" s="30">
        <v>51.45</v>
      </c>
    </row>
    <row r="5064" spans="1:5" x14ac:dyDescent="0.2">
      <c r="A5064" s="29">
        <v>64</v>
      </c>
      <c r="B5064" s="29" t="s">
        <v>5307</v>
      </c>
      <c r="C5064" s="29" t="s">
        <v>229</v>
      </c>
      <c r="D5064" s="29" t="s">
        <v>237</v>
      </c>
      <c r="E5064" s="30">
        <v>5.14</v>
      </c>
    </row>
    <row r="5065" spans="1:5" x14ac:dyDescent="0.2">
      <c r="A5065" s="29">
        <v>37423</v>
      </c>
      <c r="B5065" s="29" t="s">
        <v>5308</v>
      </c>
      <c r="C5065" s="29" t="s">
        <v>229</v>
      </c>
      <c r="D5065" s="29" t="s">
        <v>237</v>
      </c>
      <c r="E5065" s="30">
        <v>12.69</v>
      </c>
    </row>
    <row r="5066" spans="1:5" x14ac:dyDescent="0.2">
      <c r="A5066" s="29">
        <v>39296</v>
      </c>
      <c r="B5066" s="29" t="s">
        <v>5309</v>
      </c>
      <c r="C5066" s="29" t="s">
        <v>229</v>
      </c>
      <c r="D5066" s="29" t="s">
        <v>237</v>
      </c>
      <c r="E5066" s="30">
        <v>9.06</v>
      </c>
    </row>
    <row r="5067" spans="1:5" x14ac:dyDescent="0.2">
      <c r="A5067" s="29">
        <v>39297</v>
      </c>
      <c r="B5067" s="29" t="s">
        <v>5310</v>
      </c>
      <c r="C5067" s="29" t="s">
        <v>229</v>
      </c>
      <c r="D5067" s="29" t="s">
        <v>237</v>
      </c>
      <c r="E5067" s="30">
        <v>12.95</v>
      </c>
    </row>
    <row r="5068" spans="1:5" x14ac:dyDescent="0.2">
      <c r="A5068" s="29">
        <v>39298</v>
      </c>
      <c r="B5068" s="29" t="s">
        <v>5311</v>
      </c>
      <c r="C5068" s="29" t="s">
        <v>229</v>
      </c>
      <c r="D5068" s="29" t="s">
        <v>237</v>
      </c>
      <c r="E5068" s="30">
        <v>22.82</v>
      </c>
    </row>
    <row r="5069" spans="1:5" x14ac:dyDescent="0.2">
      <c r="A5069" s="29">
        <v>39299</v>
      </c>
      <c r="B5069" s="29" t="s">
        <v>5312</v>
      </c>
      <c r="C5069" s="29" t="s">
        <v>229</v>
      </c>
      <c r="D5069" s="29" t="s">
        <v>237</v>
      </c>
      <c r="E5069" s="30">
        <v>38.840000000000003</v>
      </c>
    </row>
    <row r="5070" spans="1:5" x14ac:dyDescent="0.2">
      <c r="A5070" s="29">
        <v>9892</v>
      </c>
      <c r="B5070" s="29" t="s">
        <v>5313</v>
      </c>
      <c r="C5070" s="29" t="s">
        <v>229</v>
      </c>
      <c r="D5070" s="29" t="s">
        <v>232</v>
      </c>
      <c r="E5070" s="30">
        <v>7.51</v>
      </c>
    </row>
    <row r="5071" spans="1:5" x14ac:dyDescent="0.2">
      <c r="A5071" s="29">
        <v>9893</v>
      </c>
      <c r="B5071" s="29" t="s">
        <v>5314</v>
      </c>
      <c r="C5071" s="29" t="s">
        <v>229</v>
      </c>
      <c r="D5071" s="29" t="s">
        <v>232</v>
      </c>
      <c r="E5071" s="30">
        <v>101.99</v>
      </c>
    </row>
    <row r="5072" spans="1:5" x14ac:dyDescent="0.2">
      <c r="A5072" s="29">
        <v>9901</v>
      </c>
      <c r="B5072" s="29" t="s">
        <v>5315</v>
      </c>
      <c r="C5072" s="29" t="s">
        <v>229</v>
      </c>
      <c r="D5072" s="29" t="s">
        <v>232</v>
      </c>
      <c r="E5072" s="30">
        <v>45.26</v>
      </c>
    </row>
    <row r="5073" spans="1:5" x14ac:dyDescent="0.2">
      <c r="A5073" s="29">
        <v>9896</v>
      </c>
      <c r="B5073" s="29" t="s">
        <v>5316</v>
      </c>
      <c r="C5073" s="29" t="s">
        <v>229</v>
      </c>
      <c r="D5073" s="29" t="s">
        <v>232</v>
      </c>
      <c r="E5073" s="30">
        <v>40.79</v>
      </c>
    </row>
    <row r="5074" spans="1:5" x14ac:dyDescent="0.2">
      <c r="A5074" s="29">
        <v>9900</v>
      </c>
      <c r="B5074" s="29" t="s">
        <v>5317</v>
      </c>
      <c r="C5074" s="29" t="s">
        <v>229</v>
      </c>
      <c r="D5074" s="29" t="s">
        <v>232</v>
      </c>
      <c r="E5074" s="30">
        <v>24.75</v>
      </c>
    </row>
    <row r="5075" spans="1:5" x14ac:dyDescent="0.2">
      <c r="A5075" s="29">
        <v>9898</v>
      </c>
      <c r="B5075" s="29" t="s">
        <v>5318</v>
      </c>
      <c r="C5075" s="29" t="s">
        <v>229</v>
      </c>
      <c r="D5075" s="29" t="s">
        <v>232</v>
      </c>
      <c r="E5075" s="30">
        <v>209.73</v>
      </c>
    </row>
    <row r="5076" spans="1:5" x14ac:dyDescent="0.2">
      <c r="A5076" s="29">
        <v>9899</v>
      </c>
      <c r="B5076" s="29" t="s">
        <v>5319</v>
      </c>
      <c r="C5076" s="29" t="s">
        <v>229</v>
      </c>
      <c r="D5076" s="29" t="s">
        <v>232</v>
      </c>
      <c r="E5076" s="30">
        <v>13.51</v>
      </c>
    </row>
    <row r="5077" spans="1:5" x14ac:dyDescent="0.2">
      <c r="A5077" s="29">
        <v>9902</v>
      </c>
      <c r="B5077" s="29" t="s">
        <v>5320</v>
      </c>
      <c r="C5077" s="29" t="s">
        <v>229</v>
      </c>
      <c r="D5077" s="29" t="s">
        <v>232</v>
      </c>
      <c r="E5077" s="30">
        <v>265.58999999999997</v>
      </c>
    </row>
    <row r="5078" spans="1:5" x14ac:dyDescent="0.2">
      <c r="A5078" s="29">
        <v>9908</v>
      </c>
      <c r="B5078" s="29" t="s">
        <v>5321</v>
      </c>
      <c r="C5078" s="29" t="s">
        <v>229</v>
      </c>
      <c r="D5078" s="29" t="s">
        <v>232</v>
      </c>
      <c r="E5078" s="30">
        <v>529.54</v>
      </c>
    </row>
    <row r="5079" spans="1:5" x14ac:dyDescent="0.2">
      <c r="A5079" s="29">
        <v>9905</v>
      </c>
      <c r="B5079" s="29" t="s">
        <v>5322</v>
      </c>
      <c r="C5079" s="29" t="s">
        <v>229</v>
      </c>
      <c r="D5079" s="29" t="s">
        <v>232</v>
      </c>
      <c r="E5079" s="30">
        <v>8.85</v>
      </c>
    </row>
    <row r="5080" spans="1:5" x14ac:dyDescent="0.2">
      <c r="A5080" s="29">
        <v>9906</v>
      </c>
      <c r="B5080" s="29" t="s">
        <v>5323</v>
      </c>
      <c r="C5080" s="29" t="s">
        <v>229</v>
      </c>
      <c r="D5080" s="29" t="s">
        <v>232</v>
      </c>
      <c r="E5080" s="30">
        <v>10.6</v>
      </c>
    </row>
    <row r="5081" spans="1:5" x14ac:dyDescent="0.2">
      <c r="A5081" s="29">
        <v>9895</v>
      </c>
      <c r="B5081" s="29" t="s">
        <v>5324</v>
      </c>
      <c r="C5081" s="29" t="s">
        <v>229</v>
      </c>
      <c r="D5081" s="29" t="s">
        <v>232</v>
      </c>
      <c r="E5081" s="30">
        <v>17.39</v>
      </c>
    </row>
    <row r="5082" spans="1:5" x14ac:dyDescent="0.2">
      <c r="A5082" s="29">
        <v>9894</v>
      </c>
      <c r="B5082" s="29" t="s">
        <v>5325</v>
      </c>
      <c r="C5082" s="29" t="s">
        <v>229</v>
      </c>
      <c r="D5082" s="29" t="s">
        <v>232</v>
      </c>
      <c r="E5082" s="30">
        <v>33.89</v>
      </c>
    </row>
    <row r="5083" spans="1:5" x14ac:dyDescent="0.2">
      <c r="A5083" s="29">
        <v>9897</v>
      </c>
      <c r="B5083" s="29" t="s">
        <v>5326</v>
      </c>
      <c r="C5083" s="29" t="s">
        <v>229</v>
      </c>
      <c r="D5083" s="29" t="s">
        <v>232</v>
      </c>
      <c r="E5083" s="30">
        <v>36.69</v>
      </c>
    </row>
    <row r="5084" spans="1:5" x14ac:dyDescent="0.2">
      <c r="A5084" s="29">
        <v>9910</v>
      </c>
      <c r="B5084" s="29" t="s">
        <v>5327</v>
      </c>
      <c r="C5084" s="29" t="s">
        <v>229</v>
      </c>
      <c r="D5084" s="29" t="s">
        <v>232</v>
      </c>
      <c r="E5084" s="30">
        <v>92.35</v>
      </c>
    </row>
    <row r="5085" spans="1:5" x14ac:dyDescent="0.2">
      <c r="A5085" s="29">
        <v>9909</v>
      </c>
      <c r="B5085" s="29" t="s">
        <v>5328</v>
      </c>
      <c r="C5085" s="29" t="s">
        <v>229</v>
      </c>
      <c r="D5085" s="29" t="s">
        <v>232</v>
      </c>
      <c r="E5085" s="30">
        <v>186.35</v>
      </c>
    </row>
    <row r="5086" spans="1:5" x14ac:dyDescent="0.2">
      <c r="A5086" s="29">
        <v>9907</v>
      </c>
      <c r="B5086" s="29" t="s">
        <v>5329</v>
      </c>
      <c r="C5086" s="29" t="s">
        <v>229</v>
      </c>
      <c r="D5086" s="29" t="s">
        <v>232</v>
      </c>
      <c r="E5086" s="30">
        <v>286.52999999999997</v>
      </c>
    </row>
    <row r="5087" spans="1:5" x14ac:dyDescent="0.2">
      <c r="A5087" s="29">
        <v>20973</v>
      </c>
      <c r="B5087" s="29" t="s">
        <v>5330</v>
      </c>
      <c r="C5087" s="29" t="s">
        <v>229</v>
      </c>
      <c r="D5087" s="29" t="s">
        <v>237</v>
      </c>
      <c r="E5087" s="30">
        <v>147.59</v>
      </c>
    </row>
    <row r="5088" spans="1:5" x14ac:dyDescent="0.2">
      <c r="A5088" s="29">
        <v>20974</v>
      </c>
      <c r="B5088" s="29" t="s">
        <v>5331</v>
      </c>
      <c r="C5088" s="29" t="s">
        <v>229</v>
      </c>
      <c r="D5088" s="29" t="s">
        <v>237</v>
      </c>
      <c r="E5088" s="30">
        <v>211.16</v>
      </c>
    </row>
    <row r="5089" spans="1:5" x14ac:dyDescent="0.2">
      <c r="A5089" s="29">
        <v>37989</v>
      </c>
      <c r="B5089" s="29" t="s">
        <v>5332</v>
      </c>
      <c r="C5089" s="29" t="s">
        <v>229</v>
      </c>
      <c r="D5089" s="29" t="s">
        <v>237</v>
      </c>
      <c r="E5089" s="30">
        <v>10.68</v>
      </c>
    </row>
    <row r="5090" spans="1:5" x14ac:dyDescent="0.2">
      <c r="A5090" s="29">
        <v>37990</v>
      </c>
      <c r="B5090" s="29" t="s">
        <v>5333</v>
      </c>
      <c r="C5090" s="29" t="s">
        <v>229</v>
      </c>
      <c r="D5090" s="29" t="s">
        <v>237</v>
      </c>
      <c r="E5090" s="30">
        <v>12.41</v>
      </c>
    </row>
    <row r="5091" spans="1:5" x14ac:dyDescent="0.2">
      <c r="A5091" s="29">
        <v>37991</v>
      </c>
      <c r="B5091" s="29" t="s">
        <v>5334</v>
      </c>
      <c r="C5091" s="29" t="s">
        <v>229</v>
      </c>
      <c r="D5091" s="29" t="s">
        <v>237</v>
      </c>
      <c r="E5091" s="30">
        <v>19.64</v>
      </c>
    </row>
    <row r="5092" spans="1:5" x14ac:dyDescent="0.2">
      <c r="A5092" s="29">
        <v>37992</v>
      </c>
      <c r="B5092" s="29" t="s">
        <v>5335</v>
      </c>
      <c r="C5092" s="29" t="s">
        <v>229</v>
      </c>
      <c r="D5092" s="29" t="s">
        <v>237</v>
      </c>
      <c r="E5092" s="30">
        <v>29.99</v>
      </c>
    </row>
    <row r="5093" spans="1:5" x14ac:dyDescent="0.2">
      <c r="A5093" s="29">
        <v>37993</v>
      </c>
      <c r="B5093" s="29" t="s">
        <v>5336</v>
      </c>
      <c r="C5093" s="29" t="s">
        <v>229</v>
      </c>
      <c r="D5093" s="29" t="s">
        <v>237</v>
      </c>
      <c r="E5093" s="30">
        <v>44.52</v>
      </c>
    </row>
    <row r="5094" spans="1:5" x14ac:dyDescent="0.2">
      <c r="A5094" s="29">
        <v>37994</v>
      </c>
      <c r="B5094" s="29" t="s">
        <v>5337</v>
      </c>
      <c r="C5094" s="29" t="s">
        <v>229</v>
      </c>
      <c r="D5094" s="29" t="s">
        <v>237</v>
      </c>
      <c r="E5094" s="30">
        <v>106.97</v>
      </c>
    </row>
    <row r="5095" spans="1:5" x14ac:dyDescent="0.2">
      <c r="A5095" s="29">
        <v>37995</v>
      </c>
      <c r="B5095" s="29" t="s">
        <v>5338</v>
      </c>
      <c r="C5095" s="29" t="s">
        <v>229</v>
      </c>
      <c r="D5095" s="29" t="s">
        <v>237</v>
      </c>
      <c r="E5095" s="30">
        <v>155.26</v>
      </c>
    </row>
    <row r="5096" spans="1:5" x14ac:dyDescent="0.2">
      <c r="A5096" s="29">
        <v>37996</v>
      </c>
      <c r="B5096" s="29" t="s">
        <v>5339</v>
      </c>
      <c r="C5096" s="29" t="s">
        <v>229</v>
      </c>
      <c r="D5096" s="29" t="s">
        <v>237</v>
      </c>
      <c r="E5096" s="30">
        <v>228.92</v>
      </c>
    </row>
    <row r="5097" spans="1:5" x14ac:dyDescent="0.2">
      <c r="A5097" s="29">
        <v>13883</v>
      </c>
      <c r="B5097" s="29" t="s">
        <v>5340</v>
      </c>
      <c r="C5097" s="29" t="s">
        <v>229</v>
      </c>
      <c r="D5097" s="29" t="s">
        <v>237</v>
      </c>
      <c r="E5097" s="30">
        <v>137267.59</v>
      </c>
    </row>
    <row r="5098" spans="1:5" x14ac:dyDescent="0.2">
      <c r="A5098" s="29">
        <v>38604</v>
      </c>
      <c r="B5098" s="29" t="s">
        <v>5341</v>
      </c>
      <c r="C5098" s="29" t="s">
        <v>229</v>
      </c>
      <c r="D5098" s="29" t="s">
        <v>237</v>
      </c>
      <c r="E5098" s="30">
        <v>170964.97</v>
      </c>
    </row>
    <row r="5099" spans="1:5" x14ac:dyDescent="0.2">
      <c r="A5099" s="29">
        <v>10601</v>
      </c>
      <c r="B5099" s="29" t="s">
        <v>5342</v>
      </c>
      <c r="C5099" s="29" t="s">
        <v>229</v>
      </c>
      <c r="D5099" s="29" t="s">
        <v>237</v>
      </c>
      <c r="E5099" s="30">
        <v>3325609.68</v>
      </c>
    </row>
    <row r="5100" spans="1:5" x14ac:dyDescent="0.2">
      <c r="A5100" s="29">
        <v>44469</v>
      </c>
      <c r="B5100" s="29" t="s">
        <v>5343</v>
      </c>
      <c r="C5100" s="29" t="s">
        <v>229</v>
      </c>
      <c r="D5100" s="29" t="s">
        <v>237</v>
      </c>
      <c r="E5100" s="30">
        <v>8756212.9299999997</v>
      </c>
    </row>
    <row r="5101" spans="1:5" x14ac:dyDescent="0.2">
      <c r="A5101" s="29">
        <v>13894</v>
      </c>
      <c r="B5101" s="29" t="s">
        <v>5344</v>
      </c>
      <c r="C5101" s="29" t="s">
        <v>229</v>
      </c>
      <c r="D5101" s="29" t="s">
        <v>237</v>
      </c>
      <c r="E5101" s="30">
        <v>392649.25</v>
      </c>
    </row>
    <row r="5102" spans="1:5" x14ac:dyDescent="0.2">
      <c r="A5102" s="29">
        <v>13895</v>
      </c>
      <c r="B5102" s="29" t="s">
        <v>5345</v>
      </c>
      <c r="C5102" s="29" t="s">
        <v>229</v>
      </c>
      <c r="D5102" s="29" t="s">
        <v>237</v>
      </c>
      <c r="E5102" s="30">
        <v>527982.35</v>
      </c>
    </row>
    <row r="5103" spans="1:5" x14ac:dyDescent="0.2">
      <c r="A5103" s="29">
        <v>13892</v>
      </c>
      <c r="B5103" s="29" t="s">
        <v>5346</v>
      </c>
      <c r="C5103" s="29" t="s">
        <v>229</v>
      </c>
      <c r="D5103" s="29" t="s">
        <v>237</v>
      </c>
      <c r="E5103" s="30">
        <v>647029.46</v>
      </c>
    </row>
    <row r="5104" spans="1:5" x14ac:dyDescent="0.2">
      <c r="A5104" s="29">
        <v>9914</v>
      </c>
      <c r="B5104" s="29" t="s">
        <v>5347</v>
      </c>
      <c r="C5104" s="29" t="s">
        <v>229</v>
      </c>
      <c r="D5104" s="29" t="s">
        <v>237</v>
      </c>
      <c r="E5104" s="30">
        <v>700000</v>
      </c>
    </row>
    <row r="5105" spans="1:5" x14ac:dyDescent="0.2">
      <c r="A5105" s="29">
        <v>36485</v>
      </c>
      <c r="B5105" s="29" t="s">
        <v>5348</v>
      </c>
      <c r="C5105" s="29" t="s">
        <v>229</v>
      </c>
      <c r="D5105" s="29" t="s">
        <v>237</v>
      </c>
      <c r="E5105" s="30">
        <v>624039.89</v>
      </c>
    </row>
    <row r="5106" spans="1:5" x14ac:dyDescent="0.2">
      <c r="A5106" s="29">
        <v>9912</v>
      </c>
      <c r="B5106" s="29" t="s">
        <v>5349</v>
      </c>
      <c r="C5106" s="29" t="s">
        <v>229</v>
      </c>
      <c r="D5106" s="29" t="s">
        <v>237</v>
      </c>
      <c r="E5106" s="30">
        <v>2707421</v>
      </c>
    </row>
    <row r="5107" spans="1:5" x14ac:dyDescent="0.2">
      <c r="A5107" s="29">
        <v>9921</v>
      </c>
      <c r="B5107" s="29" t="s">
        <v>5350</v>
      </c>
      <c r="C5107" s="29" t="s">
        <v>229</v>
      </c>
      <c r="D5107" s="29" t="s">
        <v>237</v>
      </c>
      <c r="E5107" s="30">
        <v>1396615.81</v>
      </c>
    </row>
    <row r="5108" spans="1:5" x14ac:dyDescent="0.2">
      <c r="A5108" s="29">
        <v>21112</v>
      </c>
      <c r="B5108" s="29" t="s">
        <v>5351</v>
      </c>
      <c r="C5108" s="29" t="s">
        <v>229</v>
      </c>
      <c r="D5108" s="29" t="s">
        <v>232</v>
      </c>
      <c r="E5108" s="30">
        <v>116.21</v>
      </c>
    </row>
    <row r="5109" spans="1:5" x14ac:dyDescent="0.2">
      <c r="A5109" s="29">
        <v>10228</v>
      </c>
      <c r="B5109" s="29" t="s">
        <v>5352</v>
      </c>
      <c r="C5109" s="29" t="s">
        <v>229</v>
      </c>
      <c r="D5109" s="29" t="s">
        <v>230</v>
      </c>
      <c r="E5109" s="30">
        <v>135</v>
      </c>
    </row>
    <row r="5110" spans="1:5" x14ac:dyDescent="0.2">
      <c r="A5110" s="29">
        <v>11781</v>
      </c>
      <c r="B5110" s="29" t="s">
        <v>5353</v>
      </c>
      <c r="C5110" s="29" t="s">
        <v>229</v>
      </c>
      <c r="D5110" s="29" t="s">
        <v>232</v>
      </c>
      <c r="E5110" s="30">
        <v>109.36</v>
      </c>
    </row>
    <row r="5111" spans="1:5" x14ac:dyDescent="0.2">
      <c r="A5111" s="29">
        <v>37588</v>
      </c>
      <c r="B5111" s="29" t="s">
        <v>5354</v>
      </c>
      <c r="C5111" s="29" t="s">
        <v>229</v>
      </c>
      <c r="D5111" s="29" t="s">
        <v>232</v>
      </c>
      <c r="E5111" s="30">
        <v>48.61</v>
      </c>
    </row>
    <row r="5112" spans="1:5" x14ac:dyDescent="0.2">
      <c r="A5112" s="29">
        <v>11746</v>
      </c>
      <c r="B5112" s="29" t="s">
        <v>5355</v>
      </c>
      <c r="C5112" s="29" t="s">
        <v>229</v>
      </c>
      <c r="D5112" s="29" t="s">
        <v>232</v>
      </c>
      <c r="E5112" s="30">
        <v>60.32</v>
      </c>
    </row>
    <row r="5113" spans="1:5" x14ac:dyDescent="0.2">
      <c r="A5113" s="29">
        <v>11751</v>
      </c>
      <c r="B5113" s="29" t="s">
        <v>5356</v>
      </c>
      <c r="C5113" s="29" t="s">
        <v>229</v>
      </c>
      <c r="D5113" s="29" t="s">
        <v>232</v>
      </c>
      <c r="E5113" s="30">
        <v>108.34</v>
      </c>
    </row>
    <row r="5114" spans="1:5" x14ac:dyDescent="0.2">
      <c r="A5114" s="29">
        <v>11750</v>
      </c>
      <c r="B5114" s="29" t="s">
        <v>5357</v>
      </c>
      <c r="C5114" s="29" t="s">
        <v>229</v>
      </c>
      <c r="D5114" s="29" t="s">
        <v>232</v>
      </c>
      <c r="E5114" s="30">
        <v>89.9</v>
      </c>
    </row>
    <row r="5115" spans="1:5" x14ac:dyDescent="0.2">
      <c r="A5115" s="29">
        <v>11748</v>
      </c>
      <c r="B5115" s="29" t="s">
        <v>5358</v>
      </c>
      <c r="C5115" s="29" t="s">
        <v>229</v>
      </c>
      <c r="D5115" s="29" t="s">
        <v>232</v>
      </c>
      <c r="E5115" s="30">
        <v>38.71</v>
      </c>
    </row>
    <row r="5116" spans="1:5" x14ac:dyDescent="0.2">
      <c r="A5116" s="29">
        <v>11747</v>
      </c>
      <c r="B5116" s="29" t="s">
        <v>5359</v>
      </c>
      <c r="C5116" s="29" t="s">
        <v>229</v>
      </c>
      <c r="D5116" s="29" t="s">
        <v>232</v>
      </c>
      <c r="E5116" s="30">
        <v>167.06</v>
      </c>
    </row>
    <row r="5117" spans="1:5" x14ac:dyDescent="0.2">
      <c r="A5117" s="29">
        <v>11749</v>
      </c>
      <c r="B5117" s="29" t="s">
        <v>5360</v>
      </c>
      <c r="C5117" s="29" t="s">
        <v>229</v>
      </c>
      <c r="D5117" s="29" t="s">
        <v>232</v>
      </c>
      <c r="E5117" s="30">
        <v>44.68</v>
      </c>
    </row>
    <row r="5118" spans="1:5" x14ac:dyDescent="0.2">
      <c r="A5118" s="29">
        <v>10236</v>
      </c>
      <c r="B5118" s="29" t="s">
        <v>5361</v>
      </c>
      <c r="C5118" s="29" t="s">
        <v>229</v>
      </c>
      <c r="D5118" s="29" t="s">
        <v>237</v>
      </c>
      <c r="E5118" s="30">
        <v>109.99</v>
      </c>
    </row>
    <row r="5119" spans="1:5" x14ac:dyDescent="0.2">
      <c r="A5119" s="29">
        <v>10233</v>
      </c>
      <c r="B5119" s="29" t="s">
        <v>5362</v>
      </c>
      <c r="C5119" s="29" t="s">
        <v>229</v>
      </c>
      <c r="D5119" s="29" t="s">
        <v>237</v>
      </c>
      <c r="E5119" s="30">
        <v>103.07</v>
      </c>
    </row>
    <row r="5120" spans="1:5" x14ac:dyDescent="0.2">
      <c r="A5120" s="29">
        <v>10234</v>
      </c>
      <c r="B5120" s="29" t="s">
        <v>5363</v>
      </c>
      <c r="C5120" s="29" t="s">
        <v>229</v>
      </c>
      <c r="D5120" s="29" t="s">
        <v>237</v>
      </c>
      <c r="E5120" s="30">
        <v>64.930000000000007</v>
      </c>
    </row>
    <row r="5121" spans="1:5" x14ac:dyDescent="0.2">
      <c r="A5121" s="29">
        <v>10231</v>
      </c>
      <c r="B5121" s="29" t="s">
        <v>5364</v>
      </c>
      <c r="C5121" s="29" t="s">
        <v>229</v>
      </c>
      <c r="D5121" s="29" t="s">
        <v>237</v>
      </c>
      <c r="E5121" s="30">
        <v>297.74</v>
      </c>
    </row>
    <row r="5122" spans="1:5" x14ac:dyDescent="0.2">
      <c r="A5122" s="29">
        <v>10232</v>
      </c>
      <c r="B5122" s="29" t="s">
        <v>5365</v>
      </c>
      <c r="C5122" s="29" t="s">
        <v>229</v>
      </c>
      <c r="D5122" s="29" t="s">
        <v>237</v>
      </c>
      <c r="E5122" s="30">
        <v>166.61</v>
      </c>
    </row>
    <row r="5123" spans="1:5" x14ac:dyDescent="0.2">
      <c r="A5123" s="29">
        <v>10229</v>
      </c>
      <c r="B5123" s="29" t="s">
        <v>5366</v>
      </c>
      <c r="C5123" s="29" t="s">
        <v>229</v>
      </c>
      <c r="D5123" s="29" t="s">
        <v>237</v>
      </c>
      <c r="E5123" s="30">
        <v>58.72</v>
      </c>
    </row>
    <row r="5124" spans="1:5" x14ac:dyDescent="0.2">
      <c r="A5124" s="29">
        <v>10235</v>
      </c>
      <c r="B5124" s="29" t="s">
        <v>5367</v>
      </c>
      <c r="C5124" s="29" t="s">
        <v>229</v>
      </c>
      <c r="D5124" s="29" t="s">
        <v>237</v>
      </c>
      <c r="E5124" s="30">
        <v>408.17</v>
      </c>
    </row>
    <row r="5125" spans="1:5" x14ac:dyDescent="0.2">
      <c r="A5125" s="29">
        <v>10230</v>
      </c>
      <c r="B5125" s="29" t="s">
        <v>5368</v>
      </c>
      <c r="C5125" s="29" t="s">
        <v>229</v>
      </c>
      <c r="D5125" s="29" t="s">
        <v>237</v>
      </c>
      <c r="E5125" s="30">
        <v>718.35</v>
      </c>
    </row>
    <row r="5126" spans="1:5" x14ac:dyDescent="0.2">
      <c r="A5126" s="29">
        <v>10409</v>
      </c>
      <c r="B5126" s="29" t="s">
        <v>5369</v>
      </c>
      <c r="C5126" s="29" t="s">
        <v>229</v>
      </c>
      <c r="D5126" s="29" t="s">
        <v>237</v>
      </c>
      <c r="E5126" s="30">
        <v>213.41</v>
      </c>
    </row>
    <row r="5127" spans="1:5" x14ac:dyDescent="0.2">
      <c r="A5127" s="29">
        <v>10411</v>
      </c>
      <c r="B5127" s="29" t="s">
        <v>5370</v>
      </c>
      <c r="C5127" s="29" t="s">
        <v>229</v>
      </c>
      <c r="D5127" s="29" t="s">
        <v>237</v>
      </c>
      <c r="E5127" s="30">
        <v>190.96</v>
      </c>
    </row>
    <row r="5128" spans="1:5" x14ac:dyDescent="0.2">
      <c r="A5128" s="29">
        <v>10404</v>
      </c>
      <c r="B5128" s="29" t="s">
        <v>5371</v>
      </c>
      <c r="C5128" s="29" t="s">
        <v>229</v>
      </c>
      <c r="D5128" s="29" t="s">
        <v>237</v>
      </c>
      <c r="E5128" s="30">
        <v>77.44</v>
      </c>
    </row>
    <row r="5129" spans="1:5" x14ac:dyDescent="0.2">
      <c r="A5129" s="29">
        <v>10410</v>
      </c>
      <c r="B5129" s="29" t="s">
        <v>5372</v>
      </c>
      <c r="C5129" s="29" t="s">
        <v>229</v>
      </c>
      <c r="D5129" s="29" t="s">
        <v>237</v>
      </c>
      <c r="E5129" s="30">
        <v>127.56</v>
      </c>
    </row>
    <row r="5130" spans="1:5" x14ac:dyDescent="0.2">
      <c r="A5130" s="29">
        <v>10405</v>
      </c>
      <c r="B5130" s="29" t="s">
        <v>5373</v>
      </c>
      <c r="C5130" s="29" t="s">
        <v>229</v>
      </c>
      <c r="D5130" s="29" t="s">
        <v>237</v>
      </c>
      <c r="E5130" s="30">
        <v>427.57</v>
      </c>
    </row>
    <row r="5131" spans="1:5" x14ac:dyDescent="0.2">
      <c r="A5131" s="29">
        <v>10408</v>
      </c>
      <c r="B5131" s="29" t="s">
        <v>5374</v>
      </c>
      <c r="C5131" s="29" t="s">
        <v>229</v>
      </c>
      <c r="D5131" s="29" t="s">
        <v>237</v>
      </c>
      <c r="E5131" s="30">
        <v>298.99</v>
      </c>
    </row>
    <row r="5132" spans="1:5" x14ac:dyDescent="0.2">
      <c r="A5132" s="29">
        <v>10412</v>
      </c>
      <c r="B5132" s="29" t="s">
        <v>5375</v>
      </c>
      <c r="C5132" s="29" t="s">
        <v>229</v>
      </c>
      <c r="D5132" s="29" t="s">
        <v>237</v>
      </c>
      <c r="E5132" s="30">
        <v>93.85</v>
      </c>
    </row>
    <row r="5133" spans="1:5" x14ac:dyDescent="0.2">
      <c r="A5133" s="29">
        <v>10406</v>
      </c>
      <c r="B5133" s="29" t="s">
        <v>5376</v>
      </c>
      <c r="C5133" s="29" t="s">
        <v>229</v>
      </c>
      <c r="D5133" s="29" t="s">
        <v>237</v>
      </c>
      <c r="E5133" s="30">
        <v>590.55999999999995</v>
      </c>
    </row>
    <row r="5134" spans="1:5" x14ac:dyDescent="0.2">
      <c r="A5134" s="29">
        <v>10407</v>
      </c>
      <c r="B5134" s="29" t="s">
        <v>5377</v>
      </c>
      <c r="C5134" s="29" t="s">
        <v>229</v>
      </c>
      <c r="D5134" s="29" t="s">
        <v>237</v>
      </c>
      <c r="E5134" s="30">
        <v>915.97</v>
      </c>
    </row>
    <row r="5135" spans="1:5" x14ac:dyDescent="0.2">
      <c r="A5135" s="29">
        <v>10416</v>
      </c>
      <c r="B5135" s="29" t="s">
        <v>5378</v>
      </c>
      <c r="C5135" s="29" t="s">
        <v>229</v>
      </c>
      <c r="D5135" s="29" t="s">
        <v>237</v>
      </c>
      <c r="E5135" s="30">
        <v>113.61</v>
      </c>
    </row>
    <row r="5136" spans="1:5" x14ac:dyDescent="0.2">
      <c r="A5136" s="29">
        <v>10419</v>
      </c>
      <c r="B5136" s="29" t="s">
        <v>5379</v>
      </c>
      <c r="C5136" s="29" t="s">
        <v>229</v>
      </c>
      <c r="D5136" s="29" t="s">
        <v>237</v>
      </c>
      <c r="E5136" s="30">
        <v>98.62</v>
      </c>
    </row>
    <row r="5137" spans="1:5" x14ac:dyDescent="0.2">
      <c r="A5137" s="29">
        <v>21092</v>
      </c>
      <c r="B5137" s="29" t="s">
        <v>5380</v>
      </c>
      <c r="C5137" s="29" t="s">
        <v>229</v>
      </c>
      <c r="D5137" s="29" t="s">
        <v>237</v>
      </c>
      <c r="E5137" s="30">
        <v>56.38</v>
      </c>
    </row>
    <row r="5138" spans="1:5" x14ac:dyDescent="0.2">
      <c r="A5138" s="29">
        <v>10418</v>
      </c>
      <c r="B5138" s="29" t="s">
        <v>5381</v>
      </c>
      <c r="C5138" s="29" t="s">
        <v>229</v>
      </c>
      <c r="D5138" s="29" t="s">
        <v>237</v>
      </c>
      <c r="E5138" s="30">
        <v>65.73</v>
      </c>
    </row>
    <row r="5139" spans="1:5" x14ac:dyDescent="0.2">
      <c r="A5139" s="29">
        <v>12657</v>
      </c>
      <c r="B5139" s="29" t="s">
        <v>5382</v>
      </c>
      <c r="C5139" s="29" t="s">
        <v>229</v>
      </c>
      <c r="D5139" s="29" t="s">
        <v>237</v>
      </c>
      <c r="E5139" s="30">
        <v>265.27</v>
      </c>
    </row>
    <row r="5140" spans="1:5" x14ac:dyDescent="0.2">
      <c r="A5140" s="29">
        <v>10417</v>
      </c>
      <c r="B5140" s="29" t="s">
        <v>5383</v>
      </c>
      <c r="C5140" s="29" t="s">
        <v>229</v>
      </c>
      <c r="D5140" s="29" t="s">
        <v>237</v>
      </c>
      <c r="E5140" s="30">
        <v>165.54</v>
      </c>
    </row>
    <row r="5141" spans="1:5" x14ac:dyDescent="0.2">
      <c r="A5141" s="29">
        <v>10413</v>
      </c>
      <c r="B5141" s="29" t="s">
        <v>5384</v>
      </c>
      <c r="C5141" s="29" t="s">
        <v>229</v>
      </c>
      <c r="D5141" s="29" t="s">
        <v>237</v>
      </c>
      <c r="E5141" s="30">
        <v>60.16</v>
      </c>
    </row>
    <row r="5142" spans="1:5" x14ac:dyDescent="0.2">
      <c r="A5142" s="29">
        <v>10414</v>
      </c>
      <c r="B5142" s="29" t="s">
        <v>5385</v>
      </c>
      <c r="C5142" s="29" t="s">
        <v>229</v>
      </c>
      <c r="D5142" s="29" t="s">
        <v>237</v>
      </c>
      <c r="E5142" s="30">
        <v>362.24</v>
      </c>
    </row>
    <row r="5143" spans="1:5" x14ac:dyDescent="0.2">
      <c r="A5143" s="29">
        <v>10415</v>
      </c>
      <c r="B5143" s="29" t="s">
        <v>5386</v>
      </c>
      <c r="C5143" s="29" t="s">
        <v>229</v>
      </c>
      <c r="D5143" s="29" t="s">
        <v>237</v>
      </c>
      <c r="E5143" s="30">
        <v>628.69000000000005</v>
      </c>
    </row>
    <row r="5144" spans="1:5" x14ac:dyDescent="0.2">
      <c r="A5144" s="29">
        <v>38643</v>
      </c>
      <c r="B5144" s="29" t="s">
        <v>5387</v>
      </c>
      <c r="C5144" s="29" t="s">
        <v>229</v>
      </c>
      <c r="D5144" s="29" t="s">
        <v>232</v>
      </c>
      <c r="E5144" s="30">
        <v>38.630000000000003</v>
      </c>
    </row>
    <row r="5145" spans="1:5" x14ac:dyDescent="0.2">
      <c r="A5145" s="29">
        <v>6157</v>
      </c>
      <c r="B5145" s="29" t="s">
        <v>5388</v>
      </c>
      <c r="C5145" s="29" t="s">
        <v>229</v>
      </c>
      <c r="D5145" s="29" t="s">
        <v>232</v>
      </c>
      <c r="E5145" s="30">
        <v>52.77</v>
      </c>
    </row>
    <row r="5146" spans="1:5" x14ac:dyDescent="0.2">
      <c r="A5146" s="29">
        <v>6152</v>
      </c>
      <c r="B5146" s="29" t="s">
        <v>5389</v>
      </c>
      <c r="C5146" s="29" t="s">
        <v>229</v>
      </c>
      <c r="D5146" s="29" t="s">
        <v>232</v>
      </c>
      <c r="E5146" s="30">
        <v>3.07</v>
      </c>
    </row>
    <row r="5147" spans="1:5" x14ac:dyDescent="0.2">
      <c r="A5147" s="29">
        <v>6158</v>
      </c>
      <c r="B5147" s="29" t="s">
        <v>5390</v>
      </c>
      <c r="C5147" s="29" t="s">
        <v>229</v>
      </c>
      <c r="D5147" s="29" t="s">
        <v>232</v>
      </c>
      <c r="E5147" s="30">
        <v>3.7</v>
      </c>
    </row>
    <row r="5148" spans="1:5" x14ac:dyDescent="0.2">
      <c r="A5148" s="29">
        <v>6153</v>
      </c>
      <c r="B5148" s="29" t="s">
        <v>5391</v>
      </c>
      <c r="C5148" s="29" t="s">
        <v>229</v>
      </c>
      <c r="D5148" s="29" t="s">
        <v>232</v>
      </c>
      <c r="E5148" s="30">
        <v>2.88</v>
      </c>
    </row>
    <row r="5149" spans="1:5" x14ac:dyDescent="0.2">
      <c r="A5149" s="29">
        <v>6156</v>
      </c>
      <c r="B5149" s="29" t="s">
        <v>5392</v>
      </c>
      <c r="C5149" s="29" t="s">
        <v>229</v>
      </c>
      <c r="D5149" s="29" t="s">
        <v>232</v>
      </c>
      <c r="E5149" s="30">
        <v>3.65</v>
      </c>
    </row>
    <row r="5150" spans="1:5" x14ac:dyDescent="0.2">
      <c r="A5150" s="29">
        <v>6154</v>
      </c>
      <c r="B5150" s="29" t="s">
        <v>5393</v>
      </c>
      <c r="C5150" s="29" t="s">
        <v>229</v>
      </c>
      <c r="D5150" s="29" t="s">
        <v>232</v>
      </c>
      <c r="E5150" s="30">
        <v>6.87</v>
      </c>
    </row>
    <row r="5151" spans="1:5" x14ac:dyDescent="0.2">
      <c r="A5151" s="29">
        <v>6155</v>
      </c>
      <c r="B5151" s="29" t="s">
        <v>5394</v>
      </c>
      <c r="C5151" s="29" t="s">
        <v>229</v>
      </c>
      <c r="D5151" s="29" t="s">
        <v>232</v>
      </c>
      <c r="E5151" s="30">
        <v>14.23</v>
      </c>
    </row>
    <row r="5152" spans="1:5" x14ac:dyDescent="0.2">
      <c r="A5152" s="29">
        <v>43595</v>
      </c>
      <c r="B5152" s="29" t="s">
        <v>5395</v>
      </c>
      <c r="C5152" s="29" t="s">
        <v>229</v>
      </c>
      <c r="D5152" s="29" t="s">
        <v>232</v>
      </c>
      <c r="E5152" s="30">
        <v>14.75</v>
      </c>
    </row>
    <row r="5153" spans="1:5" x14ac:dyDescent="0.2">
      <c r="A5153" s="29">
        <v>43596</v>
      </c>
      <c r="B5153" s="29" t="s">
        <v>5396</v>
      </c>
      <c r="C5153" s="29" t="s">
        <v>229</v>
      </c>
      <c r="D5153" s="29" t="s">
        <v>232</v>
      </c>
      <c r="E5153" s="30">
        <v>17.05</v>
      </c>
    </row>
    <row r="5154" spans="1:5" x14ac:dyDescent="0.2">
      <c r="A5154" s="29">
        <v>38108</v>
      </c>
      <c r="B5154" s="29" t="s">
        <v>5397</v>
      </c>
      <c r="C5154" s="29" t="s">
        <v>229</v>
      </c>
      <c r="D5154" s="29" t="s">
        <v>232</v>
      </c>
      <c r="E5154" s="30">
        <v>32.03</v>
      </c>
    </row>
    <row r="5155" spans="1:5" x14ac:dyDescent="0.2">
      <c r="A5155" s="29">
        <v>38087</v>
      </c>
      <c r="B5155" s="29" t="s">
        <v>5398</v>
      </c>
      <c r="C5155" s="29" t="s">
        <v>229</v>
      </c>
      <c r="D5155" s="29" t="s">
        <v>232</v>
      </c>
      <c r="E5155" s="30">
        <v>41.19</v>
      </c>
    </row>
    <row r="5156" spans="1:5" x14ac:dyDescent="0.2">
      <c r="A5156" s="29">
        <v>38109</v>
      </c>
      <c r="B5156" s="29" t="s">
        <v>5399</v>
      </c>
      <c r="C5156" s="29" t="s">
        <v>229</v>
      </c>
      <c r="D5156" s="29" t="s">
        <v>232</v>
      </c>
      <c r="E5156" s="30">
        <v>51.19</v>
      </c>
    </row>
    <row r="5157" spans="1:5" x14ac:dyDescent="0.2">
      <c r="A5157" s="29">
        <v>38088</v>
      </c>
      <c r="B5157" s="29" t="s">
        <v>5400</v>
      </c>
      <c r="C5157" s="29" t="s">
        <v>229</v>
      </c>
      <c r="D5157" s="29" t="s">
        <v>232</v>
      </c>
      <c r="E5157" s="30">
        <v>53.82</v>
      </c>
    </row>
    <row r="5158" spans="1:5" x14ac:dyDescent="0.2">
      <c r="A5158" s="29">
        <v>38110</v>
      </c>
      <c r="B5158" s="29" t="s">
        <v>5401</v>
      </c>
      <c r="C5158" s="29" t="s">
        <v>229</v>
      </c>
      <c r="D5158" s="29" t="s">
        <v>232</v>
      </c>
      <c r="E5158" s="30">
        <v>19.690000000000001</v>
      </c>
    </row>
    <row r="5159" spans="1:5" x14ac:dyDescent="0.2">
      <c r="A5159" s="29">
        <v>38089</v>
      </c>
      <c r="B5159" s="29" t="s">
        <v>5402</v>
      </c>
      <c r="C5159" s="29" t="s">
        <v>229</v>
      </c>
      <c r="D5159" s="29" t="s">
        <v>232</v>
      </c>
      <c r="E5159" s="30">
        <v>34.31</v>
      </c>
    </row>
    <row r="5160" spans="1:5" x14ac:dyDescent="0.2">
      <c r="A5160" s="29">
        <v>38111</v>
      </c>
      <c r="B5160" s="29" t="s">
        <v>5403</v>
      </c>
      <c r="C5160" s="29" t="s">
        <v>229</v>
      </c>
      <c r="D5160" s="29" t="s">
        <v>232</v>
      </c>
      <c r="E5160" s="30">
        <v>22.02</v>
      </c>
    </row>
    <row r="5161" spans="1:5" x14ac:dyDescent="0.2">
      <c r="A5161" s="29">
        <v>38090</v>
      </c>
      <c r="B5161" s="29" t="s">
        <v>5404</v>
      </c>
      <c r="C5161" s="29" t="s">
        <v>229</v>
      </c>
      <c r="D5161" s="29" t="s">
        <v>232</v>
      </c>
      <c r="E5161" s="30">
        <v>35.46</v>
      </c>
    </row>
    <row r="5162" spans="1:5" x14ac:dyDescent="0.2">
      <c r="A5162" s="29">
        <v>13726</v>
      </c>
      <c r="B5162" s="29" t="s">
        <v>5405</v>
      </c>
      <c r="C5162" s="29" t="s">
        <v>229</v>
      </c>
      <c r="D5162" s="29" t="s">
        <v>237</v>
      </c>
      <c r="E5162" s="30">
        <v>83826.52</v>
      </c>
    </row>
    <row r="5163" spans="1:5" x14ac:dyDescent="0.2">
      <c r="A5163" s="29">
        <v>38400</v>
      </c>
      <c r="B5163" s="29" t="s">
        <v>5406</v>
      </c>
      <c r="C5163" s="29" t="s">
        <v>229</v>
      </c>
      <c r="D5163" s="29" t="s">
        <v>232</v>
      </c>
      <c r="E5163" s="30">
        <v>24.78</v>
      </c>
    </row>
    <row r="5164" spans="1:5" x14ac:dyDescent="0.2">
      <c r="A5164" s="29">
        <v>12627</v>
      </c>
      <c r="B5164" s="29" t="s">
        <v>5407</v>
      </c>
      <c r="C5164" s="29" t="s">
        <v>229</v>
      </c>
      <c r="D5164" s="29" t="s">
        <v>237</v>
      </c>
      <c r="E5164" s="30">
        <v>0.54</v>
      </c>
    </row>
    <row r="5165" spans="1:5" x14ac:dyDescent="0.2">
      <c r="A5165" s="29">
        <v>39996</v>
      </c>
      <c r="B5165" s="29" t="s">
        <v>5408</v>
      </c>
      <c r="C5165" s="29" t="s">
        <v>242</v>
      </c>
      <c r="D5165" s="29" t="s">
        <v>232</v>
      </c>
      <c r="E5165" s="30">
        <v>4.25</v>
      </c>
    </row>
    <row r="5166" spans="1:5" x14ac:dyDescent="0.2">
      <c r="A5166" s="29">
        <v>10478</v>
      </c>
      <c r="B5166" s="29" t="s">
        <v>5409</v>
      </c>
      <c r="C5166" s="29" t="s">
        <v>295</v>
      </c>
      <c r="D5166" s="29" t="s">
        <v>230</v>
      </c>
      <c r="E5166" s="30">
        <v>32.200000000000003</v>
      </c>
    </row>
    <row r="5167" spans="1:5" x14ac:dyDescent="0.2">
      <c r="A5167" s="29">
        <v>10481</v>
      </c>
      <c r="B5167" s="29" t="s">
        <v>5410</v>
      </c>
      <c r="C5167" s="29" t="s">
        <v>295</v>
      </c>
      <c r="D5167" s="29" t="s">
        <v>232</v>
      </c>
      <c r="E5167" s="30">
        <v>28.63</v>
      </c>
    </row>
    <row r="5168" spans="1:5" x14ac:dyDescent="0.2">
      <c r="A5168" s="29">
        <v>10475</v>
      </c>
      <c r="B5168" s="29" t="s">
        <v>5411</v>
      </c>
      <c r="C5168" s="29" t="s">
        <v>295</v>
      </c>
      <c r="D5168" s="29" t="s">
        <v>232</v>
      </c>
      <c r="E5168" s="30">
        <v>27.71</v>
      </c>
    </row>
    <row r="5169" spans="1:5" x14ac:dyDescent="0.2">
      <c r="A5169" s="29">
        <v>4031</v>
      </c>
      <c r="B5169" s="29" t="s">
        <v>5412</v>
      </c>
      <c r="C5169" s="29" t="s">
        <v>236</v>
      </c>
      <c r="D5169" s="29" t="s">
        <v>232</v>
      </c>
      <c r="E5169" s="30">
        <v>30.64</v>
      </c>
    </row>
    <row r="5170" spans="1:5" x14ac:dyDescent="0.2">
      <c r="A5170" s="29">
        <v>4030</v>
      </c>
      <c r="B5170" s="29" t="s">
        <v>5413</v>
      </c>
      <c r="C5170" s="29" t="s">
        <v>236</v>
      </c>
      <c r="D5170" s="29" t="s">
        <v>232</v>
      </c>
      <c r="E5170" s="30">
        <v>6.52</v>
      </c>
    </row>
    <row r="5171" spans="1:5" x14ac:dyDescent="0.2">
      <c r="A5171" s="29">
        <v>39399</v>
      </c>
      <c r="B5171" s="29" t="s">
        <v>5414</v>
      </c>
      <c r="C5171" s="29" t="s">
        <v>229</v>
      </c>
      <c r="D5171" s="29" t="s">
        <v>237</v>
      </c>
      <c r="E5171" s="30">
        <v>1334.25</v>
      </c>
    </row>
    <row r="5172" spans="1:5" x14ac:dyDescent="0.2">
      <c r="A5172" s="29">
        <v>39400</v>
      </c>
      <c r="B5172" s="29" t="s">
        <v>5415</v>
      </c>
      <c r="C5172" s="29" t="s">
        <v>229</v>
      </c>
      <c r="D5172" s="29" t="s">
        <v>237</v>
      </c>
      <c r="E5172" s="30">
        <v>1450.27</v>
      </c>
    </row>
    <row r="5173" spans="1:5" x14ac:dyDescent="0.2">
      <c r="A5173" s="29">
        <v>39401</v>
      </c>
      <c r="B5173" s="29" t="s">
        <v>5416</v>
      </c>
      <c r="C5173" s="29" t="s">
        <v>229</v>
      </c>
      <c r="D5173" s="29" t="s">
        <v>237</v>
      </c>
      <c r="E5173" s="30">
        <v>1626.86</v>
      </c>
    </row>
    <row r="5174" spans="1:5" x14ac:dyDescent="0.2">
      <c r="A5174" s="29">
        <v>11652</v>
      </c>
      <c r="B5174" s="29" t="s">
        <v>5417</v>
      </c>
      <c r="C5174" s="29" t="s">
        <v>229</v>
      </c>
      <c r="D5174" s="29" t="s">
        <v>237</v>
      </c>
      <c r="E5174" s="30">
        <v>3500</v>
      </c>
    </row>
    <row r="5175" spans="1:5" x14ac:dyDescent="0.2">
      <c r="A5175" s="29">
        <v>13896</v>
      </c>
      <c r="B5175" s="29" t="s">
        <v>5418</v>
      </c>
      <c r="C5175" s="29" t="s">
        <v>229</v>
      </c>
      <c r="D5175" s="29" t="s">
        <v>237</v>
      </c>
      <c r="E5175" s="30">
        <v>3139.8</v>
      </c>
    </row>
    <row r="5176" spans="1:5" x14ac:dyDescent="0.2">
      <c r="A5176" s="29">
        <v>13475</v>
      </c>
      <c r="B5176" s="29" t="s">
        <v>5419</v>
      </c>
      <c r="C5176" s="29" t="s">
        <v>229</v>
      </c>
      <c r="D5176" s="29" t="s">
        <v>237</v>
      </c>
      <c r="E5176" s="30">
        <v>3824.66</v>
      </c>
    </row>
    <row r="5177" spans="1:5" x14ac:dyDescent="0.2">
      <c r="A5177" s="29">
        <v>44491</v>
      </c>
      <c r="B5177" s="29" t="s">
        <v>5420</v>
      </c>
      <c r="C5177" s="29" t="s">
        <v>229</v>
      </c>
      <c r="D5177" s="29" t="s">
        <v>237</v>
      </c>
      <c r="E5177" s="30">
        <v>5372494</v>
      </c>
    </row>
    <row r="5178" spans="1:5" x14ac:dyDescent="0.2">
      <c r="A5178" s="29">
        <v>44470</v>
      </c>
      <c r="B5178" s="29" t="s">
        <v>5421</v>
      </c>
      <c r="C5178" s="29" t="s">
        <v>229</v>
      </c>
      <c r="D5178" s="29" t="s">
        <v>237</v>
      </c>
      <c r="E5178" s="30">
        <v>2261757.62</v>
      </c>
    </row>
    <row r="5179" spans="1:5" x14ac:dyDescent="0.2">
      <c r="A5179" s="29">
        <v>13476</v>
      </c>
      <c r="B5179" s="29" t="s">
        <v>5422</v>
      </c>
      <c r="C5179" s="29" t="s">
        <v>229</v>
      </c>
      <c r="D5179" s="29" t="s">
        <v>237</v>
      </c>
      <c r="E5179" s="30">
        <v>2278147.33</v>
      </c>
    </row>
    <row r="5180" spans="1:5" x14ac:dyDescent="0.2">
      <c r="A5180" s="29">
        <v>10488</v>
      </c>
      <c r="B5180" s="29" t="s">
        <v>5423</v>
      </c>
      <c r="C5180" s="29" t="s">
        <v>229</v>
      </c>
      <c r="D5180" s="29" t="s">
        <v>237</v>
      </c>
      <c r="E5180" s="30">
        <v>2760000</v>
      </c>
    </row>
    <row r="5181" spans="1:5" x14ac:dyDescent="0.2">
      <c r="A5181" s="29">
        <v>13606</v>
      </c>
      <c r="B5181" s="29" t="s">
        <v>5424</v>
      </c>
      <c r="C5181" s="29" t="s">
        <v>229</v>
      </c>
      <c r="D5181" s="29" t="s">
        <v>237</v>
      </c>
      <c r="E5181" s="30">
        <v>2445320.5299999998</v>
      </c>
    </row>
    <row r="5182" spans="1:5" x14ac:dyDescent="0.2">
      <c r="A5182" s="29">
        <v>10489</v>
      </c>
      <c r="B5182" s="29" t="s">
        <v>5425</v>
      </c>
      <c r="C5182" s="29" t="s">
        <v>407</v>
      </c>
      <c r="D5182" s="29" t="s">
        <v>232</v>
      </c>
      <c r="E5182" s="30">
        <v>14.39</v>
      </c>
    </row>
    <row r="5183" spans="1:5" x14ac:dyDescent="0.2">
      <c r="A5183" s="29">
        <v>41073</v>
      </c>
      <c r="B5183" s="29" t="s">
        <v>5426</v>
      </c>
      <c r="C5183" s="29" t="s">
        <v>409</v>
      </c>
      <c r="D5183" s="29" t="s">
        <v>232</v>
      </c>
      <c r="E5183" s="30">
        <v>2541.5</v>
      </c>
    </row>
    <row r="5184" spans="1:5" x14ac:dyDescent="0.2">
      <c r="A5184" s="29">
        <v>34391</v>
      </c>
      <c r="B5184" s="29" t="s">
        <v>5427</v>
      </c>
      <c r="C5184" s="29" t="s">
        <v>236</v>
      </c>
      <c r="D5184" s="29" t="s">
        <v>232</v>
      </c>
      <c r="E5184" s="30">
        <v>842.43</v>
      </c>
    </row>
    <row r="5185" spans="1:5" x14ac:dyDescent="0.2">
      <c r="A5185" s="29">
        <v>10496</v>
      </c>
      <c r="B5185" s="29" t="s">
        <v>5428</v>
      </c>
      <c r="C5185" s="29" t="s">
        <v>236</v>
      </c>
      <c r="D5185" s="29" t="s">
        <v>232</v>
      </c>
      <c r="E5185" s="30">
        <v>733.33</v>
      </c>
    </row>
    <row r="5186" spans="1:5" x14ac:dyDescent="0.2">
      <c r="A5186" s="29">
        <v>10497</v>
      </c>
      <c r="B5186" s="29" t="s">
        <v>5429</v>
      </c>
      <c r="C5186" s="29" t="s">
        <v>236</v>
      </c>
      <c r="D5186" s="29" t="s">
        <v>232</v>
      </c>
      <c r="E5186" s="30">
        <v>1906.66</v>
      </c>
    </row>
    <row r="5187" spans="1:5" x14ac:dyDescent="0.2">
      <c r="A5187" s="29">
        <v>10504</v>
      </c>
      <c r="B5187" s="29" t="s">
        <v>5430</v>
      </c>
      <c r="C5187" s="29" t="s">
        <v>236</v>
      </c>
      <c r="D5187" s="29" t="s">
        <v>232</v>
      </c>
      <c r="E5187" s="30">
        <v>2229.33</v>
      </c>
    </row>
    <row r="5188" spans="1:5" x14ac:dyDescent="0.2">
      <c r="A5188" s="29">
        <v>34390</v>
      </c>
      <c r="B5188" s="29" t="s">
        <v>5431</v>
      </c>
      <c r="C5188" s="29" t="s">
        <v>236</v>
      </c>
      <c r="D5188" s="29" t="s">
        <v>232</v>
      </c>
      <c r="E5188" s="30">
        <v>657.06</v>
      </c>
    </row>
    <row r="5189" spans="1:5" x14ac:dyDescent="0.2">
      <c r="A5189" s="29">
        <v>34389</v>
      </c>
      <c r="B5189" s="29" t="s">
        <v>5432</v>
      </c>
      <c r="C5189" s="29" t="s">
        <v>236</v>
      </c>
      <c r="D5189" s="29" t="s">
        <v>232</v>
      </c>
      <c r="E5189" s="30">
        <v>205.33</v>
      </c>
    </row>
    <row r="5190" spans="1:5" x14ac:dyDescent="0.2">
      <c r="A5190" s="29">
        <v>34388</v>
      </c>
      <c r="B5190" s="29" t="s">
        <v>5433</v>
      </c>
      <c r="C5190" s="29" t="s">
        <v>236</v>
      </c>
      <c r="D5190" s="29" t="s">
        <v>232</v>
      </c>
      <c r="E5190" s="30">
        <v>291.82</v>
      </c>
    </row>
    <row r="5191" spans="1:5" x14ac:dyDescent="0.2">
      <c r="A5191" s="29">
        <v>34387</v>
      </c>
      <c r="B5191" s="29" t="s">
        <v>5434</v>
      </c>
      <c r="C5191" s="29" t="s">
        <v>236</v>
      </c>
      <c r="D5191" s="29" t="s">
        <v>232</v>
      </c>
      <c r="E5191" s="30">
        <v>473.73</v>
      </c>
    </row>
    <row r="5192" spans="1:5" x14ac:dyDescent="0.2">
      <c r="A5192" s="29">
        <v>11188</v>
      </c>
      <c r="B5192" s="29" t="s">
        <v>5435</v>
      </c>
      <c r="C5192" s="29" t="s">
        <v>236</v>
      </c>
      <c r="D5192" s="29" t="s">
        <v>232</v>
      </c>
      <c r="E5192" s="30">
        <v>234.66</v>
      </c>
    </row>
    <row r="5193" spans="1:5" x14ac:dyDescent="0.2">
      <c r="A5193" s="29">
        <v>11189</v>
      </c>
      <c r="B5193" s="29" t="s">
        <v>5436</v>
      </c>
      <c r="C5193" s="29" t="s">
        <v>236</v>
      </c>
      <c r="D5193" s="29" t="s">
        <v>232</v>
      </c>
      <c r="E5193" s="30">
        <v>352</v>
      </c>
    </row>
    <row r="5194" spans="1:5" x14ac:dyDescent="0.2">
      <c r="A5194" s="29">
        <v>21107</v>
      </c>
      <c r="B5194" s="29" t="s">
        <v>5437</v>
      </c>
      <c r="C5194" s="29" t="s">
        <v>236</v>
      </c>
      <c r="D5194" s="29" t="s">
        <v>232</v>
      </c>
      <c r="E5194" s="30">
        <v>253.3</v>
      </c>
    </row>
    <row r="5195" spans="1:5" x14ac:dyDescent="0.2">
      <c r="A5195" s="29">
        <v>34386</v>
      </c>
      <c r="B5195" s="29" t="s">
        <v>5438</v>
      </c>
      <c r="C5195" s="29" t="s">
        <v>236</v>
      </c>
      <c r="D5195" s="29" t="s">
        <v>232</v>
      </c>
      <c r="E5195" s="30">
        <v>439.99</v>
      </c>
    </row>
    <row r="5196" spans="1:5" x14ac:dyDescent="0.2">
      <c r="A5196" s="29">
        <v>10490</v>
      </c>
      <c r="B5196" s="29" t="s">
        <v>5439</v>
      </c>
      <c r="C5196" s="29" t="s">
        <v>236</v>
      </c>
      <c r="D5196" s="29" t="s">
        <v>230</v>
      </c>
      <c r="E5196" s="30">
        <v>132</v>
      </c>
    </row>
    <row r="5197" spans="1:5" x14ac:dyDescent="0.2">
      <c r="A5197" s="29">
        <v>10492</v>
      </c>
      <c r="B5197" s="29" t="s">
        <v>5440</v>
      </c>
      <c r="C5197" s="29" t="s">
        <v>236</v>
      </c>
      <c r="D5197" s="29" t="s">
        <v>232</v>
      </c>
      <c r="E5197" s="30">
        <v>175.99</v>
      </c>
    </row>
    <row r="5198" spans="1:5" x14ac:dyDescent="0.2">
      <c r="A5198" s="29">
        <v>10493</v>
      </c>
      <c r="B5198" s="29" t="s">
        <v>5441</v>
      </c>
      <c r="C5198" s="29" t="s">
        <v>236</v>
      </c>
      <c r="D5198" s="29" t="s">
        <v>232</v>
      </c>
      <c r="E5198" s="30">
        <v>205.33</v>
      </c>
    </row>
    <row r="5199" spans="1:5" x14ac:dyDescent="0.2">
      <c r="A5199" s="29">
        <v>10491</v>
      </c>
      <c r="B5199" s="29" t="s">
        <v>5442</v>
      </c>
      <c r="C5199" s="29" t="s">
        <v>236</v>
      </c>
      <c r="D5199" s="29" t="s">
        <v>232</v>
      </c>
      <c r="E5199" s="30">
        <v>249.33</v>
      </c>
    </row>
    <row r="5200" spans="1:5" x14ac:dyDescent="0.2">
      <c r="A5200" s="29">
        <v>34385</v>
      </c>
      <c r="B5200" s="29" t="s">
        <v>5443</v>
      </c>
      <c r="C5200" s="29" t="s">
        <v>236</v>
      </c>
      <c r="D5200" s="29" t="s">
        <v>232</v>
      </c>
      <c r="E5200" s="30">
        <v>363.73</v>
      </c>
    </row>
    <row r="5201" spans="1:5" x14ac:dyDescent="0.2">
      <c r="A5201" s="29">
        <v>10499</v>
      </c>
      <c r="B5201" s="29" t="s">
        <v>5444</v>
      </c>
      <c r="C5201" s="29" t="s">
        <v>236</v>
      </c>
      <c r="D5201" s="29" t="s">
        <v>232</v>
      </c>
      <c r="E5201" s="30">
        <v>146.66</v>
      </c>
    </row>
    <row r="5202" spans="1:5" x14ac:dyDescent="0.2">
      <c r="A5202" s="29">
        <v>34384</v>
      </c>
      <c r="B5202" s="29" t="s">
        <v>5445</v>
      </c>
      <c r="C5202" s="29" t="s">
        <v>236</v>
      </c>
      <c r="D5202" s="29" t="s">
        <v>232</v>
      </c>
      <c r="E5202" s="30">
        <v>439.99</v>
      </c>
    </row>
    <row r="5203" spans="1:5" x14ac:dyDescent="0.2">
      <c r="A5203" s="29">
        <v>11185</v>
      </c>
      <c r="B5203" s="29" t="s">
        <v>5446</v>
      </c>
      <c r="C5203" s="29" t="s">
        <v>236</v>
      </c>
      <c r="D5203" s="29" t="s">
        <v>232</v>
      </c>
      <c r="E5203" s="30">
        <v>454.66</v>
      </c>
    </row>
    <row r="5204" spans="1:5" x14ac:dyDescent="0.2">
      <c r="A5204" s="29">
        <v>10507</v>
      </c>
      <c r="B5204" s="29" t="s">
        <v>5447</v>
      </c>
      <c r="C5204" s="29" t="s">
        <v>236</v>
      </c>
      <c r="D5204" s="29" t="s">
        <v>232</v>
      </c>
      <c r="E5204" s="30">
        <v>241.51</v>
      </c>
    </row>
    <row r="5205" spans="1:5" x14ac:dyDescent="0.2">
      <c r="A5205" s="29">
        <v>10505</v>
      </c>
      <c r="B5205" s="29" t="s">
        <v>5448</v>
      </c>
      <c r="C5205" s="29" t="s">
        <v>236</v>
      </c>
      <c r="D5205" s="29" t="s">
        <v>232</v>
      </c>
      <c r="E5205" s="30">
        <v>142.51</v>
      </c>
    </row>
    <row r="5206" spans="1:5" x14ac:dyDescent="0.2">
      <c r="A5206" s="29">
        <v>10506</v>
      </c>
      <c r="B5206" s="29" t="s">
        <v>5449</v>
      </c>
      <c r="C5206" s="29" t="s">
        <v>236</v>
      </c>
      <c r="D5206" s="29" t="s">
        <v>232</v>
      </c>
      <c r="E5206" s="30">
        <v>186.03</v>
      </c>
    </row>
    <row r="5207" spans="1:5" x14ac:dyDescent="0.2">
      <c r="A5207" s="29">
        <v>5031</v>
      </c>
      <c r="B5207" s="29" t="s">
        <v>5450</v>
      </c>
      <c r="C5207" s="29" t="s">
        <v>236</v>
      </c>
      <c r="D5207" s="29" t="s">
        <v>230</v>
      </c>
      <c r="E5207" s="30">
        <v>261.22000000000003</v>
      </c>
    </row>
    <row r="5208" spans="1:5" x14ac:dyDescent="0.2">
      <c r="A5208" s="29">
        <v>10502</v>
      </c>
      <c r="B5208" s="29" t="s">
        <v>5451</v>
      </c>
      <c r="C5208" s="29" t="s">
        <v>236</v>
      </c>
      <c r="D5208" s="29" t="s">
        <v>232</v>
      </c>
      <c r="E5208" s="30">
        <v>304.38</v>
      </c>
    </row>
    <row r="5209" spans="1:5" x14ac:dyDescent="0.2">
      <c r="A5209" s="29">
        <v>10501</v>
      </c>
      <c r="B5209" s="29" t="s">
        <v>5452</v>
      </c>
      <c r="C5209" s="29" t="s">
        <v>236</v>
      </c>
      <c r="D5209" s="29" t="s">
        <v>232</v>
      </c>
      <c r="E5209" s="30">
        <v>171.96</v>
      </c>
    </row>
    <row r="5210" spans="1:5" x14ac:dyDescent="0.2">
      <c r="A5210" s="29">
        <v>10503</v>
      </c>
      <c r="B5210" s="29" t="s">
        <v>5453</v>
      </c>
      <c r="C5210" s="29" t="s">
        <v>236</v>
      </c>
      <c r="D5210" s="29" t="s">
        <v>232</v>
      </c>
      <c r="E5210" s="30">
        <v>232.32</v>
      </c>
    </row>
    <row r="5211" spans="1:5" x14ac:dyDescent="0.2">
      <c r="A5211" s="29">
        <v>4500</v>
      </c>
      <c r="B5211" s="29" t="s">
        <v>5454</v>
      </c>
      <c r="C5211" s="29" t="s">
        <v>242</v>
      </c>
      <c r="D5211" s="29" t="s">
        <v>232</v>
      </c>
      <c r="E5211" s="30">
        <v>16.45</v>
      </c>
    </row>
    <row r="5212" spans="1:5" x14ac:dyDescent="0.2">
      <c r="A5212" s="29">
        <v>4448</v>
      </c>
      <c r="B5212" s="29" t="s">
        <v>5455</v>
      </c>
      <c r="C5212" s="29" t="s">
        <v>242</v>
      </c>
      <c r="D5212" s="29" t="s">
        <v>232</v>
      </c>
      <c r="E5212" s="30">
        <v>22.6</v>
      </c>
    </row>
    <row r="5213" spans="1:5" x14ac:dyDescent="0.2">
      <c r="A5213" s="29">
        <v>20213</v>
      </c>
      <c r="B5213" s="29" t="s">
        <v>5456</v>
      </c>
      <c r="C5213" s="29" t="s">
        <v>242</v>
      </c>
      <c r="D5213" s="29" t="s">
        <v>232</v>
      </c>
      <c r="E5213" s="30">
        <v>26.47</v>
      </c>
    </row>
    <row r="5214" spans="1:5" x14ac:dyDescent="0.2">
      <c r="A5214" s="29">
        <v>20211</v>
      </c>
      <c r="B5214" s="29" t="s">
        <v>5457</v>
      </c>
      <c r="C5214" s="29" t="s">
        <v>242</v>
      </c>
      <c r="D5214" s="29" t="s">
        <v>232</v>
      </c>
      <c r="E5214" s="30">
        <v>35.06</v>
      </c>
    </row>
    <row r="5215" spans="1:5" x14ac:dyDescent="0.2">
      <c r="A5215" s="29">
        <v>40270</v>
      </c>
      <c r="B5215" s="29" t="s">
        <v>5458</v>
      </c>
      <c r="C5215" s="29" t="s">
        <v>242</v>
      </c>
      <c r="D5215" s="29" t="s">
        <v>237</v>
      </c>
      <c r="E5215" s="30">
        <v>92.18</v>
      </c>
    </row>
    <row r="5216" spans="1:5" x14ac:dyDescent="0.2">
      <c r="A5216" s="29">
        <v>4425</v>
      </c>
      <c r="B5216" s="29" t="s">
        <v>5459</v>
      </c>
      <c r="C5216" s="29" t="s">
        <v>242</v>
      </c>
      <c r="D5216" s="29" t="s">
        <v>232</v>
      </c>
      <c r="E5216" s="30">
        <v>28.98</v>
      </c>
    </row>
    <row r="5217" spans="1:5" x14ac:dyDescent="0.2">
      <c r="A5217" s="29">
        <v>4472</v>
      </c>
      <c r="B5217" s="29" t="s">
        <v>5460</v>
      </c>
      <c r="C5217" s="29" t="s">
        <v>242</v>
      </c>
      <c r="D5217" s="29" t="s">
        <v>232</v>
      </c>
      <c r="E5217" s="30">
        <v>36.200000000000003</v>
      </c>
    </row>
    <row r="5218" spans="1:5" x14ac:dyDescent="0.2">
      <c r="A5218" s="29">
        <v>35272</v>
      </c>
      <c r="B5218" s="29" t="s">
        <v>5461</v>
      </c>
      <c r="C5218" s="29" t="s">
        <v>242</v>
      </c>
      <c r="D5218" s="29" t="s">
        <v>232</v>
      </c>
      <c r="E5218" s="30">
        <v>52.33</v>
      </c>
    </row>
    <row r="5219" spans="1:5" x14ac:dyDescent="0.2">
      <c r="A5219" s="29">
        <v>4481</v>
      </c>
      <c r="B5219" s="29" t="s">
        <v>5462</v>
      </c>
      <c r="C5219" s="29" t="s">
        <v>242</v>
      </c>
      <c r="D5219" s="29" t="s">
        <v>232</v>
      </c>
      <c r="E5219" s="30">
        <v>56.01</v>
      </c>
    </row>
    <row r="5220" spans="1:5" x14ac:dyDescent="0.2">
      <c r="A5220" s="29">
        <v>34345</v>
      </c>
      <c r="B5220" s="29" t="s">
        <v>5463</v>
      </c>
      <c r="C5220" s="29" t="s">
        <v>407</v>
      </c>
      <c r="D5220" s="29" t="s">
        <v>232</v>
      </c>
      <c r="E5220" s="30">
        <v>9.8699999999999992</v>
      </c>
    </row>
    <row r="5221" spans="1:5" x14ac:dyDescent="0.2">
      <c r="A5221" s="29">
        <v>41096</v>
      </c>
      <c r="B5221" s="29" t="s">
        <v>5464</v>
      </c>
      <c r="C5221" s="29" t="s">
        <v>409</v>
      </c>
      <c r="D5221" s="29" t="s">
        <v>232</v>
      </c>
      <c r="E5221" s="30">
        <v>1743.84</v>
      </c>
    </row>
    <row r="5222" spans="1:5" x14ac:dyDescent="0.2">
      <c r="A5222" s="29">
        <v>41776</v>
      </c>
      <c r="B5222" s="29" t="s">
        <v>5465</v>
      </c>
      <c r="C5222" s="29" t="s">
        <v>407</v>
      </c>
      <c r="D5222" s="29" t="s">
        <v>232</v>
      </c>
      <c r="E5222" s="30">
        <v>13.53</v>
      </c>
    </row>
  </sheetData>
  <pageMargins left="0.78740157499999996" right="0.78740157499999996" top="0.984251969" bottom="0.984251969"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1A24F-0632-4B72-84AD-F403A0A51AF7}">
  <sheetPr>
    <pageSetUpPr fitToPage="1"/>
  </sheetPr>
  <dimension ref="B1:L33"/>
  <sheetViews>
    <sheetView showGridLines="0" tabSelected="1" zoomScaleNormal="100" zoomScaleSheetLayoutView="100" workbookViewId="0">
      <selection activeCell="F32" sqref="F32"/>
    </sheetView>
  </sheetViews>
  <sheetFormatPr defaultRowHeight="15" x14ac:dyDescent="0.25"/>
  <cols>
    <col min="1" max="1" width="3.7109375" customWidth="1"/>
    <col min="2" max="2" width="9.140625" customWidth="1"/>
    <col min="3" max="3" width="21.28515625" customWidth="1"/>
    <col min="4" max="4" width="12.140625" customWidth="1"/>
    <col min="5" max="5" width="10.7109375" bestFit="1" customWidth="1"/>
    <col min="13" max="13" width="3.7109375" customWidth="1"/>
  </cols>
  <sheetData>
    <row r="1" spans="2:12" ht="15.75" thickBot="1" x14ac:dyDescent="0.3"/>
    <row r="2" spans="2:12" ht="52.5" customHeight="1" x14ac:dyDescent="0.25">
      <c r="B2" s="148"/>
      <c r="C2" s="149"/>
      <c r="D2" s="149"/>
      <c r="E2" s="149"/>
      <c r="F2" s="149"/>
      <c r="G2" s="149"/>
      <c r="H2" s="149"/>
      <c r="I2" s="149"/>
      <c r="J2" s="149"/>
      <c r="K2" s="149"/>
      <c r="L2" s="150"/>
    </row>
    <row r="3" spans="2:12" ht="15.75" x14ac:dyDescent="0.25">
      <c r="B3" s="183" t="s">
        <v>5557</v>
      </c>
      <c r="C3" s="184"/>
      <c r="D3" s="184"/>
      <c r="E3" s="184"/>
      <c r="F3" s="184"/>
      <c r="G3" s="184"/>
      <c r="H3" s="184"/>
      <c r="I3" s="184"/>
      <c r="J3" s="184"/>
      <c r="K3" s="184"/>
      <c r="L3" s="185"/>
    </row>
    <row r="4" spans="2:12" ht="15.75" x14ac:dyDescent="0.25">
      <c r="B4" s="183" t="s">
        <v>5558</v>
      </c>
      <c r="C4" s="184"/>
      <c r="D4" s="184"/>
      <c r="E4" s="184"/>
      <c r="F4" s="184"/>
      <c r="G4" s="184"/>
      <c r="H4" s="184"/>
      <c r="I4" s="184"/>
      <c r="J4" s="184"/>
      <c r="K4" s="184"/>
      <c r="L4" s="185"/>
    </row>
    <row r="5" spans="2:12" ht="15.75" x14ac:dyDescent="0.25">
      <c r="B5" s="183" t="s">
        <v>5559</v>
      </c>
      <c r="C5" s="184"/>
      <c r="D5" s="184"/>
      <c r="E5" s="184"/>
      <c r="F5" s="184"/>
      <c r="G5" s="184"/>
      <c r="H5" s="184"/>
      <c r="I5" s="184"/>
      <c r="J5" s="184"/>
      <c r="K5" s="184"/>
      <c r="L5" s="185"/>
    </row>
    <row r="6" spans="2:12" ht="15.75" x14ac:dyDescent="0.25">
      <c r="B6" s="183" t="s">
        <v>5596</v>
      </c>
      <c r="C6" s="184"/>
      <c r="D6" s="184"/>
      <c r="E6" s="184"/>
      <c r="F6" s="184"/>
      <c r="G6" s="184"/>
      <c r="H6" s="184"/>
      <c r="I6" s="184"/>
      <c r="J6" s="184"/>
      <c r="K6" s="184"/>
      <c r="L6" s="185"/>
    </row>
    <row r="7" spans="2:12" x14ac:dyDescent="0.25">
      <c r="B7" s="151"/>
      <c r="L7" s="152"/>
    </row>
    <row r="8" spans="2:12" x14ac:dyDescent="0.25">
      <c r="B8" s="153" t="s">
        <v>5597</v>
      </c>
      <c r="L8" s="152"/>
    </row>
    <row r="9" spans="2:12" x14ac:dyDescent="0.25">
      <c r="B9" s="153"/>
      <c r="L9" s="152"/>
    </row>
    <row r="10" spans="2:12" x14ac:dyDescent="0.25">
      <c r="B10" s="151"/>
      <c r="C10" t="s">
        <v>5598</v>
      </c>
      <c r="D10" s="186" t="s">
        <v>5613</v>
      </c>
      <c r="E10" s="186"/>
      <c r="F10" s="186"/>
      <c r="G10" s="186"/>
      <c r="H10" s="186"/>
      <c r="I10" s="186"/>
      <c r="J10" s="186"/>
      <c r="K10" s="186"/>
      <c r="L10" s="152"/>
    </row>
    <row r="11" spans="2:12" x14ac:dyDescent="0.25">
      <c r="B11" s="151"/>
      <c r="D11" s="186"/>
      <c r="E11" s="186"/>
      <c r="F11" s="186"/>
      <c r="G11" s="186"/>
      <c r="H11" s="186"/>
      <c r="I11" s="186"/>
      <c r="J11" s="186"/>
      <c r="K11" s="186"/>
      <c r="L11" s="152"/>
    </row>
    <row r="12" spans="2:12" x14ac:dyDescent="0.25">
      <c r="B12" s="151"/>
      <c r="C12" t="s">
        <v>5599</v>
      </c>
      <c r="E12" s="154" t="s">
        <v>5600</v>
      </c>
      <c r="L12" s="152"/>
    </row>
    <row r="13" spans="2:12" x14ac:dyDescent="0.25">
      <c r="B13" s="151"/>
      <c r="C13" s="155" t="s">
        <v>5601</v>
      </c>
      <c r="D13" s="155"/>
      <c r="E13" s="156">
        <v>44602</v>
      </c>
      <c r="L13" s="152"/>
    </row>
    <row r="14" spans="2:12" x14ac:dyDescent="0.25">
      <c r="B14" s="151"/>
      <c r="C14" s="155"/>
      <c r="D14" s="155"/>
      <c r="E14" s="156"/>
      <c r="L14" s="152"/>
    </row>
    <row r="15" spans="2:12" x14ac:dyDescent="0.25">
      <c r="B15" s="153" t="s">
        <v>5597</v>
      </c>
      <c r="E15" s="154"/>
      <c r="L15" s="152"/>
    </row>
    <row r="16" spans="2:12" x14ac:dyDescent="0.25">
      <c r="B16" s="151"/>
      <c r="C16" t="s">
        <v>5602</v>
      </c>
      <c r="E16" s="157" t="s">
        <v>5537</v>
      </c>
      <c r="G16" t="s">
        <v>5603</v>
      </c>
      <c r="L16" s="152"/>
    </row>
    <row r="17" spans="2:12" x14ac:dyDescent="0.25">
      <c r="B17" s="151"/>
      <c r="E17" t="s">
        <v>5604</v>
      </c>
      <c r="L17" s="152"/>
    </row>
    <row r="18" spans="2:12" x14ac:dyDescent="0.25">
      <c r="B18" s="151"/>
      <c r="C18" t="s">
        <v>5605</v>
      </c>
      <c r="E18" t="s">
        <v>5606</v>
      </c>
      <c r="L18" s="152"/>
    </row>
    <row r="19" spans="2:12" x14ac:dyDescent="0.25">
      <c r="B19" s="151"/>
      <c r="L19" s="152"/>
    </row>
    <row r="20" spans="2:12" x14ac:dyDescent="0.25">
      <c r="B20" s="153" t="s">
        <v>5607</v>
      </c>
      <c r="L20" s="152"/>
    </row>
    <row r="21" spans="2:12" x14ac:dyDescent="0.25">
      <c r="B21" s="153"/>
      <c r="L21" s="152"/>
    </row>
    <row r="22" spans="2:12" x14ac:dyDescent="0.25">
      <c r="B22" s="151"/>
      <c r="C22" t="s">
        <v>5608</v>
      </c>
      <c r="L22" s="152"/>
    </row>
    <row r="23" spans="2:12" x14ac:dyDescent="0.25">
      <c r="B23" s="151"/>
      <c r="C23" t="s">
        <v>5609</v>
      </c>
      <c r="L23" s="152"/>
    </row>
    <row r="24" spans="2:12" x14ac:dyDescent="0.25">
      <c r="B24" s="151"/>
      <c r="C24" t="s">
        <v>5610</v>
      </c>
      <c r="L24" s="152"/>
    </row>
    <row r="25" spans="2:12" x14ac:dyDescent="0.25">
      <c r="B25" s="151"/>
      <c r="C25" t="s">
        <v>5538</v>
      </c>
      <c r="L25" s="152"/>
    </row>
    <row r="26" spans="2:12" x14ac:dyDescent="0.25">
      <c r="B26" s="151"/>
      <c r="C26" t="s">
        <v>5611</v>
      </c>
      <c r="L26" s="152"/>
    </row>
    <row r="27" spans="2:12" x14ac:dyDescent="0.25">
      <c r="B27" s="151"/>
      <c r="C27" t="s">
        <v>5612</v>
      </c>
      <c r="L27" s="152"/>
    </row>
    <row r="28" spans="2:12" ht="15.75" thickBot="1" x14ac:dyDescent="0.3">
      <c r="B28" s="158"/>
      <c r="C28" s="159"/>
      <c r="D28" s="159"/>
      <c r="E28" s="159"/>
      <c r="F28" s="159"/>
      <c r="G28" s="159"/>
      <c r="H28" s="159"/>
      <c r="I28" s="159"/>
      <c r="J28" s="159"/>
      <c r="K28" s="159"/>
      <c r="L28" s="160"/>
    </row>
    <row r="33" spans="5:5" x14ac:dyDescent="0.25">
      <c r="E33" s="161"/>
    </row>
  </sheetData>
  <mergeCells count="5">
    <mergeCell ref="B3:L3"/>
    <mergeCell ref="B4:L4"/>
    <mergeCell ref="B5:L5"/>
    <mergeCell ref="B6:L6"/>
    <mergeCell ref="D10:K11"/>
  </mergeCells>
  <pageMargins left="0.511811024" right="0.511811024" top="0.78740157499999996" bottom="0.78740157499999996" header="0.31496062000000002" footer="0.31496062000000002"/>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showGridLines="0" view="pageBreakPreview" zoomScaleNormal="100" zoomScaleSheetLayoutView="100" workbookViewId="0">
      <selection activeCell="F32" sqref="F32"/>
    </sheetView>
  </sheetViews>
  <sheetFormatPr defaultRowHeight="12.75" x14ac:dyDescent="0.2"/>
  <cols>
    <col min="1" max="1" width="21.140625" style="3" customWidth="1"/>
    <col min="2" max="2" width="90.7109375" style="3" customWidth="1"/>
    <col min="3" max="3" width="10.28515625" style="1" customWidth="1"/>
    <col min="4" max="4" width="10.5703125" style="1" bestFit="1" customWidth="1"/>
    <col min="5" max="5" width="11.5703125" style="2" customWidth="1"/>
    <col min="6" max="6" width="14.5703125" style="2" customWidth="1"/>
    <col min="7" max="7" width="14.7109375" style="2" customWidth="1"/>
    <col min="8" max="9" width="16.140625" style="2" customWidth="1"/>
    <col min="10" max="12" width="18.140625" style="91" customWidth="1"/>
    <col min="13" max="16384" width="9.140625" style="1"/>
  </cols>
  <sheetData>
    <row r="1" spans="1:12" ht="15" customHeight="1" x14ac:dyDescent="0.2">
      <c r="A1" s="187" t="s">
        <v>5615</v>
      </c>
      <c r="B1" s="187"/>
      <c r="C1" s="188" t="s">
        <v>5614</v>
      </c>
      <c r="D1" s="188"/>
      <c r="E1" s="188"/>
      <c r="F1" s="188"/>
      <c r="G1" s="188"/>
      <c r="H1" s="188"/>
      <c r="I1" s="188"/>
    </row>
    <row r="2" spans="1:12" ht="12.75" customHeight="1" x14ac:dyDescent="0.2">
      <c r="A2" s="187"/>
      <c r="B2" s="187"/>
      <c r="C2" s="189" t="s">
        <v>5613</v>
      </c>
      <c r="D2" s="190"/>
      <c r="E2" s="190"/>
      <c r="F2" s="190"/>
      <c r="G2" s="190"/>
      <c r="H2" s="191"/>
      <c r="I2" s="163">
        <v>44602</v>
      </c>
    </row>
    <row r="3" spans="1:12" ht="25.5" x14ac:dyDescent="0.2">
      <c r="A3" s="187"/>
      <c r="B3" s="187"/>
      <c r="C3" s="192"/>
      <c r="D3" s="193"/>
      <c r="E3" s="193"/>
      <c r="F3" s="193"/>
      <c r="G3" s="193"/>
      <c r="H3" s="194"/>
      <c r="I3" s="162" t="s">
        <v>5537</v>
      </c>
    </row>
    <row r="4" spans="1:12" s="3" customFormat="1" ht="30" x14ac:dyDescent="0.2">
      <c r="A4" s="12" t="s">
        <v>96</v>
      </c>
      <c r="B4" s="12" t="s">
        <v>0</v>
      </c>
      <c r="C4" s="12" t="s">
        <v>1</v>
      </c>
      <c r="D4" s="12" t="s">
        <v>112</v>
      </c>
      <c r="E4" s="12" t="s">
        <v>3</v>
      </c>
      <c r="F4" s="12" t="s">
        <v>5616</v>
      </c>
      <c r="G4" s="12" t="s">
        <v>5617</v>
      </c>
      <c r="H4" s="12" t="s">
        <v>5618</v>
      </c>
      <c r="I4" s="12" t="s">
        <v>5619</v>
      </c>
      <c r="J4" s="92" t="s">
        <v>102</v>
      </c>
      <c r="K4" s="92" t="s">
        <v>103</v>
      </c>
      <c r="L4" s="93" t="s">
        <v>104</v>
      </c>
    </row>
    <row r="5" spans="1:12" ht="15" x14ac:dyDescent="0.2">
      <c r="A5" s="86" t="s">
        <v>6</v>
      </c>
      <c r="B5" s="86" t="str">
        <f t="shared" ref="B5:B45" si="0">VLOOKUP(A5,Analitico,2,FALSE)</f>
        <v>ADMINISTRAÇÃO LOCAL</v>
      </c>
      <c r="C5" s="87"/>
      <c r="D5" s="87"/>
      <c r="E5" s="88"/>
      <c r="F5" s="89"/>
      <c r="G5" s="89"/>
      <c r="H5" s="89">
        <f t="shared" ref="H5:L5" si="1">SUBTOTAL(9,H6:H9)</f>
        <v>655.97321062516767</v>
      </c>
      <c r="I5" s="89">
        <f t="shared" si="1"/>
        <v>13494.44162420027</v>
      </c>
      <c r="J5" s="94">
        <f t="shared" si="1"/>
        <v>799.02359624068822</v>
      </c>
      <c r="K5" s="94">
        <f t="shared" si="1"/>
        <v>17383.521460471005</v>
      </c>
      <c r="L5" s="94">
        <f t="shared" si="1"/>
        <v>18182.545056711693</v>
      </c>
    </row>
    <row r="6" spans="1:12" ht="15" x14ac:dyDescent="0.2">
      <c r="A6" s="13" t="s">
        <v>8</v>
      </c>
      <c r="B6" s="13" t="str">
        <f t="shared" si="0"/>
        <v>ENGENHEIRO CIVIL PLENO COM ENCARGOS COMPLEMENTARES</v>
      </c>
      <c r="C6" s="19" t="str">
        <f>VLOOKUP($A6,Analitico,3,FALSE)</f>
        <v>SER.CG</v>
      </c>
      <c r="D6" s="19" t="str">
        <f>VLOOKUP($A6,Analitico,4,FALSE)</f>
        <v>MÊS</v>
      </c>
      <c r="E6" s="18">
        <f>VLOOKUP($A6,Analitico,5,FALSE)</f>
        <v>0.3</v>
      </c>
      <c r="F6" s="14">
        <f>VLOOKUP($A6,Analitico,6,FALSE)</f>
        <v>361.15221894284952</v>
      </c>
      <c r="G6" s="14">
        <f>VLOOKUP($A6,Analitico,7,FALSE)</f>
        <v>21201.34178129541</v>
      </c>
      <c r="H6" s="14">
        <f>E6*F6</f>
        <v>108.34566568285486</v>
      </c>
      <c r="I6" s="14">
        <f>E6*G6</f>
        <v>6360.4025343886233</v>
      </c>
      <c r="J6" s="95">
        <f>H6*(1+BDI_MAT)</f>
        <v>131.97298613536483</v>
      </c>
      <c r="K6" s="95">
        <f>I6*(1+BDI_MO)</f>
        <v>8193.4619477322285</v>
      </c>
      <c r="L6" s="95">
        <f t="shared" ref="L6:L45" si="2">J6+K6</f>
        <v>8325.4349338675929</v>
      </c>
    </row>
    <row r="7" spans="1:12" ht="15" x14ac:dyDescent="0.2">
      <c r="A7" s="13" t="s">
        <v>12</v>
      </c>
      <c r="B7" s="13" t="str">
        <f t="shared" si="0"/>
        <v>MESTRE DE OBRAS COM ENCARGOS COMPLEMENTARES</v>
      </c>
      <c r="C7" s="19" t="str">
        <f>VLOOKUP($A7,Analitico,3,FALSE)</f>
        <v>SER.CG</v>
      </c>
      <c r="D7" s="19" t="str">
        <f>VLOOKUP($A7,Analitico,4,FALSE)</f>
        <v>MÊS</v>
      </c>
      <c r="E7" s="18">
        <f>VLOOKUP($A7,Analitico,5,FALSE)</f>
        <v>0.5</v>
      </c>
      <c r="F7" s="14">
        <f>VLOOKUP($A7,Analitico,6,FALSE)</f>
        <v>480.97508988462573</v>
      </c>
      <c r="G7" s="14">
        <f>VLOOKUP($A7,Analitico,7,FALSE)</f>
        <v>14268.078179623291</v>
      </c>
      <c r="H7" s="14">
        <f>E7*F7</f>
        <v>240.48754494231287</v>
      </c>
      <c r="I7" s="14">
        <f>E7*G7</f>
        <v>7134.0390898116457</v>
      </c>
      <c r="J7" s="95">
        <f>H7*(1+BDI_MAT)</f>
        <v>292.93150985201004</v>
      </c>
      <c r="K7" s="95">
        <f>I7*(1+BDI_MO)</f>
        <v>9190.0595127387751</v>
      </c>
      <c r="L7" s="95">
        <f t="shared" si="2"/>
        <v>9482.9910225907843</v>
      </c>
    </row>
    <row r="8" spans="1:12" ht="30" x14ac:dyDescent="0.2">
      <c r="A8" s="13" t="s">
        <v>14</v>
      </c>
      <c r="B8" s="13" t="str">
        <f t="shared" si="0"/>
        <v>DIÁRIO DE OBRAS ou LIVRO DE ORDEM - EM TAMANHO OFICIO - 33X3 - PREENCHIMENTO OBRIGATÓRIO PELA CONTRATADA</v>
      </c>
      <c r="C8" s="19" t="str">
        <f>VLOOKUP($A8,Analitico,3,FALSE)</f>
        <v>SER.CG</v>
      </c>
      <c r="D8" s="19" t="str">
        <f>VLOOKUP($A8,Analitico,4,FALSE)</f>
        <v>UN</v>
      </c>
      <c r="E8" s="18">
        <f>VLOOKUP($A8,Analitico,5,FALSE)</f>
        <v>2</v>
      </c>
      <c r="F8" s="14">
        <f>VLOOKUP($A8,Analitico,6,FALSE)</f>
        <v>36.6</v>
      </c>
      <c r="G8" s="14">
        <f>VLOOKUP($A8,Analitico,7,FALSE)</f>
        <v>0</v>
      </c>
      <c r="H8" s="14">
        <f>E8*F8</f>
        <v>73.2</v>
      </c>
      <c r="I8" s="14">
        <f>E8*G8</f>
        <v>0</v>
      </c>
      <c r="J8" s="95">
        <f>H8*(1+BDI_MAT)</f>
        <v>89.162981502059466</v>
      </c>
      <c r="K8" s="95">
        <f>I8*(1+BDI_MO)</f>
        <v>0</v>
      </c>
      <c r="L8" s="95">
        <f t="shared" si="2"/>
        <v>89.162981502059466</v>
      </c>
    </row>
    <row r="9" spans="1:12" ht="15" x14ac:dyDescent="0.2">
      <c r="A9" s="13" t="s">
        <v>17</v>
      </c>
      <c r="B9" s="13" t="str">
        <f t="shared" si="0"/>
        <v>ANOTAÇÃO/REGISTRO DE RESPONSABILIDADE TÉCNICA (ART OU RRT)</v>
      </c>
      <c r="C9" s="19" t="str">
        <f>VLOOKUP($A9,Analitico,3,FALSE)</f>
        <v>SER.CG</v>
      </c>
      <c r="D9" s="19" t="str">
        <f>VLOOKUP($A9,Analitico,4,FALSE)</f>
        <v>UN</v>
      </c>
      <c r="E9" s="18">
        <f>VLOOKUP($A9,Analitico,5,FALSE)</f>
        <v>1</v>
      </c>
      <c r="F9" s="14">
        <f>VLOOKUP($A9,Analitico,6,FALSE)</f>
        <v>233.94</v>
      </c>
      <c r="G9" s="14">
        <f>VLOOKUP($A9,Analitico,7,FALSE)</f>
        <v>0</v>
      </c>
      <c r="H9" s="14">
        <f>E9*F9</f>
        <v>233.94</v>
      </c>
      <c r="I9" s="14">
        <f>E9*G9</f>
        <v>0</v>
      </c>
      <c r="J9" s="95">
        <f>H9*(1+BDI_MAT)</f>
        <v>284.95611875125394</v>
      </c>
      <c r="K9" s="95">
        <f>I9*(1+BDI_MO)</f>
        <v>0</v>
      </c>
      <c r="L9" s="95">
        <f t="shared" si="2"/>
        <v>284.95611875125394</v>
      </c>
    </row>
    <row r="10" spans="1:12" ht="15" x14ac:dyDescent="0.2">
      <c r="A10" s="86" t="s">
        <v>19</v>
      </c>
      <c r="B10" s="86" t="str">
        <f t="shared" si="0"/>
        <v>CARGA E TRANSPORTE DE ENTULHOS</v>
      </c>
      <c r="C10" s="87"/>
      <c r="D10" s="87"/>
      <c r="E10" s="88"/>
      <c r="F10" s="89"/>
      <c r="G10" s="89"/>
      <c r="H10" s="89">
        <f>SUBTOTAL(9,H11:H13)</f>
        <v>2320.2227021794997</v>
      </c>
      <c r="I10" s="89">
        <f t="shared" ref="I10:L10" si="3">SUBTOTAL(9,I11:I13)</f>
        <v>122.21339256000002</v>
      </c>
      <c r="J10" s="96">
        <f t="shared" si="3"/>
        <v>2826.2018288946606</v>
      </c>
      <c r="K10" s="96">
        <f t="shared" si="3"/>
        <v>157.43512710550064</v>
      </c>
      <c r="L10" s="96">
        <f t="shared" si="3"/>
        <v>2983.6369560001613</v>
      </c>
    </row>
    <row r="11" spans="1:12" ht="15" x14ac:dyDescent="0.2">
      <c r="A11" s="13" t="s">
        <v>21</v>
      </c>
      <c r="B11" s="13" t="str">
        <f t="shared" si="0"/>
        <v>CARGA MANUAL DE ENTULHO EM CAMINHAO BASCULANTE 6 M3</v>
      </c>
      <c r="C11" s="19" t="str">
        <f>VLOOKUP($A11,Analitico,3,FALSE)</f>
        <v>SER.CG</v>
      </c>
      <c r="D11" s="19" t="str">
        <f>VLOOKUP($A11,Analitico,4,FALSE)</f>
        <v>M3</v>
      </c>
      <c r="E11" s="18">
        <f>VLOOKUP($A11,Analitico,5,FALSE)</f>
        <v>10</v>
      </c>
      <c r="F11" s="14">
        <f>VLOOKUP($A11,Analitico,6,FALSE)</f>
        <v>11.365279370249997</v>
      </c>
      <c r="G11" s="14">
        <f>VLOOKUP($A11,Analitico,7,FALSE)</f>
        <v>11.530902600000001</v>
      </c>
      <c r="H11" s="14">
        <f>E11*F11</f>
        <v>113.65279370249996</v>
      </c>
      <c r="I11" s="14">
        <f>E11*G11</f>
        <v>115.30902600000002</v>
      </c>
      <c r="J11" s="95">
        <f>H11*(1+BDI_MAT)</f>
        <v>138.43745823160361</v>
      </c>
      <c r="K11" s="95">
        <f>I11*(1+BDI_MO)</f>
        <v>148.54093143522729</v>
      </c>
      <c r="L11" s="95">
        <f t="shared" si="2"/>
        <v>286.97838966683094</v>
      </c>
    </row>
    <row r="12" spans="1:12" ht="30" x14ac:dyDescent="0.2">
      <c r="A12" s="13" t="s">
        <v>24</v>
      </c>
      <c r="B12" s="13" t="str">
        <f t="shared" si="0"/>
        <v>TRANSPORTE DE ENTULHO COM CAMINHAO BASCULANTE 6 M3, RODOVIA PAVIMENTADA, DMT 0,5 A 1,0 KM</v>
      </c>
      <c r="C12" s="19" t="str">
        <f>VLOOKUP($A12,Analitico,3,FALSE)</f>
        <v>SER.CG</v>
      </c>
      <c r="D12" s="19" t="str">
        <f>VLOOKUP($A12,Analitico,4,FALSE)</f>
        <v>M3</v>
      </c>
      <c r="E12" s="18">
        <f>VLOOKUP($A12,Analitico,5,FALSE)</f>
        <v>10</v>
      </c>
      <c r="F12" s="14">
        <f>VLOOKUP($A12,Analitico,6,FALSE)</f>
        <v>5.7905908476999999</v>
      </c>
      <c r="G12" s="14">
        <f>VLOOKUP($A12,Analitico,7,FALSE)</f>
        <v>0.69043665599999993</v>
      </c>
      <c r="H12" s="14">
        <f>E12*F12</f>
        <v>57.905908476999997</v>
      </c>
      <c r="I12" s="14">
        <f>E12*G12</f>
        <v>6.9043665599999997</v>
      </c>
      <c r="J12" s="95">
        <f>H12*(1+BDI_MAT)</f>
        <v>70.533653639271847</v>
      </c>
      <c r="K12" s="95">
        <f>I12*(1+BDI_MO)</f>
        <v>8.8941956702733389</v>
      </c>
      <c r="L12" s="95">
        <f t="shared" si="2"/>
        <v>79.427849309545181</v>
      </c>
    </row>
    <row r="13" spans="1:12" ht="15" x14ac:dyDescent="0.2">
      <c r="A13" s="181" t="s">
        <v>26</v>
      </c>
      <c r="B13" s="13" t="str">
        <f t="shared" si="0"/>
        <v>TRANSPORTE RODOVIARIO DE CARGA LOTAÇÃO 2 EIXOS CARGA GERAL</v>
      </c>
      <c r="C13" s="19" t="str">
        <f>VLOOKUP($A13,Analitico,3,FALSE)</f>
        <v>SER.CG</v>
      </c>
      <c r="D13" s="19" t="str">
        <f>VLOOKUP($A13,Analitico,4,FALSE)</f>
        <v>KM</v>
      </c>
      <c r="E13" s="18">
        <f>VLOOKUP($A13,Analitico,5,FALSE)</f>
        <v>902.8</v>
      </c>
      <c r="F13" s="14">
        <f>VLOOKUP($A13,Analitico,6,FALSE)</f>
        <v>2.38</v>
      </c>
      <c r="G13" s="14">
        <f>VLOOKUP($A13,Analitico,7,FALSE)</f>
        <v>0</v>
      </c>
      <c r="H13" s="14">
        <f>E13*F13</f>
        <v>2148.6639999999998</v>
      </c>
      <c r="I13" s="14">
        <f>E13*G13</f>
        <v>0</v>
      </c>
      <c r="J13" s="95">
        <f>H13*(1+BDI_MAT)</f>
        <v>2617.230717023785</v>
      </c>
      <c r="K13" s="95">
        <f>I13*(1+BDI_MO)</f>
        <v>0</v>
      </c>
      <c r="L13" s="95">
        <f t="shared" si="2"/>
        <v>2617.230717023785</v>
      </c>
    </row>
    <row r="14" spans="1:12" ht="15" x14ac:dyDescent="0.2">
      <c r="A14" s="86" t="s">
        <v>97</v>
      </c>
      <c r="B14" s="86" t="str">
        <f t="shared" si="0"/>
        <v>EXPOSITORES E DEMAIS MOBILIARIOS</v>
      </c>
      <c r="C14" s="87"/>
      <c r="D14" s="87"/>
      <c r="E14" s="88"/>
      <c r="F14" s="89"/>
      <c r="G14" s="89"/>
      <c r="H14" s="89">
        <f>SUBTOTAL(9,H15:H19)</f>
        <v>103530.17512701193</v>
      </c>
      <c r="I14" s="89">
        <f t="shared" ref="I14:L14" si="4">SUBTOTAL(9,I15:I19)</f>
        <v>70320.630048905121</v>
      </c>
      <c r="J14" s="96">
        <f t="shared" si="4"/>
        <v>126107.36461413579</v>
      </c>
      <c r="K14" s="96">
        <f t="shared" si="4"/>
        <v>90586.940579798145</v>
      </c>
      <c r="L14" s="96">
        <f t="shared" si="4"/>
        <v>216694.30519393392</v>
      </c>
    </row>
    <row r="15" spans="1:12" ht="15" x14ac:dyDescent="0.2">
      <c r="A15" s="13" t="s">
        <v>31</v>
      </c>
      <c r="B15" s="13" t="str">
        <f t="shared" si="0"/>
        <v>TRILHO PARA PORTAS DE CORRER</v>
      </c>
      <c r="C15" s="19" t="str">
        <f>VLOOKUP($A15,Analitico,3,FALSE)</f>
        <v>SER.CG</v>
      </c>
      <c r="D15" s="19" t="str">
        <f>VLOOKUP($A15,Analitico,4,FALSE)</f>
        <v>M</v>
      </c>
      <c r="E15" s="18">
        <f>VLOOKUP($A15,Analitico,5,FALSE)</f>
        <v>17</v>
      </c>
      <c r="F15" s="14">
        <f>VLOOKUP($A15,Analitico,6,FALSE)</f>
        <v>40.993000000000009</v>
      </c>
      <c r="G15" s="14">
        <f>VLOOKUP($A15,Analitico,7,FALSE)</f>
        <v>16.903644</v>
      </c>
      <c r="H15" s="14">
        <f>E15*F15</f>
        <v>696.8810000000002</v>
      </c>
      <c r="I15" s="14">
        <f>E15*G15</f>
        <v>287.36194799999998</v>
      </c>
      <c r="J15" s="95">
        <f>H15*(1+BDI_MAT)</f>
        <v>848.85229114940876</v>
      </c>
      <c r="K15" s="95">
        <f>I15*(1+BDI_MO)</f>
        <v>370.17927299950782</v>
      </c>
      <c r="L15" s="95">
        <f t="shared" si="2"/>
        <v>1219.0315641489165</v>
      </c>
    </row>
    <row r="16" spans="1:12" ht="30" x14ac:dyDescent="0.2">
      <c r="A16" s="13" t="s">
        <v>34</v>
      </c>
      <c r="B16" s="13" t="str">
        <f t="shared" si="0"/>
        <v>FORNECIMENTO E INSTALAÇÃO DE ACRILICO CRISTAL VIRGEM 4MM</v>
      </c>
      <c r="C16" s="19" t="str">
        <f>VLOOKUP($A16,Analitico,3,FALSE)</f>
        <v>SER.CG</v>
      </c>
      <c r="D16" s="19" t="str">
        <f>VLOOKUP($A16,Analitico,4,FALSE)</f>
        <v>M2</v>
      </c>
      <c r="E16" s="18">
        <f>VLOOKUP($A16,Analitico,5,FALSE)</f>
        <v>45.33</v>
      </c>
      <c r="F16" s="14">
        <f>VLOOKUP($A16,Analitico,6,FALSE)</f>
        <v>1219.0933333333332</v>
      </c>
      <c r="G16" s="14">
        <f>VLOOKUP($A16,Analitico,7,FALSE)</f>
        <v>341.92338500000005</v>
      </c>
      <c r="H16" s="14">
        <f>E16*F16</f>
        <v>55261.500799999994</v>
      </c>
      <c r="I16" s="14">
        <f>E16*G16</f>
        <v>15499.387042050002</v>
      </c>
      <c r="J16" s="95">
        <f>H16*(1+BDI_MAT)</f>
        <v>67312.57067768366</v>
      </c>
      <c r="K16" s="95">
        <f>I16*(1+BDI_MO)</f>
        <v>19966.28943775138</v>
      </c>
      <c r="L16" s="95">
        <f t="shared" si="2"/>
        <v>87278.860115435033</v>
      </c>
    </row>
    <row r="17" spans="1:12" ht="60" x14ac:dyDescent="0.2">
      <c r="A17" s="13" t="s">
        <v>37</v>
      </c>
      <c r="B17" s="13" t="str">
        <f t="shared" si="0"/>
        <v>MDF COM REVESTIMENTO MELAMÍNICO DE FÁBRICA, ESPESSURA 18MM, COM ACABAMENTO TEXTURIZADO NAS DUAS FACES EM IMITAÇÃO DE MADEIRA PADRÃO TABACO. REFERÊNCIA: MARCA ARAUCO, MDF MELAMINA, LINHA BALMY, PADRÃO TABACO, TEXTURA PORO OU EQUIVALENTE TÉCNICO.</v>
      </c>
      <c r="C17" s="19" t="str">
        <f>VLOOKUP($A17,Analitico,3,FALSE)</f>
        <v>SER.CG</v>
      </c>
      <c r="D17" s="19" t="str">
        <f>VLOOKUP($A17,Analitico,4,FALSE)</f>
        <v>M2</v>
      </c>
      <c r="E17" s="18">
        <f>VLOOKUP($A17,Analitico,5,FALSE)</f>
        <v>94.26</v>
      </c>
      <c r="F17" s="14">
        <f>VLOOKUP($A17,Analitico,6,FALSE)</f>
        <v>487.72700000000003</v>
      </c>
      <c r="G17" s="14">
        <f>VLOOKUP($A17,Analitico,7,FALSE)</f>
        <v>572.46846000000005</v>
      </c>
      <c r="H17" s="14">
        <f>E17*F17</f>
        <v>45973.147020000004</v>
      </c>
      <c r="I17" s="14">
        <f>E17*G17</f>
        <v>53960.877039600011</v>
      </c>
      <c r="J17" s="95">
        <f>H17*(1+BDI_MAT)</f>
        <v>55998.672914422408</v>
      </c>
      <c r="K17" s="95">
        <f>I17*(1+BDI_MO)</f>
        <v>69512.328865946314</v>
      </c>
      <c r="L17" s="95">
        <f t="shared" si="2"/>
        <v>125511.00178036872</v>
      </c>
    </row>
    <row r="18" spans="1:12" ht="15" x14ac:dyDescent="0.2">
      <c r="A18" s="13" t="s">
        <v>39</v>
      </c>
      <c r="B18" s="13" t="str">
        <f t="shared" si="0"/>
        <v>TABLADO EM ESTRUTURA DE MADEIRA REVESTIDO COM MDF COR TABACO</v>
      </c>
      <c r="C18" s="19" t="str">
        <f>VLOOKUP($A18,Analitico,3,FALSE)</f>
        <v>SER.CG</v>
      </c>
      <c r="D18" s="19" t="str">
        <f>VLOOKUP($A18,Analitico,4,FALSE)</f>
        <v>M2</v>
      </c>
      <c r="E18" s="18">
        <f>VLOOKUP($A18,Analitico,5,FALSE)</f>
        <v>5.04</v>
      </c>
      <c r="F18" s="14">
        <f>VLOOKUP($A18,Analitico,6,FALSE)</f>
        <v>191.29419002504</v>
      </c>
      <c r="G18" s="14">
        <f>VLOOKUP($A18,Analitico,7,FALSE)</f>
        <v>30.743559128000001</v>
      </c>
      <c r="H18" s="14">
        <f>E18*F18</f>
        <v>964.12271772620159</v>
      </c>
      <c r="I18" s="14">
        <f>E18*G18</f>
        <v>154.94753800512001</v>
      </c>
      <c r="J18" s="95">
        <f>H18*(1+BDI_MAT)</f>
        <v>1174.3723503597898</v>
      </c>
      <c r="K18" s="95">
        <f>I18*(1+BDI_MO)</f>
        <v>199.60320902264669</v>
      </c>
      <c r="L18" s="95">
        <f t="shared" si="2"/>
        <v>1373.9755593824366</v>
      </c>
    </row>
    <row r="19" spans="1:12" ht="15" x14ac:dyDescent="0.2">
      <c r="A19" s="13" t="s">
        <v>41</v>
      </c>
      <c r="B19" s="13" t="str">
        <f t="shared" si="0"/>
        <v>VELUDO ITALIANO COR MARFIM PARA FUNDO EXPOSITOR</v>
      </c>
      <c r="C19" s="19" t="str">
        <f>VLOOKUP($A19,Analitico,3,FALSE)</f>
        <v>SER.CG</v>
      </c>
      <c r="D19" s="19" t="str">
        <f>VLOOKUP($A19,Analitico,4,FALSE)</f>
        <v>M2</v>
      </c>
      <c r="E19" s="18">
        <f>VLOOKUP($A19,Analitico,5,FALSE)</f>
        <v>5.75</v>
      </c>
      <c r="F19" s="14">
        <f>VLOOKUP($A19,Analitico,6,FALSE)</f>
        <v>110.35192857142859</v>
      </c>
      <c r="G19" s="14">
        <f>VLOOKUP($A19,Analitico,7,FALSE)</f>
        <v>72.705475000000007</v>
      </c>
      <c r="H19" s="14">
        <f>E19*F19</f>
        <v>634.52358928571437</v>
      </c>
      <c r="I19" s="14">
        <f>E19*G19</f>
        <v>418.05648125000005</v>
      </c>
      <c r="J19" s="95">
        <f>H19*(1+BDI_MAT)</f>
        <v>772.89638052052635</v>
      </c>
      <c r="K19" s="95">
        <f>I19*(1+BDI_MO)</f>
        <v>538.53979407829388</v>
      </c>
      <c r="L19" s="95">
        <f t="shared" si="2"/>
        <v>1311.4361745988203</v>
      </c>
    </row>
    <row r="20" spans="1:12" ht="15" x14ac:dyDescent="0.2">
      <c r="A20" s="86" t="s">
        <v>124</v>
      </c>
      <c r="B20" s="86" t="str">
        <f t="shared" si="0"/>
        <v>PINTURA</v>
      </c>
      <c r="C20" s="87"/>
      <c r="D20" s="87"/>
      <c r="E20" s="88"/>
      <c r="F20" s="89"/>
      <c r="G20" s="89"/>
      <c r="H20" s="89">
        <f>SUBTOTAL(9,H21)</f>
        <v>501.39555199999995</v>
      </c>
      <c r="I20" s="89">
        <f t="shared" ref="I20:L20" si="5">SUBTOTAL(9,I21)</f>
        <v>197.61419055680003</v>
      </c>
      <c r="J20" s="96">
        <f t="shared" si="5"/>
        <v>610.73664382774439</v>
      </c>
      <c r="K20" s="96">
        <f t="shared" si="5"/>
        <v>254.56633316914471</v>
      </c>
      <c r="L20" s="96">
        <f t="shared" si="5"/>
        <v>865.30297699688913</v>
      </c>
    </row>
    <row r="21" spans="1:12" ht="30" x14ac:dyDescent="0.2">
      <c r="A21" s="13" t="s">
        <v>45</v>
      </c>
      <c r="B21" s="13" t="str">
        <f t="shared" si="0"/>
        <v>APLICAÇÃO MANUAL DE PINTURA COM TINTA LÁTEX ACRÍLICA EM PAREDES, DUAS DEMÃOS. AF_06/2014</v>
      </c>
      <c r="C21" s="19" t="str">
        <f>VLOOKUP($A21,Analitico,3,FALSE)</f>
        <v>SER.CG</v>
      </c>
      <c r="D21" s="19" t="str">
        <f>VLOOKUP($A21,Analitico,4,FALSE)</f>
        <v>M2</v>
      </c>
      <c r="E21" s="18">
        <f>VLOOKUP($A21,Analitico,5,FALSE)</f>
        <v>54.4</v>
      </c>
      <c r="F21" s="14">
        <f>VLOOKUP($A21,Analitico,6,FALSE)</f>
        <v>9.2168299999999999</v>
      </c>
      <c r="G21" s="14">
        <f>VLOOKUP($A21,Analitico,7,FALSE)</f>
        <v>3.6326137970000003</v>
      </c>
      <c r="H21" s="14">
        <f>E21*F21</f>
        <v>501.39555199999995</v>
      </c>
      <c r="I21" s="14">
        <f>E21*G21</f>
        <v>197.61419055680003</v>
      </c>
      <c r="J21" s="95">
        <f>H21*(1+BDI_MAT)</f>
        <v>610.73664382774439</v>
      </c>
      <c r="K21" s="95">
        <f>I21*(1+BDI_MO)</f>
        <v>254.56633316914471</v>
      </c>
      <c r="L21" s="95">
        <f t="shared" si="2"/>
        <v>865.30297699688913</v>
      </c>
    </row>
    <row r="22" spans="1:12" ht="15" x14ac:dyDescent="0.2">
      <c r="A22" s="86" t="s">
        <v>43</v>
      </c>
      <c r="B22" s="86" t="str">
        <f t="shared" si="0"/>
        <v>INSTALAÇÕES ELÉTRICAS</v>
      </c>
      <c r="C22" s="87"/>
      <c r="D22" s="87"/>
      <c r="E22" s="88"/>
      <c r="F22" s="89"/>
      <c r="G22" s="89"/>
      <c r="H22" s="89">
        <f>SUBTOTAL(9,H23:H36)</f>
        <v>6609.5349588090667</v>
      </c>
      <c r="I22" s="89">
        <f t="shared" ref="I22:L22" si="6">SUBTOTAL(9,I23:I36)</f>
        <v>1911.088294017</v>
      </c>
      <c r="J22" s="96">
        <f t="shared" si="6"/>
        <v>8050.8994982173253</v>
      </c>
      <c r="K22" s="96">
        <f t="shared" si="6"/>
        <v>2461.8613572214604</v>
      </c>
      <c r="L22" s="96">
        <f t="shared" si="6"/>
        <v>10512.760855438786</v>
      </c>
    </row>
    <row r="23" spans="1:12" ht="30" x14ac:dyDescent="0.2">
      <c r="A23" s="13" t="s">
        <v>49</v>
      </c>
      <c r="B23" s="13" t="str">
        <f t="shared" si="0"/>
        <v>CABO DE COBRE FLEXÍVEL ISOLADO, 2,5 MM², ANTI-CHAMA 450/750 V, PARA CIRCUITOS TERMINAIS - FORNECIMENTO E INSTALAÇÃO. AF_12/2015</v>
      </c>
      <c r="C23" s="19" t="str">
        <f t="shared" ref="C23:C36" si="7">VLOOKUP($A23,Analitico,3,FALSE)</f>
        <v>SER.CG</v>
      </c>
      <c r="D23" s="19" t="str">
        <f t="shared" ref="D23:D36" si="8">VLOOKUP($A23,Analitico,4,FALSE)</f>
        <v>M</v>
      </c>
      <c r="E23" s="18">
        <f t="shared" ref="E23:E36" si="9">VLOOKUP($A23,Analitico,5,FALSE)</f>
        <v>450</v>
      </c>
      <c r="F23" s="14">
        <f t="shared" ref="F23:F36" si="10">VLOOKUP($A23,Analitico,6,FALSE)</f>
        <v>2.9295000000000004</v>
      </c>
      <c r="G23" s="14">
        <f t="shared" ref="G23:G36" si="11">VLOOKUP($A23,Analitico,7,FALSE)</f>
        <v>0.82384649999999993</v>
      </c>
      <c r="H23" s="14">
        <f t="shared" ref="H23:H36" si="12">E23*F23</f>
        <v>1318.2750000000001</v>
      </c>
      <c r="I23" s="14">
        <f t="shared" ref="I23:I36" si="13">E23*G23</f>
        <v>370.73092499999996</v>
      </c>
      <c r="J23" s="95">
        <f t="shared" ref="J23:J36" si="14">H23*(1+BDI_MAT)</f>
        <v>1605.7558666615771</v>
      </c>
      <c r="K23" s="95">
        <f t="shared" ref="K23:K36" si="15">I23*(1+BDI_MO)</f>
        <v>477.57507648484847</v>
      </c>
      <c r="L23" s="95">
        <f t="shared" si="2"/>
        <v>2083.3309431464254</v>
      </c>
    </row>
    <row r="24" spans="1:12" ht="30" x14ac:dyDescent="0.2">
      <c r="A24" s="13" t="s">
        <v>51</v>
      </c>
      <c r="B24" s="13" t="str">
        <f t="shared" si="0"/>
        <v>INTERRUPTOR SIMPLES (1 MÓDULO), 10A/250V, INCLUINDO SUPORTE E PLACA - FORNECIMENTO E INSTALAÇÃO. AF_12/2015</v>
      </c>
      <c r="C24" s="19" t="str">
        <f t="shared" si="7"/>
        <v>SER.CG</v>
      </c>
      <c r="D24" s="19" t="str">
        <f t="shared" si="8"/>
        <v>UN</v>
      </c>
      <c r="E24" s="18">
        <f t="shared" si="9"/>
        <v>1</v>
      </c>
      <c r="F24" s="14">
        <f t="shared" si="10"/>
        <v>10.762919999999999</v>
      </c>
      <c r="G24" s="14">
        <f t="shared" si="11"/>
        <v>8.1787066139999993</v>
      </c>
      <c r="H24" s="14">
        <f t="shared" si="12"/>
        <v>10.762919999999999</v>
      </c>
      <c r="I24" s="14">
        <f t="shared" si="13"/>
        <v>8.1787066139999993</v>
      </c>
      <c r="J24" s="95">
        <f t="shared" si="14"/>
        <v>13.110027826067565</v>
      </c>
      <c r="K24" s="95">
        <f t="shared" si="15"/>
        <v>10.535798805368573</v>
      </c>
      <c r="L24" s="95">
        <f t="shared" si="2"/>
        <v>23.645826631436137</v>
      </c>
    </row>
    <row r="25" spans="1:12" ht="30" x14ac:dyDescent="0.2">
      <c r="A25" s="13" t="s">
        <v>53</v>
      </c>
      <c r="B25" s="13" t="str">
        <f t="shared" si="0"/>
        <v>TOMADA MÉDIA DE EMBUTIR (1 MÓDULO), 2P+T 10 A, SEM SUPORTE E SEM PLACA - FORNECIMENTO E INSTALAÇÃO. AF_12/2015</v>
      </c>
      <c r="C25" s="19" t="str">
        <f t="shared" si="7"/>
        <v>SER.CG</v>
      </c>
      <c r="D25" s="19" t="str">
        <f t="shared" si="8"/>
        <v>UN</v>
      </c>
      <c r="E25" s="18">
        <f t="shared" si="9"/>
        <v>6</v>
      </c>
      <c r="F25" s="14">
        <f t="shared" si="10"/>
        <v>8.6672799999999999</v>
      </c>
      <c r="G25" s="14">
        <f t="shared" si="11"/>
        <v>8.458157400000001</v>
      </c>
      <c r="H25" s="14">
        <f t="shared" si="12"/>
        <v>52.003680000000003</v>
      </c>
      <c r="I25" s="14">
        <f t="shared" si="13"/>
        <v>50.748944400000006</v>
      </c>
      <c r="J25" s="95">
        <f t="shared" si="14"/>
        <v>63.344305435505738</v>
      </c>
      <c r="K25" s="95">
        <f t="shared" si="15"/>
        <v>65.374721581037051</v>
      </c>
      <c r="L25" s="95">
        <f t="shared" si="2"/>
        <v>128.71902701654278</v>
      </c>
    </row>
    <row r="26" spans="1:12" ht="30" x14ac:dyDescent="0.2">
      <c r="A26" s="13" t="s">
        <v>55</v>
      </c>
      <c r="B26" s="13" t="str">
        <f t="shared" si="0"/>
        <v>TOMADA MÉDIA DE EMBUTIR (2 MÓDULOS), 2P+T 10 A, INCLUINDO SUPORTE E PLACA - FORNECIMENTO E INSTALAÇÃO. AF_12/2015</v>
      </c>
      <c r="C26" s="19" t="str">
        <f t="shared" si="7"/>
        <v>SER.CG</v>
      </c>
      <c r="D26" s="19" t="str">
        <f t="shared" si="8"/>
        <v>UN</v>
      </c>
      <c r="E26" s="18">
        <f t="shared" si="9"/>
        <v>3</v>
      </c>
      <c r="F26" s="14">
        <f t="shared" si="10"/>
        <v>20.305720000000001</v>
      </c>
      <c r="G26" s="14">
        <f t="shared" si="11"/>
        <v>17.241018113999999</v>
      </c>
      <c r="H26" s="14">
        <f t="shared" si="12"/>
        <v>60.917160000000003</v>
      </c>
      <c r="I26" s="14">
        <f t="shared" si="13"/>
        <v>51.723054341999998</v>
      </c>
      <c r="J26" s="95">
        <f t="shared" si="14"/>
        <v>74.201579374836015</v>
      </c>
      <c r="K26" s="95">
        <f t="shared" si="15"/>
        <v>66.629568691661277</v>
      </c>
      <c r="L26" s="95">
        <f t="shared" si="2"/>
        <v>140.83114806649729</v>
      </c>
    </row>
    <row r="27" spans="1:12" ht="30" x14ac:dyDescent="0.2">
      <c r="A27" s="13" t="s">
        <v>57</v>
      </c>
      <c r="B27" s="13" t="str">
        <f t="shared" si="0"/>
        <v>DISJUNTOR MONOPOLAR TIPO DIN, CORRENTE NOMINAL DE 20A - FORNECIMENTO E INSTALAÇÃO. AF_04/2016</v>
      </c>
      <c r="C27" s="19" t="str">
        <f t="shared" si="7"/>
        <v>SER.CG</v>
      </c>
      <c r="D27" s="19" t="str">
        <f t="shared" si="8"/>
        <v>UN</v>
      </c>
      <c r="E27" s="18">
        <f t="shared" si="9"/>
        <v>3</v>
      </c>
      <c r="F27" s="14">
        <f t="shared" si="10"/>
        <v>12.029907999999997</v>
      </c>
      <c r="G27" s="14">
        <f t="shared" si="11"/>
        <v>1.820700765</v>
      </c>
      <c r="H27" s="14">
        <f t="shared" si="12"/>
        <v>36.08972399999999</v>
      </c>
      <c r="I27" s="14">
        <f t="shared" si="13"/>
        <v>5.4621022950000002</v>
      </c>
      <c r="J27" s="95">
        <f t="shared" si="14"/>
        <v>43.959937068667081</v>
      </c>
      <c r="K27" s="95">
        <f t="shared" si="15"/>
        <v>7.0362727935434348</v>
      </c>
      <c r="L27" s="95">
        <f t="shared" si="2"/>
        <v>50.996209862210513</v>
      </c>
    </row>
    <row r="28" spans="1:12" ht="30" x14ac:dyDescent="0.2">
      <c r="A28" s="13" t="s">
        <v>59</v>
      </c>
      <c r="B28" s="13" t="str">
        <f t="shared" si="0"/>
        <v>ELETRODUTO DE AÇO GALVANIZADO, CLASSE LEVE, DN 20 MM (3/4??), APARENTE, INSTALADO EM PAREDE - FORNECIMENTO E INSTALAÇÃO. AF_11/2016_P</v>
      </c>
      <c r="C28" s="19" t="str">
        <f t="shared" si="7"/>
        <v>SER.CG</v>
      </c>
      <c r="D28" s="19" t="str">
        <f t="shared" si="8"/>
        <v>M</v>
      </c>
      <c r="E28" s="18">
        <f t="shared" si="9"/>
        <v>4</v>
      </c>
      <c r="F28" s="14">
        <f t="shared" si="10"/>
        <v>14.902566035600005</v>
      </c>
      <c r="G28" s="14">
        <f t="shared" si="11"/>
        <v>8.2372672740000006</v>
      </c>
      <c r="H28" s="14">
        <f t="shared" si="12"/>
        <v>59.61026414240002</v>
      </c>
      <c r="I28" s="14">
        <f t="shared" si="13"/>
        <v>32.949069096000002</v>
      </c>
      <c r="J28" s="95">
        <f t="shared" si="14"/>
        <v>72.609684140187042</v>
      </c>
      <c r="K28" s="95">
        <f t="shared" si="15"/>
        <v>42.44494627370716</v>
      </c>
      <c r="L28" s="95">
        <f t="shared" si="2"/>
        <v>115.0546304138942</v>
      </c>
    </row>
    <row r="29" spans="1:12" ht="30" x14ac:dyDescent="0.2">
      <c r="A29" s="13" t="s">
        <v>61</v>
      </c>
      <c r="B29" s="13" t="str">
        <f t="shared" si="0"/>
        <v>CONDULETE DE ALUMÍNIO, TIPO E, PARA ELETRODUTO DE AÇO GALVANIZADO DN 20 MM (3/4), APARENTE - FORNECIMENTO E INSTALAÇÃO. AF_11/2016_P</v>
      </c>
      <c r="C29" s="19" t="str">
        <f t="shared" si="7"/>
        <v>SER.CG</v>
      </c>
      <c r="D29" s="19" t="str">
        <f t="shared" si="8"/>
        <v>UN</v>
      </c>
      <c r="E29" s="18">
        <f t="shared" si="9"/>
        <v>1</v>
      </c>
      <c r="F29" s="14">
        <f t="shared" si="10"/>
        <v>13.752343999999997</v>
      </c>
      <c r="G29" s="14">
        <f t="shared" si="11"/>
        <v>9.4302962699999995</v>
      </c>
      <c r="H29" s="14">
        <f t="shared" si="12"/>
        <v>13.752343999999997</v>
      </c>
      <c r="I29" s="14">
        <f t="shared" si="13"/>
        <v>9.4302962699999995</v>
      </c>
      <c r="J29" s="95">
        <f t="shared" si="14"/>
        <v>16.751366033906532</v>
      </c>
      <c r="K29" s="95">
        <f t="shared" si="15"/>
        <v>12.148094908510886</v>
      </c>
      <c r="L29" s="95">
        <f t="shared" si="2"/>
        <v>28.89946094241742</v>
      </c>
    </row>
    <row r="30" spans="1:12" ht="30" x14ac:dyDescent="0.2">
      <c r="A30" s="13" t="s">
        <v>63</v>
      </c>
      <c r="B30" s="13" t="str">
        <f t="shared" si="0"/>
        <v>ELETRODUTO FLEXÍVEL CORRUGADO, PEAD, DN 63 (2") - FORNECIMENTO E INSTALAÇÃO. AF_04/2016</v>
      </c>
      <c r="C30" s="19" t="str">
        <f t="shared" si="7"/>
        <v>SER.CG</v>
      </c>
      <c r="D30" s="19" t="str">
        <f t="shared" si="8"/>
        <v>M</v>
      </c>
      <c r="E30" s="18">
        <f t="shared" si="9"/>
        <v>50</v>
      </c>
      <c r="F30" s="14">
        <f t="shared" si="10"/>
        <v>7.3318000000000003</v>
      </c>
      <c r="G30" s="14">
        <f t="shared" si="11"/>
        <v>2.8834627500000001</v>
      </c>
      <c r="H30" s="14">
        <f t="shared" si="12"/>
        <v>366.59000000000003</v>
      </c>
      <c r="I30" s="14">
        <f t="shared" si="13"/>
        <v>144.1731375</v>
      </c>
      <c r="J30" s="95">
        <f t="shared" si="14"/>
        <v>446.53357088579207</v>
      </c>
      <c r="K30" s="95">
        <f t="shared" si="15"/>
        <v>185.72364085521886</v>
      </c>
      <c r="L30" s="95">
        <f t="shared" si="2"/>
        <v>632.25721174101091</v>
      </c>
    </row>
    <row r="31" spans="1:12" ht="15" x14ac:dyDescent="0.2">
      <c r="A31" s="13" t="s">
        <v>65</v>
      </c>
      <c r="B31" s="13" t="str">
        <f t="shared" si="0"/>
        <v>CABO DE PAR TRANÇADO UTP, 4 PARES, CAT. 6, FORNECIMENTO E INSTALAÇÃO</v>
      </c>
      <c r="C31" s="19" t="str">
        <f t="shared" si="7"/>
        <v>SER.CG</v>
      </c>
      <c r="D31" s="19" t="str">
        <f t="shared" si="8"/>
        <v>M</v>
      </c>
      <c r="E31" s="18">
        <f t="shared" si="9"/>
        <v>200</v>
      </c>
      <c r="F31" s="14">
        <f t="shared" si="10"/>
        <v>3.6756000000000002</v>
      </c>
      <c r="G31" s="14">
        <f t="shared" si="11"/>
        <v>4.3938480000000002</v>
      </c>
      <c r="H31" s="14">
        <f t="shared" si="12"/>
        <v>735.12</v>
      </c>
      <c r="I31" s="14">
        <f t="shared" si="13"/>
        <v>878.76960000000008</v>
      </c>
      <c r="J31" s="95">
        <f t="shared" si="14"/>
        <v>895.43020439609222</v>
      </c>
      <c r="K31" s="95">
        <f t="shared" si="15"/>
        <v>1132.0298109270484</v>
      </c>
      <c r="L31" s="95">
        <f t="shared" si="2"/>
        <v>2027.4600153231406</v>
      </c>
    </row>
    <row r="32" spans="1:12" ht="15" x14ac:dyDescent="0.2">
      <c r="A32" s="13" t="s">
        <v>67</v>
      </c>
      <c r="B32" s="13" t="str">
        <f t="shared" si="0"/>
        <v>CONECTOR RJ-45 CAT. 6, FORNECIMENTO E INSTALAÇÃO</v>
      </c>
      <c r="C32" s="19" t="str">
        <f t="shared" si="7"/>
        <v>SER.CG</v>
      </c>
      <c r="D32" s="19" t="str">
        <f t="shared" si="8"/>
        <v>UN</v>
      </c>
      <c r="E32" s="18">
        <f t="shared" si="9"/>
        <v>10</v>
      </c>
      <c r="F32" s="14">
        <f t="shared" si="10"/>
        <v>0.55800000000000005</v>
      </c>
      <c r="G32" s="14">
        <f t="shared" si="11"/>
        <v>1.3730775</v>
      </c>
      <c r="H32" s="14">
        <f t="shared" si="12"/>
        <v>5.58</v>
      </c>
      <c r="I32" s="14">
        <f t="shared" si="13"/>
        <v>13.730775</v>
      </c>
      <c r="J32" s="95">
        <f t="shared" si="14"/>
        <v>6.7968502292553525</v>
      </c>
      <c r="K32" s="95">
        <f t="shared" si="15"/>
        <v>17.687965795735128</v>
      </c>
      <c r="L32" s="95">
        <f t="shared" si="2"/>
        <v>24.484816024990479</v>
      </c>
    </row>
    <row r="33" spans="1:12" ht="15" x14ac:dyDescent="0.2">
      <c r="A33" s="13" t="s">
        <v>69</v>
      </c>
      <c r="B33" s="13" t="str">
        <f t="shared" si="0"/>
        <v>CABO ISOLADO PP 3 X 2,5MM² FORNECIMENTO E INSTALAÇÃO</v>
      </c>
      <c r="C33" s="19" t="str">
        <f t="shared" si="7"/>
        <v>SER.CG</v>
      </c>
      <c r="D33" s="19" t="str">
        <f t="shared" si="8"/>
        <v>M</v>
      </c>
      <c r="E33" s="18">
        <f t="shared" si="9"/>
        <v>20</v>
      </c>
      <c r="F33" s="14">
        <f t="shared" si="10"/>
        <v>6.8625600000000002</v>
      </c>
      <c r="G33" s="14">
        <f t="shared" si="11"/>
        <v>3.7347708000000006</v>
      </c>
      <c r="H33" s="14">
        <f t="shared" si="12"/>
        <v>137.25120000000001</v>
      </c>
      <c r="I33" s="14">
        <f t="shared" si="13"/>
        <v>74.695416000000009</v>
      </c>
      <c r="J33" s="95">
        <f t="shared" si="14"/>
        <v>167.18205200458286</v>
      </c>
      <c r="K33" s="95">
        <f t="shared" si="15"/>
        <v>96.222533928799123</v>
      </c>
      <c r="L33" s="95">
        <f t="shared" si="2"/>
        <v>263.40458593338201</v>
      </c>
    </row>
    <row r="34" spans="1:12" ht="15" x14ac:dyDescent="0.2">
      <c r="A34" s="13" t="s">
        <v>71</v>
      </c>
      <c r="B34" s="13" t="str">
        <f t="shared" si="0"/>
        <v>FITA LED 4,8W/m – 2700 K – 12V – IP20 – COM DRIVE REMOTO E AUTO ADESIVA</v>
      </c>
      <c r="C34" s="19" t="str">
        <f t="shared" si="7"/>
        <v>SER.CG</v>
      </c>
      <c r="D34" s="19" t="str">
        <f t="shared" si="8"/>
        <v>M</v>
      </c>
      <c r="E34" s="18">
        <f t="shared" si="9"/>
        <v>60</v>
      </c>
      <c r="F34" s="14">
        <f t="shared" si="10"/>
        <v>31.2636</v>
      </c>
      <c r="G34" s="14">
        <f t="shared" si="11"/>
        <v>4.3938480000000002</v>
      </c>
      <c r="H34" s="14">
        <f t="shared" si="12"/>
        <v>1875.816</v>
      </c>
      <c r="I34" s="14">
        <f t="shared" si="13"/>
        <v>263.63087999999999</v>
      </c>
      <c r="J34" s="95">
        <f t="shared" si="14"/>
        <v>2284.8817938424477</v>
      </c>
      <c r="K34" s="95">
        <f t="shared" si="15"/>
        <v>339.60894327811445</v>
      </c>
      <c r="L34" s="95">
        <f t="shared" si="2"/>
        <v>2624.4907371205622</v>
      </c>
    </row>
    <row r="35" spans="1:12" ht="30" x14ac:dyDescent="0.2">
      <c r="A35" s="13" t="s">
        <v>73</v>
      </c>
      <c r="B35" s="13" t="str">
        <f t="shared" si="0"/>
        <v>INTERRUPTOR SIMPLES (1 MÓDULO) COM 1 TOMADA DE EMBUTIR 2P+T 10 A, INCLUINDO SUPORTE E PLACA – FORNECIMENTO E INSTALAÇÃO – COR PRETA</v>
      </c>
      <c r="C35" s="19" t="str">
        <f t="shared" si="7"/>
        <v>SER.CG</v>
      </c>
      <c r="D35" s="19" t="str">
        <f t="shared" si="8"/>
        <v>UN</v>
      </c>
      <c r="E35" s="18">
        <f t="shared" si="9"/>
        <v>3</v>
      </c>
      <c r="F35" s="14">
        <f t="shared" si="10"/>
        <v>390.64799999999997</v>
      </c>
      <c r="G35" s="14">
        <f t="shared" si="11"/>
        <v>1.3730775</v>
      </c>
      <c r="H35" s="14">
        <f t="shared" si="12"/>
        <v>1171.944</v>
      </c>
      <c r="I35" s="14">
        <f t="shared" si="13"/>
        <v>4.1192324999999999</v>
      </c>
      <c r="J35" s="95">
        <f t="shared" si="14"/>
        <v>1427.5139507301853</v>
      </c>
      <c r="K35" s="95">
        <f t="shared" si="15"/>
        <v>5.3063897387205383</v>
      </c>
      <c r="L35" s="95">
        <f t="shared" si="2"/>
        <v>1432.8203404689059</v>
      </c>
    </row>
    <row r="36" spans="1:12" ht="15" x14ac:dyDescent="0.2">
      <c r="A36" s="13" t="s">
        <v>75</v>
      </c>
      <c r="B36" s="13" t="str">
        <f t="shared" si="0"/>
        <v>TOTEM TOMADA ELETRICA, FORNECIMENTO E INSTALAÇÃO</v>
      </c>
      <c r="C36" s="19" t="str">
        <f t="shared" si="7"/>
        <v>SER.CG</v>
      </c>
      <c r="D36" s="19" t="str">
        <f t="shared" si="8"/>
        <v>UN</v>
      </c>
      <c r="E36" s="18">
        <f t="shared" si="9"/>
        <v>2</v>
      </c>
      <c r="F36" s="14">
        <f t="shared" si="10"/>
        <v>382.91133333333329</v>
      </c>
      <c r="G36" s="14">
        <f t="shared" si="11"/>
        <v>1.3730775</v>
      </c>
      <c r="H36" s="14">
        <f t="shared" si="12"/>
        <v>765.82266666666658</v>
      </c>
      <c r="I36" s="14">
        <f t="shared" si="13"/>
        <v>2.7461549999999999</v>
      </c>
      <c r="J36" s="95">
        <f t="shared" si="14"/>
        <v>932.82830958822183</v>
      </c>
      <c r="K36" s="95">
        <f t="shared" si="15"/>
        <v>3.537593159147026</v>
      </c>
      <c r="L36" s="95">
        <f t="shared" si="2"/>
        <v>936.36590274736886</v>
      </c>
    </row>
    <row r="37" spans="1:12" ht="15" x14ac:dyDescent="0.2">
      <c r="A37" s="86" t="s">
        <v>47</v>
      </c>
      <c r="B37" s="86" t="str">
        <f t="shared" si="0"/>
        <v>EQUIPAMENTOS E SINALIZAÇÃO DE PREVENÇÃO E COMBATE A INCÊNDIO</v>
      </c>
      <c r="C37" s="87"/>
      <c r="D37" s="87"/>
      <c r="E37" s="88"/>
      <c r="F37" s="89"/>
      <c r="G37" s="89"/>
      <c r="H37" s="89">
        <f>SUBTOTAL(9,H38:H39)</f>
        <v>58.495200000000004</v>
      </c>
      <c r="I37" s="89">
        <f t="shared" ref="I37:L37" si="16">SUBTOTAL(9,I38:I39)</f>
        <v>8.4683702400000005</v>
      </c>
      <c r="J37" s="96">
        <f t="shared" si="16"/>
        <v>71.251454037694941</v>
      </c>
      <c r="K37" s="96">
        <f t="shared" si="16"/>
        <v>10.908943096856609</v>
      </c>
      <c r="L37" s="96">
        <f t="shared" si="16"/>
        <v>82.160397134551545</v>
      </c>
    </row>
    <row r="38" spans="1:12" ht="30" x14ac:dyDescent="0.2">
      <c r="A38" s="181" t="s">
        <v>79</v>
      </c>
      <c r="B38" s="13" t="str">
        <f t="shared" si="0"/>
        <v>DEMARCAÇÃO DE SOLO PARA SINALIZAÇÃO DE EXTINTORES DE INCÊNDIO, COR VERMELHA OU AMARELA</v>
      </c>
      <c r="C38" s="19" t="str">
        <f>VLOOKUP($A38,Analitico,3,FALSE)</f>
        <v>SER.CG</v>
      </c>
      <c r="D38" s="19" t="str">
        <f>VLOOKUP($A38,Analitico,4,FALSE)</f>
        <v>UN</v>
      </c>
      <c r="E38" s="18">
        <f>VLOOKUP($A38,Analitico,5,FALSE)</f>
        <v>1</v>
      </c>
      <c r="F38" s="14">
        <f>VLOOKUP($A38,Analitico,6,FALSE)</f>
        <v>22.7072</v>
      </c>
      <c r="G38" s="14">
        <f>VLOOKUP($A38,Analitico,7,FALSE)</f>
        <v>6.5437406400000002</v>
      </c>
      <c r="H38" s="14">
        <f>E38*F38</f>
        <v>22.7072</v>
      </c>
      <c r="I38" s="14">
        <f>E38*G38</f>
        <v>6.5437406400000002</v>
      </c>
      <c r="J38" s="95">
        <f>H38*(1+BDI_MAT)</f>
        <v>27.659038983108807</v>
      </c>
      <c r="K38" s="95">
        <f>I38*(1+BDI_MO)</f>
        <v>8.4296378475710156</v>
      </c>
      <c r="L38" s="95">
        <f t="shared" si="2"/>
        <v>36.088676830679823</v>
      </c>
    </row>
    <row r="39" spans="1:12" ht="45" x14ac:dyDescent="0.2">
      <c r="A39" s="13" t="s">
        <v>81</v>
      </c>
      <c r="B39" s="13" t="str">
        <f t="shared" si="0"/>
        <v>PLACA DE SINALIZAÇÃO DE SEGURANÇA CONTRA INCÊNDIO, FOTOLUMINESCENTE, QUADRADA, *20X20 CM, EM PVC *2* MM ANTI-CHAMAS (SIMBOLOS, CORES E PICTOGRAMAS CONFORME NBR 13434) - FORNECIMENTO E INSTALAÇÃO</v>
      </c>
      <c r="C39" s="19" t="str">
        <f>VLOOKUP($A39,Analitico,3,FALSE)</f>
        <v>SER.CG</v>
      </c>
      <c r="D39" s="19" t="str">
        <f>VLOOKUP($A39,Analitico,4,FALSE)</f>
        <v>UN</v>
      </c>
      <c r="E39" s="18">
        <f>VLOOKUP($A39,Analitico,5,FALSE)</f>
        <v>1</v>
      </c>
      <c r="F39" s="14">
        <f>VLOOKUP($A39,Analitico,6,FALSE)</f>
        <v>35.788000000000004</v>
      </c>
      <c r="G39" s="14">
        <f>VLOOKUP($A39,Analitico,7,FALSE)</f>
        <v>1.9246296000000001</v>
      </c>
      <c r="H39" s="14">
        <f>E39*F39</f>
        <v>35.788000000000004</v>
      </c>
      <c r="I39" s="14">
        <f>E39*G39</f>
        <v>1.9246296000000001</v>
      </c>
      <c r="J39" s="95">
        <f>H39*(1+BDI_MAT)</f>
        <v>43.592415054586127</v>
      </c>
      <c r="K39" s="95">
        <f>I39*(1+BDI_MO)</f>
        <v>2.4793052492855927</v>
      </c>
      <c r="L39" s="95">
        <f t="shared" si="2"/>
        <v>46.071720303871722</v>
      </c>
    </row>
    <row r="40" spans="1:12" ht="15" x14ac:dyDescent="0.2">
      <c r="A40" s="86" t="s">
        <v>77</v>
      </c>
      <c r="B40" s="86" t="str">
        <f t="shared" si="0"/>
        <v>ACESSIBILIDADE E COMUNICAÇÃO VISUAL</v>
      </c>
      <c r="C40" s="87"/>
      <c r="D40" s="87"/>
      <c r="E40" s="88"/>
      <c r="F40" s="89"/>
      <c r="G40" s="89"/>
      <c r="H40" s="89">
        <f>SUBTOTAL(9,H41:H42)</f>
        <v>6139.1579567099579</v>
      </c>
      <c r="I40" s="89">
        <f>SUBTOTAL(9,I41:I42)</f>
        <v>423.97275659999997</v>
      </c>
      <c r="J40" s="96">
        <f>SUBTOTAL(9,J41:J42)</f>
        <v>7477.9457285840308</v>
      </c>
      <c r="K40" s="96">
        <f>SUBTOTAL(9,K41:K42)</f>
        <v>546.16113198740311</v>
      </c>
      <c r="L40" s="96">
        <f>SUBTOTAL(9,L41:L42)</f>
        <v>8024.1068605714336</v>
      </c>
    </row>
    <row r="41" spans="1:12" ht="15" x14ac:dyDescent="0.2">
      <c r="A41" s="13" t="s">
        <v>85</v>
      </c>
      <c r="B41" s="13" t="str">
        <f t="shared" si="0"/>
        <v>LETRA ACO INOX PARA FACHADA</v>
      </c>
      <c r="C41" s="19" t="str">
        <f>VLOOKUP($A41,Analitico,3,FALSE)</f>
        <v>SER.CG</v>
      </c>
      <c r="D41" s="19" t="str">
        <f>VLOOKUP($A41,Analitico,4,FALSE)</f>
        <v>UN</v>
      </c>
      <c r="E41" s="18">
        <f>VLOOKUP($A41,Analitico,5,FALSE)</f>
        <v>30</v>
      </c>
      <c r="F41" s="14">
        <f>VLOOKUP($A41,Analitico,6,FALSE)</f>
        <v>94.220000000000013</v>
      </c>
      <c r="G41" s="14">
        <f>VLOOKUP($A41,Analitico,7,FALSE)</f>
        <v>12.7851845</v>
      </c>
      <c r="H41" s="14">
        <f>E41*F41</f>
        <v>2826.6000000000004</v>
      </c>
      <c r="I41" s="14">
        <f>E41*G41</f>
        <v>383.55553499999996</v>
      </c>
      <c r="J41" s="95">
        <f>H41*(1+BDI_MAT)</f>
        <v>3443.0066053787064</v>
      </c>
      <c r="K41" s="95">
        <f>I41*(1+BDI_MO)</f>
        <v>494.09572175240567</v>
      </c>
      <c r="L41" s="95">
        <f t="shared" si="2"/>
        <v>3937.1023271311119</v>
      </c>
    </row>
    <row r="42" spans="1:12" ht="60" x14ac:dyDescent="0.2">
      <c r="A42" s="181" t="s">
        <v>89</v>
      </c>
      <c r="B42" s="13" t="str">
        <f t="shared" si="0"/>
        <v>PISO TÁTIL POLIÉSTER (ELEMENTOS DISCRETOS) ALERTA E DIRECIONAL 250X250X3MM AZUL, AMARELO, CINZA OU PRETO - COLAGEM DIRETA COM DUPLA-FACE NO CONTRAPISO LISO, CERÂMICA, PORCELANATO, GRANITO E DEMAIS PISOS LISOS COMO POLIDO - ACOMPANHA GABARITO PARA INSTALAÇÃO E DUPLA FACE INTEGRADO - USO EXCLUSIVO PARA AREAS INTERNAS.</v>
      </c>
      <c r="C42" s="19" t="str">
        <f>VLOOKUP($A42,Analitico,3,FALSE)</f>
        <v>SER.CG</v>
      </c>
      <c r="D42" s="19" t="str">
        <f>VLOOKUP($A42,Analitico,4,FALSE)</f>
        <v>M</v>
      </c>
      <c r="E42" s="18">
        <f>VLOOKUP($A42,Analitico,5,FALSE)</f>
        <v>20</v>
      </c>
      <c r="F42" s="14">
        <f>VLOOKUP($A42,Analitico,6,FALSE)</f>
        <v>165.62789783549786</v>
      </c>
      <c r="G42" s="14">
        <f>VLOOKUP($A42,Analitico,7,FALSE)</f>
        <v>2.02086108</v>
      </c>
      <c r="H42" s="14">
        <f>E42*F42</f>
        <v>3312.5579567099571</v>
      </c>
      <c r="I42" s="14">
        <f>E42*G42</f>
        <v>40.417221599999998</v>
      </c>
      <c r="J42" s="95">
        <f>H42*(1+BDI_MAT)</f>
        <v>4034.9391232053249</v>
      </c>
      <c r="K42" s="95">
        <f>I42*(1+BDI_MO)</f>
        <v>52.065410234997444</v>
      </c>
      <c r="L42" s="95">
        <f t="shared" si="2"/>
        <v>4087.0045334403221</v>
      </c>
    </row>
    <row r="43" spans="1:12" ht="15" x14ac:dyDescent="0.2">
      <c r="A43" s="86" t="s">
        <v>83</v>
      </c>
      <c r="B43" s="86" t="str">
        <f t="shared" si="0"/>
        <v>SERVIÇOS FINAIS</v>
      </c>
      <c r="C43" s="87"/>
      <c r="D43" s="87"/>
      <c r="E43" s="88"/>
      <c r="F43" s="89"/>
      <c r="G43" s="89"/>
      <c r="H43" s="89">
        <f>SUBTOTAL(9,H44:H45)</f>
        <v>1011.119232062</v>
      </c>
      <c r="I43" s="89">
        <f t="shared" ref="I43:L43" si="17">SUBTOTAL(9,I44:I45)</f>
        <v>103.28479759168002</v>
      </c>
      <c r="J43" s="96">
        <f t="shared" si="17"/>
        <v>1231.6175599005555</v>
      </c>
      <c r="K43" s="96">
        <f t="shared" si="17"/>
        <v>133.05133665223283</v>
      </c>
      <c r="L43" s="96">
        <f t="shared" si="17"/>
        <v>1364.6688965527883</v>
      </c>
    </row>
    <row r="44" spans="1:12" ht="15" x14ac:dyDescent="0.2">
      <c r="A44" s="13" t="s">
        <v>92</v>
      </c>
      <c r="B44" s="13" t="str">
        <f t="shared" si="0"/>
        <v>LIMPEZA DE SUPERFÍCIE COM JATO DE ALTA PRESSÃO. AF_04/2019</v>
      </c>
      <c r="C44" s="19" t="str">
        <f>VLOOKUP($A44,Analitico,3,FALSE)</f>
        <v>SER.CG</v>
      </c>
      <c r="D44" s="19" t="str">
        <f>VLOOKUP($A44,Analitico,4,FALSE)</f>
        <v>M2</v>
      </c>
      <c r="E44" s="18">
        <f>VLOOKUP($A44,Analitico,5,FALSE)</f>
        <v>115.94</v>
      </c>
      <c r="F44" s="14">
        <f>VLOOKUP($A44,Analitico,6,FALSE)</f>
        <v>0.50991229999999999</v>
      </c>
      <c r="G44" s="14">
        <f>VLOOKUP($A44,Analitico,7,FALSE)</f>
        <v>0.85646017200000013</v>
      </c>
      <c r="H44" s="14">
        <f>E44*F44</f>
        <v>59.119232061999995</v>
      </c>
      <c r="I44" s="14">
        <f>E44*G44</f>
        <v>99.297992341680015</v>
      </c>
      <c r="J44" s="95">
        <f>H44*(1+BDI_MAT)</f>
        <v>72.011570966667577</v>
      </c>
      <c r="K44" s="95">
        <f>I44*(1+BDI_MO)</f>
        <v>127.91553951796639</v>
      </c>
      <c r="L44" s="95">
        <f t="shared" si="2"/>
        <v>199.92711048463397</v>
      </c>
    </row>
    <row r="45" spans="1:12" ht="15" x14ac:dyDescent="0.2">
      <c r="A45" s="13" t="s">
        <v>94</v>
      </c>
      <c r="B45" s="13" t="str">
        <f t="shared" si="0"/>
        <v>PLACA DE INAUGURAÇÃO AÇO ESCOVADO - 40X60 CM</v>
      </c>
      <c r="C45" s="19" t="str">
        <f>VLOOKUP($A45,Analitico,3,FALSE)</f>
        <v>SER.CG</v>
      </c>
      <c r="D45" s="19" t="str">
        <f>VLOOKUP($A45,Analitico,4,FALSE)</f>
        <v>UN</v>
      </c>
      <c r="E45" s="18">
        <f>VLOOKUP($A45,Analitico,5,FALSE)</f>
        <v>1</v>
      </c>
      <c r="F45" s="14">
        <f>VLOOKUP($A45,Analitico,6,FALSE)</f>
        <v>952</v>
      </c>
      <c r="G45" s="14">
        <f>VLOOKUP($A45,Analitico,7,FALSE)</f>
        <v>3.9868052499999997</v>
      </c>
      <c r="H45" s="14">
        <f>E45*F45</f>
        <v>952</v>
      </c>
      <c r="I45" s="14">
        <f>E45*G45</f>
        <v>3.9868052499999997</v>
      </c>
      <c r="J45" s="95">
        <f>H45*(1+BDI_MAT)</f>
        <v>1159.6059889338881</v>
      </c>
      <c r="K45" s="95">
        <f>I45*(1+BDI_MO)</f>
        <v>5.1357971342664372</v>
      </c>
      <c r="L45" s="95">
        <f t="shared" si="2"/>
        <v>1164.7417860681544</v>
      </c>
    </row>
    <row r="46" spans="1:12" ht="15" customHeight="1" x14ac:dyDescent="0.2">
      <c r="A46" s="15"/>
      <c r="B46" s="15"/>
      <c r="C46" s="16"/>
      <c r="D46" s="16"/>
      <c r="E46" s="17"/>
      <c r="F46" s="195" t="s">
        <v>122</v>
      </c>
      <c r="G46" s="195"/>
      <c r="H46" s="20">
        <f>SUBTOTAL(9,H5:H45)</f>
        <v>120826.0739393976</v>
      </c>
      <c r="I46" s="20">
        <f>SUBTOTAL(9,I5:I45)</f>
        <v>86581.713474670862</v>
      </c>
      <c r="J46" s="97">
        <f>SUBTOTAL(9,J5:J45)</f>
        <v>147175.04092383847</v>
      </c>
      <c r="K46" s="97">
        <f>SUBTOTAL(9,K5:K45)</f>
        <v>111534.44626950176</v>
      </c>
      <c r="L46" s="97">
        <f>SUBTOTAL(9,L5:L45)</f>
        <v>258709.48719334017</v>
      </c>
    </row>
    <row r="47" spans="1:12" ht="15" customHeight="1" x14ac:dyDescent="0.2">
      <c r="A47" s="15"/>
      <c r="B47" s="15"/>
      <c r="C47" s="16"/>
      <c r="D47" s="16"/>
      <c r="E47" s="17"/>
      <c r="F47" s="195" t="s">
        <v>107</v>
      </c>
      <c r="G47" s="195"/>
      <c r="H47" s="21">
        <f>H46+I46</f>
        <v>207407.78741406847</v>
      </c>
      <c r="I47" s="21"/>
      <c r="J47" s="90"/>
      <c r="K47" s="90"/>
      <c r="L47" s="90"/>
    </row>
    <row r="48" spans="1:12" x14ac:dyDescent="0.2">
      <c r="A48" s="15"/>
      <c r="B48" s="15"/>
      <c r="C48" s="16"/>
      <c r="D48" s="16"/>
      <c r="E48" s="17"/>
      <c r="F48" s="195" t="s">
        <v>108</v>
      </c>
      <c r="G48" s="195"/>
      <c r="H48" s="22">
        <f>BDI_MAT</f>
        <v>0.21807351778769757</v>
      </c>
      <c r="I48" s="22">
        <f>BDI_MO</f>
        <v>0.2881986483454233</v>
      </c>
      <c r="J48" s="90"/>
      <c r="K48" s="90"/>
      <c r="L48" s="90"/>
    </row>
    <row r="49" spans="1:12" ht="15" customHeight="1" x14ac:dyDescent="0.2">
      <c r="A49" s="15"/>
      <c r="B49" s="15"/>
      <c r="C49" s="16"/>
      <c r="D49" s="16"/>
      <c r="E49" s="17"/>
      <c r="F49" s="195" t="s">
        <v>109</v>
      </c>
      <c r="G49" s="195"/>
      <c r="H49" s="20">
        <f>H46*BDI_MAT</f>
        <v>26348.966984440882</v>
      </c>
      <c r="I49" s="20">
        <f>I46*BDI_MO</f>
        <v>24952.732794830867</v>
      </c>
      <c r="J49" s="90"/>
      <c r="K49" s="90"/>
      <c r="L49" s="90"/>
    </row>
    <row r="50" spans="1:12" ht="15" customHeight="1" x14ac:dyDescent="0.2">
      <c r="A50" s="15"/>
      <c r="B50" s="15"/>
      <c r="C50" s="16"/>
      <c r="D50" s="16"/>
      <c r="E50" s="17"/>
      <c r="F50" s="195" t="s">
        <v>110</v>
      </c>
      <c r="G50" s="195"/>
      <c r="H50" s="20">
        <f>H49+H46</f>
        <v>147175.04092383847</v>
      </c>
      <c r="I50" s="20">
        <f>I49+I46</f>
        <v>111534.44626950173</v>
      </c>
      <c r="J50" s="90"/>
      <c r="K50" s="90"/>
      <c r="L50" s="90"/>
    </row>
    <row r="51" spans="1:12" ht="15" customHeight="1" x14ac:dyDescent="0.2">
      <c r="A51" s="15"/>
      <c r="B51" s="15"/>
      <c r="C51" s="16"/>
      <c r="D51" s="16"/>
      <c r="E51" s="17"/>
      <c r="F51" s="195" t="s">
        <v>111</v>
      </c>
      <c r="G51" s="195"/>
      <c r="H51" s="21">
        <f>H50+I50</f>
        <v>258709.4871933402</v>
      </c>
      <c r="I51" s="21"/>
      <c r="J51" s="90"/>
      <c r="K51" s="90"/>
      <c r="L51" s="90"/>
    </row>
  </sheetData>
  <autoFilter ref="A4:L51" xr:uid="{00000000-0001-0000-0000-000000000000}"/>
  <mergeCells count="9">
    <mergeCell ref="A1:B3"/>
    <mergeCell ref="C1:I1"/>
    <mergeCell ref="C2:H3"/>
    <mergeCell ref="F51:G51"/>
    <mergeCell ref="F46:G46"/>
    <mergeCell ref="F47:G47"/>
    <mergeCell ref="F48:G48"/>
    <mergeCell ref="F49:G49"/>
    <mergeCell ref="F50:G50"/>
  </mergeCells>
  <pageMargins left="0.39370078740157483" right="0.39370078740157483" top="0.31496062992125984" bottom="0.39370078740157483" header="0.70866141732283472" footer="0.39370078740157483"/>
  <pageSetup paperSize="9" scale="46" orientation="portrait"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8D69-4FAF-46B1-A514-6FF1A1CE83C9}">
  <sheetPr>
    <pageSetUpPr fitToPage="1"/>
  </sheetPr>
  <dimension ref="A1:L342"/>
  <sheetViews>
    <sheetView view="pageBreakPreview" zoomScaleNormal="100" zoomScaleSheetLayoutView="100" workbookViewId="0">
      <selection activeCell="F32" sqref="F32"/>
    </sheetView>
  </sheetViews>
  <sheetFormatPr defaultRowHeight="15" x14ac:dyDescent="0.25"/>
  <cols>
    <col min="1" max="1" width="19.28515625" style="8" customWidth="1"/>
    <col min="2" max="2" width="78.85546875" style="8" customWidth="1"/>
    <col min="5" max="7" width="16" customWidth="1"/>
    <col min="8" max="8" width="10.7109375" bestFit="1" customWidth="1"/>
  </cols>
  <sheetData>
    <row r="1" spans="1:12" x14ac:dyDescent="0.25">
      <c r="A1" s="196" t="s">
        <v>5615</v>
      </c>
      <c r="B1" s="196"/>
      <c r="C1" s="198" t="s">
        <v>5620</v>
      </c>
      <c r="D1" s="198"/>
      <c r="E1" s="198"/>
      <c r="F1" s="198"/>
      <c r="G1" s="198"/>
      <c r="J1">
        <f>J2/100+1</f>
        <v>1.8592</v>
      </c>
      <c r="K1">
        <f>K2/100+1</f>
        <v>1.4907999999999999</v>
      </c>
    </row>
    <row r="2" spans="1:12" ht="15" customHeight="1" x14ac:dyDescent="0.25">
      <c r="A2" s="196"/>
      <c r="B2" s="196"/>
      <c r="C2" s="197" t="s">
        <v>5613</v>
      </c>
      <c r="D2" s="197"/>
      <c r="E2" s="197"/>
      <c r="F2" s="197"/>
      <c r="G2" s="163">
        <v>44602</v>
      </c>
      <c r="J2">
        <v>85.92</v>
      </c>
      <c r="K2">
        <v>49.08</v>
      </c>
    </row>
    <row r="3" spans="1:12" ht="26.25" x14ac:dyDescent="0.25">
      <c r="A3" s="196"/>
      <c r="B3" s="196"/>
      <c r="C3" s="197"/>
      <c r="D3" s="197"/>
      <c r="E3" s="197"/>
      <c r="F3" s="197"/>
      <c r="G3" s="162" t="s">
        <v>5537</v>
      </c>
      <c r="J3" t="s">
        <v>5644</v>
      </c>
      <c r="K3" t="s">
        <v>5645</v>
      </c>
    </row>
    <row r="4" spans="1:12" s="8" customFormat="1" ht="21" x14ac:dyDescent="0.25">
      <c r="A4" s="170" t="s">
        <v>96</v>
      </c>
      <c r="B4" s="170" t="s">
        <v>0</v>
      </c>
      <c r="C4" s="171" t="s">
        <v>1</v>
      </c>
      <c r="D4" s="171" t="s">
        <v>112</v>
      </c>
      <c r="E4" s="172" t="s">
        <v>123</v>
      </c>
      <c r="F4" s="172" t="s">
        <v>4</v>
      </c>
      <c r="G4" s="172" t="s">
        <v>5</v>
      </c>
    </row>
    <row r="5" spans="1:12" ht="15" customHeight="1" x14ac:dyDescent="0.25">
      <c r="A5" s="164" t="s">
        <v>6</v>
      </c>
      <c r="B5" s="178" t="s">
        <v>7</v>
      </c>
      <c r="C5" s="27"/>
      <c r="D5" s="27"/>
      <c r="E5" s="27"/>
      <c r="F5" s="27"/>
      <c r="G5" s="27"/>
      <c r="L5" s="182"/>
    </row>
    <row r="6" spans="1:12" x14ac:dyDescent="0.25">
      <c r="A6" s="165" t="s">
        <v>8</v>
      </c>
      <c r="B6" s="165" t="s">
        <v>9</v>
      </c>
      <c r="C6" s="25" t="s">
        <v>10</v>
      </c>
      <c r="D6" s="25" t="s">
        <v>11</v>
      </c>
      <c r="E6" s="26">
        <v>0.3</v>
      </c>
      <c r="F6" s="26">
        <f>SUMPRODUCT(F7:F11,$E7:$E11)</f>
        <v>361.15221894284952</v>
      </c>
      <c r="G6" s="26">
        <f>SUMPRODUCT(G7:G11,$E7:$E11)</f>
        <v>21201.34178129541</v>
      </c>
    </row>
    <row r="7" spans="1:12" x14ac:dyDescent="0.25">
      <c r="A7" s="166">
        <v>40863</v>
      </c>
      <c r="B7" s="179" t="s">
        <v>125</v>
      </c>
      <c r="C7" s="24" t="s">
        <v>28</v>
      </c>
      <c r="D7" s="24" t="s">
        <v>11</v>
      </c>
      <c r="E7" s="23">
        <v>1</v>
      </c>
      <c r="F7" s="23">
        <f>IF($C7="mat.",VLOOKUP($A7,Insumos,5,FALSE),0)*$J$1/$K$1</f>
        <v>189.99806815132817</v>
      </c>
      <c r="G7" s="23">
        <f>IF($C7="m.o.",VLOOKUP($A7,Insumos,5,FALSE),0)*$J$1/$K$1</f>
        <v>0</v>
      </c>
    </row>
    <row r="8" spans="1:12" x14ac:dyDescent="0.25">
      <c r="A8" s="166">
        <v>40864</v>
      </c>
      <c r="B8" s="179" t="s">
        <v>126</v>
      </c>
      <c r="C8" s="24" t="s">
        <v>28</v>
      </c>
      <c r="D8" s="24" t="s">
        <v>11</v>
      </c>
      <c r="E8" s="23">
        <v>1</v>
      </c>
      <c r="F8" s="23">
        <f>IF($C8="mat.",VLOOKUP($A8,Insumos,5,FALSE),0)*$J$1/$K$1</f>
        <v>14.715964582774353</v>
      </c>
      <c r="G8" s="23">
        <f>IF($C8="m.o.",VLOOKUP($A8,Insumos,5,FALSE),0)*$J$1/$K$1</f>
        <v>0</v>
      </c>
    </row>
    <row r="9" spans="1:12" x14ac:dyDescent="0.25">
      <c r="A9" s="166">
        <v>40937</v>
      </c>
      <c r="B9" s="179" t="s">
        <v>127</v>
      </c>
      <c r="C9" s="24" t="s">
        <v>128</v>
      </c>
      <c r="D9" s="24" t="s">
        <v>11</v>
      </c>
      <c r="E9" s="23">
        <v>1.0063</v>
      </c>
      <c r="F9" s="23">
        <f>IF($C9="mat.",VLOOKUP($A9,Insumos,5,FALSE),0)*$J$1/$K$1</f>
        <v>0</v>
      </c>
      <c r="G9" s="28">
        <f>IF($C9="m.o.",VLOOKUP($A9,Insumos,5,FALSE),0)*$J$1/$K$1</f>
        <v>21068.609541185939</v>
      </c>
    </row>
    <row r="10" spans="1:12" ht="21" x14ac:dyDescent="0.25">
      <c r="A10" s="166">
        <v>43474</v>
      </c>
      <c r="B10" s="179" t="s">
        <v>129</v>
      </c>
      <c r="C10" s="24" t="s">
        <v>28</v>
      </c>
      <c r="D10" s="24" t="s">
        <v>11</v>
      </c>
      <c r="E10" s="23">
        <v>1</v>
      </c>
      <c r="F10" s="23">
        <f>IF($C10="mat.",VLOOKUP($A10,Insumos,5,FALSE),0)*$J$1/$K$1</f>
        <v>2.3695197209551919</v>
      </c>
      <c r="G10" s="23">
        <f>IF($C10="m.o.",VLOOKUP($A10,Insumos,5,FALSE),0)*$J$1/$K$1</f>
        <v>0</v>
      </c>
    </row>
    <row r="11" spans="1:12" ht="21" x14ac:dyDescent="0.25">
      <c r="A11" s="166">
        <v>43498</v>
      </c>
      <c r="B11" s="179" t="s">
        <v>130</v>
      </c>
      <c r="C11" s="24" t="s">
        <v>28</v>
      </c>
      <c r="D11" s="24" t="s">
        <v>11</v>
      </c>
      <c r="E11" s="23">
        <v>1</v>
      </c>
      <c r="F11" s="23">
        <f>IF($C11="mat.",VLOOKUP($A11,Insumos,5,FALSE),0)*$J$1/$K$1</f>
        <v>154.0686664877918</v>
      </c>
      <c r="G11" s="23">
        <f>IF($C11="m.o.",VLOOKUP($A11,Insumos,5,FALSE),0)*$J$1/$K$1</f>
        <v>0</v>
      </c>
    </row>
    <row r="12" spans="1:12" x14ac:dyDescent="0.25">
      <c r="A12" s="165" t="s">
        <v>12</v>
      </c>
      <c r="B12" s="165" t="s">
        <v>13</v>
      </c>
      <c r="C12" s="25" t="s">
        <v>10</v>
      </c>
      <c r="D12" s="25" t="s">
        <v>11</v>
      </c>
      <c r="E12" s="26">
        <v>0.5</v>
      </c>
      <c r="F12" s="26">
        <f>SUMPRODUCT(F13:F17,$E13:$E17)</f>
        <v>480.97508988462573</v>
      </c>
      <c r="G12" s="26">
        <f>SUMPRODUCT(G13:G17,$E13:$E17)</f>
        <v>14268.078179623291</v>
      </c>
    </row>
    <row r="13" spans="1:12" x14ac:dyDescent="0.25">
      <c r="A13" s="166">
        <v>40819</v>
      </c>
      <c r="B13" s="179" t="s">
        <v>131</v>
      </c>
      <c r="C13" s="24" t="s">
        <v>128</v>
      </c>
      <c r="D13" s="24" t="s">
        <v>11</v>
      </c>
      <c r="E13" s="23">
        <v>1.0116000000000001</v>
      </c>
      <c r="F13" s="23">
        <f>IF($C13="mat.",VLOOKUP($A13,Insumos,5,FALSE),0)*$J$1/$K$1</f>
        <v>0</v>
      </c>
      <c r="G13" s="28">
        <f>IF($C13="m.o.",VLOOKUP($A13,Insumos,5,FALSE),0)*$J$1/$K$1</f>
        <v>14104.466369734371</v>
      </c>
    </row>
    <row r="14" spans="1:12" x14ac:dyDescent="0.25">
      <c r="A14" s="166">
        <v>40863</v>
      </c>
      <c r="B14" s="179" t="s">
        <v>125</v>
      </c>
      <c r="C14" s="24" t="s">
        <v>28</v>
      </c>
      <c r="D14" s="24" t="s">
        <v>11</v>
      </c>
      <c r="E14" s="23">
        <v>1</v>
      </c>
      <c r="F14" s="23">
        <f>IF($C14="mat.",VLOOKUP($A14,Insumos,5,FALSE),0)*$J$1/$K$1</f>
        <v>189.99806815132817</v>
      </c>
      <c r="G14" s="23">
        <f>IF($C14="m.o.",VLOOKUP($A14,Insumos,5,FALSE),0)*$J$1/$K$1</f>
        <v>0</v>
      </c>
    </row>
    <row r="15" spans="1:12" x14ac:dyDescent="0.25">
      <c r="A15" s="166">
        <v>40864</v>
      </c>
      <c r="B15" s="179" t="s">
        <v>126</v>
      </c>
      <c r="C15" s="24" t="s">
        <v>28</v>
      </c>
      <c r="D15" s="24" t="s">
        <v>11</v>
      </c>
      <c r="E15" s="23">
        <v>1</v>
      </c>
      <c r="F15" s="23">
        <f>IF($C15="mat.",VLOOKUP($A15,Insumos,5,FALSE),0)*$J$1/$K$1</f>
        <v>14.715964582774353</v>
      </c>
      <c r="G15" s="23">
        <f>IF($C15="m.o.",VLOOKUP($A15,Insumos,5,FALSE),0)*$J$1/$K$1</f>
        <v>0</v>
      </c>
    </row>
    <row r="16" spans="1:12" ht="21" x14ac:dyDescent="0.25">
      <c r="A16" s="166">
        <v>43475</v>
      </c>
      <c r="B16" s="179" t="s">
        <v>132</v>
      </c>
      <c r="C16" s="24" t="s">
        <v>28</v>
      </c>
      <c r="D16" s="24" t="s">
        <v>11</v>
      </c>
      <c r="E16" s="23">
        <v>1</v>
      </c>
      <c r="F16" s="23">
        <f>IF($C16="mat.",VLOOKUP($A16,Insumos,5,FALSE),0)*$J$1/$K$1</f>
        <v>23.171408639656558</v>
      </c>
      <c r="G16" s="23">
        <f>IF($C16="m.o.",VLOOKUP($A16,Insumos,5,FALSE),0)*$J$1/$K$1</f>
        <v>0</v>
      </c>
    </row>
    <row r="17" spans="1:7" ht="21" x14ac:dyDescent="0.25">
      <c r="A17" s="166">
        <v>43499</v>
      </c>
      <c r="B17" s="179" t="s">
        <v>133</v>
      </c>
      <c r="C17" s="24" t="s">
        <v>28</v>
      </c>
      <c r="D17" s="24" t="s">
        <v>11</v>
      </c>
      <c r="E17" s="23">
        <v>1</v>
      </c>
      <c r="F17" s="23">
        <f>IF($C17="mat.",VLOOKUP($A17,Insumos,5,FALSE),0)*$J$1/$K$1</f>
        <v>253.08964851086665</v>
      </c>
      <c r="G17" s="23">
        <f>IF($C17="m.o.",VLOOKUP($A17,Insumos,5,FALSE),0)*$J$1/$K$1</f>
        <v>0</v>
      </c>
    </row>
    <row r="18" spans="1:7" ht="21" x14ac:dyDescent="0.25">
      <c r="A18" s="165" t="s">
        <v>14</v>
      </c>
      <c r="B18" s="165" t="s">
        <v>15</v>
      </c>
      <c r="C18" s="25" t="s">
        <v>10</v>
      </c>
      <c r="D18" s="25" t="s">
        <v>16</v>
      </c>
      <c r="E18" s="26">
        <v>2</v>
      </c>
      <c r="F18" s="26">
        <f>SUMPRODUCT(F19,$E19)</f>
        <v>36.6</v>
      </c>
      <c r="G18" s="26">
        <f>SUMPRODUCT(G19,$E19)</f>
        <v>0</v>
      </c>
    </row>
    <row r="19" spans="1:7" ht="21" x14ac:dyDescent="0.25">
      <c r="A19" s="166" t="s">
        <v>5541</v>
      </c>
      <c r="B19" s="179" t="s">
        <v>134</v>
      </c>
      <c r="C19" s="24" t="s">
        <v>28</v>
      </c>
      <c r="D19" s="24" t="s">
        <v>16</v>
      </c>
      <c r="E19" s="23">
        <v>1</v>
      </c>
      <c r="F19" s="23">
        <f>IF($C19="mat.",VLOOKUP($A19,Pesquisas,7,FALSE),0)</f>
        <v>36.6</v>
      </c>
      <c r="G19" s="23">
        <f>IF($C19="m.o.",VLOOKUP($A19,Pesquisas,7,FALSE),0)</f>
        <v>0</v>
      </c>
    </row>
    <row r="20" spans="1:7" x14ac:dyDescent="0.25">
      <c r="A20" s="165" t="s">
        <v>17</v>
      </c>
      <c r="B20" s="165" t="s">
        <v>18</v>
      </c>
      <c r="C20" s="25" t="s">
        <v>10</v>
      </c>
      <c r="D20" s="25" t="s">
        <v>16</v>
      </c>
      <c r="E20" s="26">
        <v>1</v>
      </c>
      <c r="F20" s="26">
        <f>SUMPRODUCT(F21,$E21)</f>
        <v>233.94</v>
      </c>
      <c r="G20" s="26">
        <f>SUMPRODUCT(G21,$E21)</f>
        <v>0</v>
      </c>
    </row>
    <row r="21" spans="1:7" ht="21" x14ac:dyDescent="0.25">
      <c r="A21" s="166" t="s">
        <v>5540</v>
      </c>
      <c r="B21" s="179" t="s">
        <v>135</v>
      </c>
      <c r="C21" s="24" t="s">
        <v>28</v>
      </c>
      <c r="D21" s="24" t="s">
        <v>16</v>
      </c>
      <c r="E21" s="23">
        <v>1</v>
      </c>
      <c r="F21" s="23">
        <f>IF($C21="mat.",VLOOKUP($A21,Pesquisas,7,FALSE),0)</f>
        <v>233.94</v>
      </c>
      <c r="G21" s="23">
        <f>IF($C21="m.o.",VLOOKUP($A21,Pesquisas,7,FALSE),0)</f>
        <v>0</v>
      </c>
    </row>
    <row r="22" spans="1:7" ht="15" customHeight="1" x14ac:dyDescent="0.25">
      <c r="A22" s="164" t="s">
        <v>19</v>
      </c>
      <c r="B22" s="178" t="s">
        <v>20</v>
      </c>
      <c r="C22" s="27"/>
      <c r="D22" s="27"/>
      <c r="E22" s="27"/>
      <c r="F22" s="27"/>
      <c r="G22" s="27"/>
    </row>
    <row r="23" spans="1:7" x14ac:dyDescent="0.25">
      <c r="A23" s="165" t="s">
        <v>21</v>
      </c>
      <c r="B23" s="165" t="s">
        <v>22</v>
      </c>
      <c r="C23" s="25" t="s">
        <v>10</v>
      </c>
      <c r="D23" s="25" t="s">
        <v>23</v>
      </c>
      <c r="E23" s="26">
        <v>10</v>
      </c>
      <c r="F23" s="26">
        <f>SUMPRODUCT(F24:F35,$E24:$E35)</f>
        <v>11.365279370249997</v>
      </c>
      <c r="G23" s="26">
        <f>SUMPRODUCT(G24:G35,$E24:$E35)</f>
        <v>11.530902600000001</v>
      </c>
    </row>
    <row r="24" spans="1:7" x14ac:dyDescent="0.25">
      <c r="A24" s="166">
        <v>20020</v>
      </c>
      <c r="B24" s="179" t="s">
        <v>136</v>
      </c>
      <c r="C24" s="24" t="s">
        <v>128</v>
      </c>
      <c r="D24" s="24" t="s">
        <v>137</v>
      </c>
      <c r="E24" s="23">
        <v>0.25090000000000001</v>
      </c>
      <c r="F24" s="23">
        <f t="shared" ref="F24:F35" si="0">IF($C24="mat.",VLOOKUP($A24,Insumos,5,FALSE),0)</f>
        <v>0</v>
      </c>
      <c r="G24" s="23">
        <f t="shared" ref="G24:G35" si="1">IF($C24="m.o.",VLOOKUP($A24,Insumos,5,FALSE),0)</f>
        <v>19.11</v>
      </c>
    </row>
    <row r="25" spans="1:7" x14ac:dyDescent="0.25">
      <c r="A25" s="166">
        <v>37370</v>
      </c>
      <c r="B25" s="179" t="s">
        <v>138</v>
      </c>
      <c r="C25" s="24" t="s">
        <v>28</v>
      </c>
      <c r="D25" s="24" t="s">
        <v>137</v>
      </c>
      <c r="E25" s="23">
        <v>0.95</v>
      </c>
      <c r="F25" s="23">
        <f t="shared" si="0"/>
        <v>2.11</v>
      </c>
      <c r="G25" s="23">
        <f t="shared" si="1"/>
        <v>0</v>
      </c>
    </row>
    <row r="26" spans="1:7" x14ac:dyDescent="0.25">
      <c r="A26" s="166">
        <v>37371</v>
      </c>
      <c r="B26" s="179" t="s">
        <v>139</v>
      </c>
      <c r="C26" s="24" t="s">
        <v>28</v>
      </c>
      <c r="D26" s="24" t="s">
        <v>137</v>
      </c>
      <c r="E26" s="23">
        <v>0.95</v>
      </c>
      <c r="F26" s="23">
        <f t="shared" si="0"/>
        <v>0.75</v>
      </c>
      <c r="G26" s="23">
        <f t="shared" si="1"/>
        <v>0</v>
      </c>
    </row>
    <row r="27" spans="1:7" x14ac:dyDescent="0.25">
      <c r="A27" s="166">
        <v>37372</v>
      </c>
      <c r="B27" s="179" t="s">
        <v>140</v>
      </c>
      <c r="C27" s="24" t="s">
        <v>28</v>
      </c>
      <c r="D27" s="24" t="s">
        <v>137</v>
      </c>
      <c r="E27" s="23">
        <v>0.95</v>
      </c>
      <c r="F27" s="23">
        <f t="shared" si="0"/>
        <v>0.81</v>
      </c>
      <c r="G27" s="23">
        <f t="shared" si="1"/>
        <v>0</v>
      </c>
    </row>
    <row r="28" spans="1:7" x14ac:dyDescent="0.25">
      <c r="A28" s="166">
        <v>37373</v>
      </c>
      <c r="B28" s="179" t="s">
        <v>141</v>
      </c>
      <c r="C28" s="24" t="s">
        <v>28</v>
      </c>
      <c r="D28" s="24" t="s">
        <v>137</v>
      </c>
      <c r="E28" s="23">
        <v>0.95</v>
      </c>
      <c r="F28" s="23">
        <f t="shared" si="0"/>
        <v>0.06</v>
      </c>
      <c r="G28" s="23">
        <f t="shared" si="1"/>
        <v>0</v>
      </c>
    </row>
    <row r="29" spans="1:7" ht="21" x14ac:dyDescent="0.25">
      <c r="A29" s="166">
        <v>37733</v>
      </c>
      <c r="B29" s="179" t="s">
        <v>142</v>
      </c>
      <c r="C29" s="24" t="s">
        <v>28</v>
      </c>
      <c r="D29" s="24" t="s">
        <v>16</v>
      </c>
      <c r="E29" s="23">
        <v>1.2575000000000001E-5</v>
      </c>
      <c r="F29" s="28">
        <f t="shared" si="0"/>
        <v>55932.1</v>
      </c>
      <c r="G29" s="23">
        <f t="shared" si="1"/>
        <v>0</v>
      </c>
    </row>
    <row r="30" spans="1:7" ht="31.5" x14ac:dyDescent="0.25">
      <c r="A30" s="166">
        <v>37760</v>
      </c>
      <c r="B30" s="179" t="s">
        <v>143</v>
      </c>
      <c r="C30" s="24" t="s">
        <v>28</v>
      </c>
      <c r="D30" s="24" t="s">
        <v>16</v>
      </c>
      <c r="E30" s="23">
        <v>1.2575000000000001E-5</v>
      </c>
      <c r="F30" s="28">
        <f t="shared" si="0"/>
        <v>455581.17</v>
      </c>
      <c r="G30" s="23">
        <f t="shared" si="1"/>
        <v>0</v>
      </c>
    </row>
    <row r="31" spans="1:7" ht="21" x14ac:dyDescent="0.25">
      <c r="A31" s="166">
        <v>43464</v>
      </c>
      <c r="B31" s="179" t="s">
        <v>144</v>
      </c>
      <c r="C31" s="24" t="s">
        <v>28</v>
      </c>
      <c r="D31" s="24" t="s">
        <v>137</v>
      </c>
      <c r="E31" s="23">
        <v>0.25</v>
      </c>
      <c r="F31" s="23">
        <f t="shared" si="0"/>
        <v>0.01</v>
      </c>
      <c r="G31" s="23">
        <f t="shared" si="1"/>
        <v>0</v>
      </c>
    </row>
    <row r="32" spans="1:7" ht="21" x14ac:dyDescent="0.25">
      <c r="A32" s="166">
        <v>43467</v>
      </c>
      <c r="B32" s="179" t="s">
        <v>145</v>
      </c>
      <c r="C32" s="24" t="s">
        <v>28</v>
      </c>
      <c r="D32" s="24" t="s">
        <v>137</v>
      </c>
      <c r="E32" s="23">
        <v>0.7</v>
      </c>
      <c r="F32" s="23">
        <f t="shared" si="0"/>
        <v>0.56000000000000005</v>
      </c>
      <c r="G32" s="23">
        <f t="shared" si="1"/>
        <v>0</v>
      </c>
    </row>
    <row r="33" spans="1:9" ht="21" x14ac:dyDescent="0.25">
      <c r="A33" s="166">
        <v>43488</v>
      </c>
      <c r="B33" s="179" t="s">
        <v>146</v>
      </c>
      <c r="C33" s="24" t="s">
        <v>28</v>
      </c>
      <c r="D33" s="24" t="s">
        <v>137</v>
      </c>
      <c r="E33" s="23">
        <v>0.25</v>
      </c>
      <c r="F33" s="23">
        <f t="shared" si="0"/>
        <v>0.76</v>
      </c>
      <c r="G33" s="23">
        <f t="shared" si="1"/>
        <v>0</v>
      </c>
    </row>
    <row r="34" spans="1:9" x14ac:dyDescent="0.25">
      <c r="A34" s="166">
        <v>43491</v>
      </c>
      <c r="B34" s="179" t="s">
        <v>147</v>
      </c>
      <c r="C34" s="24" t="s">
        <v>28</v>
      </c>
      <c r="D34" s="24" t="s">
        <v>137</v>
      </c>
      <c r="E34" s="23">
        <v>0.7</v>
      </c>
      <c r="F34" s="23">
        <f t="shared" si="0"/>
        <v>1.1499999999999999</v>
      </c>
      <c r="G34" s="23">
        <f t="shared" si="1"/>
        <v>0</v>
      </c>
    </row>
    <row r="35" spans="1:9" x14ac:dyDescent="0.25">
      <c r="A35" s="166">
        <v>6111</v>
      </c>
      <c r="B35" s="179" t="s">
        <v>148</v>
      </c>
      <c r="C35" s="24" t="s">
        <v>128</v>
      </c>
      <c r="D35" s="24" t="s">
        <v>137</v>
      </c>
      <c r="E35" s="23">
        <v>0.71057000000000003</v>
      </c>
      <c r="F35" s="23">
        <f t="shared" si="0"/>
        <v>0</v>
      </c>
      <c r="G35" s="23">
        <f t="shared" si="1"/>
        <v>9.48</v>
      </c>
    </row>
    <row r="36" spans="1:9" ht="21" x14ac:dyDescent="0.25">
      <c r="A36" s="165" t="s">
        <v>24</v>
      </c>
      <c r="B36" s="165" t="s">
        <v>25</v>
      </c>
      <c r="C36" s="25" t="s">
        <v>10</v>
      </c>
      <c r="D36" s="25" t="s">
        <v>23</v>
      </c>
      <c r="E36" s="26">
        <v>10</v>
      </c>
      <c r="F36" s="26">
        <f>SUMPRODUCT(F37:F46,$E37:$E46)</f>
        <v>5.7905908476999999</v>
      </c>
      <c r="G36" s="26">
        <f>SUMPRODUCT(G37:G46,$E37:$E46)</f>
        <v>0.69043665599999993</v>
      </c>
    </row>
    <row r="37" spans="1:9" x14ac:dyDescent="0.25">
      <c r="A37" s="166">
        <v>20020</v>
      </c>
      <c r="B37" s="179" t="s">
        <v>136</v>
      </c>
      <c r="C37" s="24" t="s">
        <v>128</v>
      </c>
      <c r="D37" s="24" t="s">
        <v>137</v>
      </c>
      <c r="E37" s="23">
        <v>3.6129599999999998E-2</v>
      </c>
      <c r="F37" s="23">
        <f t="shared" ref="F37:F46" si="2">IF($C37="mat.",VLOOKUP($A37,Insumos,5,FALSE),0)</f>
        <v>0</v>
      </c>
      <c r="G37" s="23">
        <f t="shared" ref="G37:G46" si="3">IF($C37="m.o.",VLOOKUP($A37,Insumos,5,FALSE),0)</f>
        <v>19.11</v>
      </c>
    </row>
    <row r="38" spans="1:9" x14ac:dyDescent="0.25">
      <c r="A38" s="166">
        <v>37370</v>
      </c>
      <c r="B38" s="179" t="s">
        <v>138</v>
      </c>
      <c r="C38" s="24" t="s">
        <v>28</v>
      </c>
      <c r="D38" s="24" t="s">
        <v>137</v>
      </c>
      <c r="E38" s="23">
        <v>3.5999999999999997E-2</v>
      </c>
      <c r="F38" s="23">
        <f t="shared" si="2"/>
        <v>2.11</v>
      </c>
      <c r="G38" s="23">
        <f t="shared" si="3"/>
        <v>0</v>
      </c>
    </row>
    <row r="39" spans="1:9" x14ac:dyDescent="0.25">
      <c r="A39" s="166">
        <v>37371</v>
      </c>
      <c r="B39" s="179" t="s">
        <v>139</v>
      </c>
      <c r="C39" s="24" t="s">
        <v>28</v>
      </c>
      <c r="D39" s="24" t="s">
        <v>137</v>
      </c>
      <c r="E39" s="23">
        <v>3.5999999999999997E-2</v>
      </c>
      <c r="F39" s="23">
        <f t="shared" si="2"/>
        <v>0.75</v>
      </c>
      <c r="G39" s="23">
        <f t="shared" si="3"/>
        <v>0</v>
      </c>
    </row>
    <row r="40" spans="1:9" x14ac:dyDescent="0.25">
      <c r="A40" s="166">
        <v>37372</v>
      </c>
      <c r="B40" s="179" t="s">
        <v>140</v>
      </c>
      <c r="C40" s="24" t="s">
        <v>28</v>
      </c>
      <c r="D40" s="24" t="s">
        <v>137</v>
      </c>
      <c r="E40" s="23">
        <v>3.5999999999999997E-2</v>
      </c>
      <c r="F40" s="23">
        <f t="shared" si="2"/>
        <v>0.81</v>
      </c>
      <c r="G40" s="23">
        <f t="shared" si="3"/>
        <v>0</v>
      </c>
    </row>
    <row r="41" spans="1:9" x14ac:dyDescent="0.25">
      <c r="A41" s="166">
        <v>37373</v>
      </c>
      <c r="B41" s="179" t="s">
        <v>141</v>
      </c>
      <c r="C41" s="24" t="s">
        <v>28</v>
      </c>
      <c r="D41" s="24" t="s">
        <v>137</v>
      </c>
      <c r="E41" s="23">
        <v>3.5999999999999997E-2</v>
      </c>
      <c r="F41" s="23">
        <f t="shared" si="2"/>
        <v>0.06</v>
      </c>
      <c r="G41" s="23">
        <f t="shared" si="3"/>
        <v>0</v>
      </c>
    </row>
    <row r="42" spans="1:9" ht="21" x14ac:dyDescent="0.25">
      <c r="A42" s="166">
        <v>37733</v>
      </c>
      <c r="B42" s="179" t="s">
        <v>142</v>
      </c>
      <c r="C42" s="24" t="s">
        <v>28</v>
      </c>
      <c r="D42" s="24" t="s">
        <v>16</v>
      </c>
      <c r="E42" s="23">
        <v>4.51E-6</v>
      </c>
      <c r="F42" s="28">
        <f t="shared" si="2"/>
        <v>55932.1</v>
      </c>
      <c r="G42" s="23">
        <f t="shared" si="3"/>
        <v>0</v>
      </c>
    </row>
    <row r="43" spans="1:9" ht="31.5" x14ac:dyDescent="0.25">
      <c r="A43" s="166">
        <v>37760</v>
      </c>
      <c r="B43" s="179" t="s">
        <v>143</v>
      </c>
      <c r="C43" s="24" t="s">
        <v>28</v>
      </c>
      <c r="D43" s="24" t="s">
        <v>16</v>
      </c>
      <c r="E43" s="23">
        <v>4.51E-6</v>
      </c>
      <c r="F43" s="28">
        <f t="shared" si="2"/>
        <v>455581.17</v>
      </c>
      <c r="G43" s="23">
        <f t="shared" si="3"/>
        <v>0</v>
      </c>
    </row>
    <row r="44" spans="1:9" x14ac:dyDescent="0.25">
      <c r="A44" s="166">
        <v>4221</v>
      </c>
      <c r="B44" s="179" t="s">
        <v>149</v>
      </c>
      <c r="C44" s="24" t="s">
        <v>28</v>
      </c>
      <c r="D44" s="24" t="s">
        <v>150</v>
      </c>
      <c r="E44" s="23">
        <v>0.60948000000000002</v>
      </c>
      <c r="F44" s="23">
        <f t="shared" si="2"/>
        <v>5.45</v>
      </c>
      <c r="G44" s="23">
        <f t="shared" si="3"/>
        <v>0</v>
      </c>
    </row>
    <row r="45" spans="1:9" ht="21" x14ac:dyDescent="0.25">
      <c r="A45" s="166">
        <v>43464</v>
      </c>
      <c r="B45" s="179" t="s">
        <v>144</v>
      </c>
      <c r="C45" s="24" t="s">
        <v>28</v>
      </c>
      <c r="D45" s="24" t="s">
        <v>137</v>
      </c>
      <c r="E45" s="23">
        <v>3.5999999999999997E-2</v>
      </c>
      <c r="F45" s="23">
        <f t="shared" si="2"/>
        <v>0.01</v>
      </c>
      <c r="G45" s="23">
        <f t="shared" si="3"/>
        <v>0</v>
      </c>
    </row>
    <row r="46" spans="1:9" ht="21" x14ac:dyDescent="0.25">
      <c r="A46" s="166">
        <v>43488</v>
      </c>
      <c r="B46" s="179" t="s">
        <v>146</v>
      </c>
      <c r="C46" s="24" t="s">
        <v>28</v>
      </c>
      <c r="D46" s="24" t="s">
        <v>137</v>
      </c>
      <c r="E46" s="23">
        <v>3.5999999999999997E-2</v>
      </c>
      <c r="F46" s="23">
        <f t="shared" si="2"/>
        <v>0.76</v>
      </c>
      <c r="G46" s="23">
        <f t="shared" si="3"/>
        <v>0</v>
      </c>
    </row>
    <row r="47" spans="1:9" x14ac:dyDescent="0.25">
      <c r="A47" s="165" t="s">
        <v>26</v>
      </c>
      <c r="B47" s="169" t="s">
        <v>27</v>
      </c>
      <c r="C47" s="25" t="s">
        <v>10</v>
      </c>
      <c r="D47" s="25" t="s">
        <v>29</v>
      </c>
      <c r="E47" s="26">
        <v>902.8</v>
      </c>
      <c r="F47" s="26">
        <f>SUMPRODUCT(F48,$E48)</f>
        <v>2.38</v>
      </c>
      <c r="G47" s="26">
        <f>SUMPRODUCT(G48,$E48)</f>
        <v>0</v>
      </c>
    </row>
    <row r="48" spans="1:9" x14ac:dyDescent="0.25">
      <c r="A48" s="166" t="s">
        <v>5640</v>
      </c>
      <c r="B48" s="179" t="s">
        <v>27</v>
      </c>
      <c r="C48" s="24" t="s">
        <v>28</v>
      </c>
      <c r="D48" s="24" t="s">
        <v>29</v>
      </c>
      <c r="E48" s="23">
        <v>1</v>
      </c>
      <c r="F48" s="23">
        <f>IF($C48="mat.",VLOOKUP($A48,Pesquisas,7,FALSE),0)</f>
        <v>2.38</v>
      </c>
      <c r="G48" s="23">
        <f>IF($C48="m.o.",VLOOKUP($A48,Pesquisas,7,FALSE),0)</f>
        <v>0</v>
      </c>
      <c r="I48" s="101"/>
    </row>
    <row r="49" spans="1:7" ht="15" customHeight="1" x14ac:dyDescent="0.25">
      <c r="A49" s="167" t="s">
        <v>97</v>
      </c>
      <c r="B49" s="178" t="s">
        <v>30</v>
      </c>
      <c r="C49" s="27"/>
      <c r="D49" s="27"/>
      <c r="E49" s="27"/>
      <c r="F49" s="27"/>
      <c r="G49" s="27"/>
    </row>
    <row r="50" spans="1:7" ht="21" x14ac:dyDescent="0.25">
      <c r="A50" s="165" t="s">
        <v>31</v>
      </c>
      <c r="B50" s="165" t="s">
        <v>32</v>
      </c>
      <c r="C50" s="25" t="s">
        <v>10</v>
      </c>
      <c r="D50" s="25" t="s">
        <v>33</v>
      </c>
      <c r="E50" s="26">
        <v>17</v>
      </c>
      <c r="F50" s="26">
        <f>SUMPRODUCT(F51:F58,$E51:$E58)</f>
        <v>40.993000000000009</v>
      </c>
      <c r="G50" s="26">
        <f>SUMPRODUCT(G51:G58,$E51:$E58)</f>
        <v>16.903644</v>
      </c>
    </row>
    <row r="51" spans="1:7" x14ac:dyDescent="0.25">
      <c r="A51" s="166">
        <v>1214</v>
      </c>
      <c r="B51" s="179" t="s">
        <v>151</v>
      </c>
      <c r="C51" s="24" t="s">
        <v>128</v>
      </c>
      <c r="D51" s="24" t="s">
        <v>137</v>
      </c>
      <c r="E51" s="23">
        <v>0.80840000000000001</v>
      </c>
      <c r="F51" s="23">
        <f t="shared" ref="F51:F58" si="4">IF($C51="mat.",VLOOKUP($A51,Insumos,5,FALSE),0)</f>
        <v>0</v>
      </c>
      <c r="G51" s="23">
        <f t="shared" ref="G51:G58" si="5">IF($C51="m.o.",VLOOKUP($A51,Insumos,5,FALSE),0)</f>
        <v>20.91</v>
      </c>
    </row>
    <row r="52" spans="1:7" x14ac:dyDescent="0.25">
      <c r="A52" s="166">
        <v>37370</v>
      </c>
      <c r="B52" s="179" t="s">
        <v>138</v>
      </c>
      <c r="C52" s="24" t="s">
        <v>28</v>
      </c>
      <c r="D52" s="24" t="s">
        <v>137</v>
      </c>
      <c r="E52" s="23">
        <v>0.8</v>
      </c>
      <c r="F52" s="23">
        <f t="shared" si="4"/>
        <v>2.11</v>
      </c>
      <c r="G52" s="23">
        <f t="shared" si="5"/>
        <v>0</v>
      </c>
    </row>
    <row r="53" spans="1:7" x14ac:dyDescent="0.25">
      <c r="A53" s="166">
        <v>37371</v>
      </c>
      <c r="B53" s="179" t="s">
        <v>139</v>
      </c>
      <c r="C53" s="24" t="s">
        <v>28</v>
      </c>
      <c r="D53" s="24" t="s">
        <v>137</v>
      </c>
      <c r="E53" s="23">
        <v>0.8</v>
      </c>
      <c r="F53" s="23">
        <f t="shared" si="4"/>
        <v>0.75</v>
      </c>
      <c r="G53" s="23">
        <f t="shared" si="5"/>
        <v>0</v>
      </c>
    </row>
    <row r="54" spans="1:7" x14ac:dyDescent="0.25">
      <c r="A54" s="166">
        <v>37372</v>
      </c>
      <c r="B54" s="179" t="s">
        <v>140</v>
      </c>
      <c r="C54" s="24" t="s">
        <v>28</v>
      </c>
      <c r="D54" s="24" t="s">
        <v>137</v>
      </c>
      <c r="E54" s="23">
        <v>0.8</v>
      </c>
      <c r="F54" s="23">
        <f t="shared" si="4"/>
        <v>0.81</v>
      </c>
      <c r="G54" s="23">
        <f t="shared" si="5"/>
        <v>0</v>
      </c>
    </row>
    <row r="55" spans="1:7" x14ac:dyDescent="0.25">
      <c r="A55" s="166">
        <v>37373</v>
      </c>
      <c r="B55" s="179" t="s">
        <v>141</v>
      </c>
      <c r="C55" s="24" t="s">
        <v>28</v>
      </c>
      <c r="D55" s="24" t="s">
        <v>137</v>
      </c>
      <c r="E55" s="23">
        <v>0.8</v>
      </c>
      <c r="F55" s="23">
        <f t="shared" si="4"/>
        <v>0.06</v>
      </c>
      <c r="G55" s="23">
        <f t="shared" si="5"/>
        <v>0</v>
      </c>
    </row>
    <row r="56" spans="1:7" ht="21" x14ac:dyDescent="0.25">
      <c r="A56" s="166">
        <v>43459</v>
      </c>
      <c r="B56" s="179" t="s">
        <v>152</v>
      </c>
      <c r="C56" s="24" t="s">
        <v>28</v>
      </c>
      <c r="D56" s="24" t="s">
        <v>137</v>
      </c>
      <c r="E56" s="23">
        <v>0.8</v>
      </c>
      <c r="F56" s="23">
        <f t="shared" si="4"/>
        <v>0.45</v>
      </c>
      <c r="G56" s="23">
        <f t="shared" si="5"/>
        <v>0</v>
      </c>
    </row>
    <row r="57" spans="1:7" ht="21" x14ac:dyDescent="0.25">
      <c r="A57" s="166">
        <v>43483</v>
      </c>
      <c r="B57" s="179" t="s">
        <v>153</v>
      </c>
      <c r="C57" s="24" t="s">
        <v>28</v>
      </c>
      <c r="D57" s="24" t="s">
        <v>137</v>
      </c>
      <c r="E57" s="23">
        <v>0.8</v>
      </c>
      <c r="F57" s="23">
        <f t="shared" si="4"/>
        <v>1.26</v>
      </c>
      <c r="G57" s="23">
        <f t="shared" si="5"/>
        <v>0</v>
      </c>
    </row>
    <row r="58" spans="1:7" ht="21" x14ac:dyDescent="0.25">
      <c r="A58" s="166">
        <v>43605</v>
      </c>
      <c r="B58" s="179" t="s">
        <v>154</v>
      </c>
      <c r="C58" s="24" t="s">
        <v>28</v>
      </c>
      <c r="D58" s="24" t="s">
        <v>16</v>
      </c>
      <c r="E58" s="23">
        <v>1.1000000000000001</v>
      </c>
      <c r="F58" s="23">
        <f t="shared" si="4"/>
        <v>33.31</v>
      </c>
      <c r="G58" s="23">
        <f t="shared" si="5"/>
        <v>0</v>
      </c>
    </row>
    <row r="59" spans="1:7" ht="21" x14ac:dyDescent="0.25">
      <c r="A59" s="165" t="s">
        <v>34</v>
      </c>
      <c r="B59" s="165" t="s">
        <v>35</v>
      </c>
      <c r="C59" s="25" t="s">
        <v>10</v>
      </c>
      <c r="D59" s="25" t="s">
        <v>36</v>
      </c>
      <c r="E59" s="26">
        <v>45.33</v>
      </c>
      <c r="F59" s="26">
        <f>SUMPRODUCT(F60:F71,$E60:$E71)</f>
        <v>1219.0933333333332</v>
      </c>
      <c r="G59" s="26">
        <f>SUMPRODUCT(G60:G71,$E60:$E71)</f>
        <v>341.92338500000005</v>
      </c>
    </row>
    <row r="60" spans="1:7" x14ac:dyDescent="0.25">
      <c r="A60" s="166">
        <v>10489</v>
      </c>
      <c r="B60" s="179" t="s">
        <v>155</v>
      </c>
      <c r="C60" s="24" t="s">
        <v>128</v>
      </c>
      <c r="D60" s="24" t="s">
        <v>137</v>
      </c>
      <c r="E60" s="23">
        <v>15.157500000000001</v>
      </c>
      <c r="F60" s="23">
        <f t="shared" ref="F60:F70" si="6">IF($C60="mat.",VLOOKUP($A60,Insumos,5,FALSE),0)</f>
        <v>0</v>
      </c>
      <c r="G60" s="23">
        <f t="shared" ref="G60:G70" si="7">IF($C60="m.o.",VLOOKUP($A60,Insumos,5,FALSE),0)</f>
        <v>14.39</v>
      </c>
    </row>
    <row r="61" spans="1:7" x14ac:dyDescent="0.25">
      <c r="A61" s="166">
        <v>242</v>
      </c>
      <c r="B61" s="179" t="s">
        <v>156</v>
      </c>
      <c r="C61" s="24" t="s">
        <v>128</v>
      </c>
      <c r="D61" s="24" t="s">
        <v>137</v>
      </c>
      <c r="E61" s="23">
        <v>10.082000000000001</v>
      </c>
      <c r="F61" s="23">
        <f t="shared" si="6"/>
        <v>0</v>
      </c>
      <c r="G61" s="23">
        <f t="shared" si="7"/>
        <v>12.28</v>
      </c>
    </row>
    <row r="62" spans="1:7" x14ac:dyDescent="0.25">
      <c r="A62" s="166">
        <v>37370</v>
      </c>
      <c r="B62" s="179" t="s">
        <v>138</v>
      </c>
      <c r="C62" s="24" t="s">
        <v>28</v>
      </c>
      <c r="D62" s="24" t="s">
        <v>137</v>
      </c>
      <c r="E62" s="23">
        <v>25</v>
      </c>
      <c r="F62" s="23">
        <f t="shared" si="6"/>
        <v>2.11</v>
      </c>
      <c r="G62" s="23">
        <f t="shared" si="7"/>
        <v>0</v>
      </c>
    </row>
    <row r="63" spans="1:7" x14ac:dyDescent="0.25">
      <c r="A63" s="166">
        <v>37371</v>
      </c>
      <c r="B63" s="179" t="s">
        <v>139</v>
      </c>
      <c r="C63" s="24" t="s">
        <v>28</v>
      </c>
      <c r="D63" s="24" t="s">
        <v>137</v>
      </c>
      <c r="E63" s="23">
        <v>25</v>
      </c>
      <c r="F63" s="23">
        <f t="shared" si="6"/>
        <v>0.75</v>
      </c>
      <c r="G63" s="23">
        <f t="shared" si="7"/>
        <v>0</v>
      </c>
    </row>
    <row r="64" spans="1:7" x14ac:dyDescent="0.25">
      <c r="A64" s="166">
        <v>37372</v>
      </c>
      <c r="B64" s="179" t="s">
        <v>140</v>
      </c>
      <c r="C64" s="24" t="s">
        <v>28</v>
      </c>
      <c r="D64" s="24" t="s">
        <v>137</v>
      </c>
      <c r="E64" s="23">
        <v>25</v>
      </c>
      <c r="F64" s="23">
        <f t="shared" si="6"/>
        <v>0.81</v>
      </c>
      <c r="G64" s="23">
        <f t="shared" si="7"/>
        <v>0</v>
      </c>
    </row>
    <row r="65" spans="1:7" x14ac:dyDescent="0.25">
      <c r="A65" s="166">
        <v>37373</v>
      </c>
      <c r="B65" s="179" t="s">
        <v>141</v>
      </c>
      <c r="C65" s="24" t="s">
        <v>28</v>
      </c>
      <c r="D65" s="24" t="s">
        <v>137</v>
      </c>
      <c r="E65" s="23">
        <v>25</v>
      </c>
      <c r="F65" s="23">
        <f t="shared" si="6"/>
        <v>0.06</v>
      </c>
      <c r="G65" s="23">
        <f t="shared" si="7"/>
        <v>0</v>
      </c>
    </row>
    <row r="66" spans="1:7" x14ac:dyDescent="0.25">
      <c r="A66" s="166">
        <v>39961</v>
      </c>
      <c r="B66" s="179" t="s">
        <v>157</v>
      </c>
      <c r="C66" s="24" t="s">
        <v>28</v>
      </c>
      <c r="D66" s="24" t="s">
        <v>16</v>
      </c>
      <c r="E66" s="23">
        <v>2</v>
      </c>
      <c r="F66" s="23">
        <f t="shared" si="6"/>
        <v>23.16</v>
      </c>
      <c r="G66" s="23">
        <f t="shared" si="7"/>
        <v>0</v>
      </c>
    </row>
    <row r="67" spans="1:7" ht="21" x14ac:dyDescent="0.25">
      <c r="A67" s="166">
        <v>43465</v>
      </c>
      <c r="B67" s="179" t="s">
        <v>158</v>
      </c>
      <c r="C67" s="24" t="s">
        <v>28</v>
      </c>
      <c r="D67" s="24" t="s">
        <v>137</v>
      </c>
      <c r="E67" s="23">
        <v>15</v>
      </c>
      <c r="F67" s="23">
        <f t="shared" si="6"/>
        <v>0.74</v>
      </c>
      <c r="G67" s="23">
        <f t="shared" si="7"/>
        <v>0</v>
      </c>
    </row>
    <row r="68" spans="1:7" ht="21" x14ac:dyDescent="0.25">
      <c r="A68" s="166">
        <v>43467</v>
      </c>
      <c r="B68" s="179" t="s">
        <v>145</v>
      </c>
      <c r="C68" s="24" t="s">
        <v>28</v>
      </c>
      <c r="D68" s="24" t="s">
        <v>137</v>
      </c>
      <c r="E68" s="23">
        <v>10</v>
      </c>
      <c r="F68" s="23">
        <f t="shared" si="6"/>
        <v>0.56000000000000005</v>
      </c>
      <c r="G68" s="23">
        <f t="shared" si="7"/>
        <v>0</v>
      </c>
    </row>
    <row r="69" spans="1:7" x14ac:dyDescent="0.25">
      <c r="A69" s="166">
        <v>43489</v>
      </c>
      <c r="B69" s="179" t="s">
        <v>159</v>
      </c>
      <c r="C69" s="24" t="s">
        <v>28</v>
      </c>
      <c r="D69" s="24" t="s">
        <v>137</v>
      </c>
      <c r="E69" s="23">
        <v>15</v>
      </c>
      <c r="F69" s="23">
        <f t="shared" si="6"/>
        <v>1.0900000000000001</v>
      </c>
      <c r="G69" s="23">
        <f t="shared" si="7"/>
        <v>0</v>
      </c>
    </row>
    <row r="70" spans="1:7" x14ac:dyDescent="0.25">
      <c r="A70" s="166">
        <v>43491</v>
      </c>
      <c r="B70" s="179" t="s">
        <v>147</v>
      </c>
      <c r="C70" s="24" t="s">
        <v>28</v>
      </c>
      <c r="D70" s="24" t="s">
        <v>137</v>
      </c>
      <c r="E70" s="23">
        <v>10</v>
      </c>
      <c r="F70" s="23">
        <f t="shared" si="6"/>
        <v>1.1499999999999999</v>
      </c>
      <c r="G70" s="23">
        <f t="shared" si="7"/>
        <v>0</v>
      </c>
    </row>
    <row r="71" spans="1:7" x14ac:dyDescent="0.25">
      <c r="A71" s="166" t="s">
        <v>5515</v>
      </c>
      <c r="B71" s="179" t="s">
        <v>160</v>
      </c>
      <c r="C71" s="24" t="s">
        <v>28</v>
      </c>
      <c r="D71" s="24" t="s">
        <v>36</v>
      </c>
      <c r="E71" s="23">
        <v>4</v>
      </c>
      <c r="F71" s="23">
        <f>IF($C71="mat.",VLOOKUP($A71,Pesquisas,7,FALSE),0)</f>
        <v>258.74333333333334</v>
      </c>
      <c r="G71" s="23">
        <f>IF($C71="m.o.",VLOOKUP($A71,Pesquisas,7,FALSE),0)</f>
        <v>0</v>
      </c>
    </row>
    <row r="72" spans="1:7" ht="42" x14ac:dyDescent="0.25">
      <c r="A72" s="165" t="s">
        <v>37</v>
      </c>
      <c r="B72" s="165" t="s">
        <v>38</v>
      </c>
      <c r="C72" s="25" t="s">
        <v>10</v>
      </c>
      <c r="D72" s="25" t="s">
        <v>36</v>
      </c>
      <c r="E72" s="26">
        <v>94.26</v>
      </c>
      <c r="F72" s="26">
        <f>SUMPRODUCT(F73:F84,$E73:$E84)</f>
        <v>487.72700000000003</v>
      </c>
      <c r="G72" s="26">
        <f>SUMPRODUCT(G73:G84,$E73:$E84)</f>
        <v>572.46846000000005</v>
      </c>
    </row>
    <row r="73" spans="1:7" x14ac:dyDescent="0.25">
      <c r="A73" s="166">
        <v>10691</v>
      </c>
      <c r="B73" s="179" t="s">
        <v>161</v>
      </c>
      <c r="C73" s="24" t="s">
        <v>28</v>
      </c>
      <c r="D73" s="24" t="s">
        <v>150</v>
      </c>
      <c r="E73" s="23">
        <v>0.05</v>
      </c>
      <c r="F73" s="23">
        <f t="shared" ref="F73:F82" si="8">IF($C73="mat.",VLOOKUP($A73,Insumos,5,FALSE),0)</f>
        <v>54.04</v>
      </c>
      <c r="G73" s="23">
        <f t="shared" ref="G73:G82" si="9">IF($C73="m.o.",VLOOKUP($A73,Insumos,5,FALSE),0)</f>
        <v>0</v>
      </c>
    </row>
    <row r="74" spans="1:7" x14ac:dyDescent="0.25">
      <c r="A74" s="166">
        <v>1214</v>
      </c>
      <c r="B74" s="179" t="s">
        <v>151</v>
      </c>
      <c r="C74" s="24" t="s">
        <v>128</v>
      </c>
      <c r="D74" s="24" t="s">
        <v>137</v>
      </c>
      <c r="E74" s="23">
        <v>20.21</v>
      </c>
      <c r="F74" s="23">
        <f t="shared" si="8"/>
        <v>0</v>
      </c>
      <c r="G74" s="23">
        <f t="shared" si="9"/>
        <v>20.91</v>
      </c>
    </row>
    <row r="75" spans="1:7" x14ac:dyDescent="0.25">
      <c r="A75" s="166">
        <v>1339</v>
      </c>
      <c r="B75" s="179" t="s">
        <v>162</v>
      </c>
      <c r="C75" s="24" t="s">
        <v>28</v>
      </c>
      <c r="D75" s="24" t="s">
        <v>163</v>
      </c>
      <c r="E75" s="23">
        <v>2</v>
      </c>
      <c r="F75" s="23">
        <f t="shared" si="8"/>
        <v>40.450000000000003</v>
      </c>
      <c r="G75" s="23">
        <f t="shared" si="9"/>
        <v>0</v>
      </c>
    </row>
    <row r="76" spans="1:7" x14ac:dyDescent="0.25">
      <c r="A76" s="166">
        <v>37370</v>
      </c>
      <c r="B76" s="179" t="s">
        <v>138</v>
      </c>
      <c r="C76" s="24" t="s">
        <v>28</v>
      </c>
      <c r="D76" s="24" t="s">
        <v>137</v>
      </c>
      <c r="E76" s="23">
        <v>32</v>
      </c>
      <c r="F76" s="23">
        <f t="shared" si="8"/>
        <v>2.11</v>
      </c>
      <c r="G76" s="23">
        <f t="shared" si="9"/>
        <v>0</v>
      </c>
    </row>
    <row r="77" spans="1:7" x14ac:dyDescent="0.25">
      <c r="A77" s="166">
        <v>37371</v>
      </c>
      <c r="B77" s="179" t="s">
        <v>139</v>
      </c>
      <c r="C77" s="24" t="s">
        <v>28</v>
      </c>
      <c r="D77" s="24" t="s">
        <v>137</v>
      </c>
      <c r="E77" s="23">
        <v>32</v>
      </c>
      <c r="F77" s="23">
        <f t="shared" si="8"/>
        <v>0.75</v>
      </c>
      <c r="G77" s="23">
        <f t="shared" si="9"/>
        <v>0</v>
      </c>
    </row>
    <row r="78" spans="1:7" x14ac:dyDescent="0.25">
      <c r="A78" s="166">
        <v>37372</v>
      </c>
      <c r="B78" s="179" t="s">
        <v>140</v>
      </c>
      <c r="C78" s="24" t="s">
        <v>28</v>
      </c>
      <c r="D78" s="24" t="s">
        <v>137</v>
      </c>
      <c r="E78" s="23">
        <v>32</v>
      </c>
      <c r="F78" s="23">
        <f t="shared" si="8"/>
        <v>0.81</v>
      </c>
      <c r="G78" s="23">
        <f t="shared" si="9"/>
        <v>0</v>
      </c>
    </row>
    <row r="79" spans="1:7" x14ac:dyDescent="0.25">
      <c r="A79" s="166">
        <v>37373</v>
      </c>
      <c r="B79" s="179" t="s">
        <v>141</v>
      </c>
      <c r="C79" s="24" t="s">
        <v>28</v>
      </c>
      <c r="D79" s="24" t="s">
        <v>137</v>
      </c>
      <c r="E79" s="23">
        <v>32</v>
      </c>
      <c r="F79" s="23">
        <f t="shared" si="8"/>
        <v>0.06</v>
      </c>
      <c r="G79" s="23">
        <f t="shared" si="9"/>
        <v>0</v>
      </c>
    </row>
    <row r="80" spans="1:7" ht="21" x14ac:dyDescent="0.25">
      <c r="A80" s="166">
        <v>43459</v>
      </c>
      <c r="B80" s="179" t="s">
        <v>152</v>
      </c>
      <c r="C80" s="24" t="s">
        <v>28</v>
      </c>
      <c r="D80" s="24" t="s">
        <v>137</v>
      </c>
      <c r="E80" s="23">
        <v>32</v>
      </c>
      <c r="F80" s="23">
        <f t="shared" si="8"/>
        <v>0.45</v>
      </c>
      <c r="G80" s="23">
        <f t="shared" si="9"/>
        <v>0</v>
      </c>
    </row>
    <row r="81" spans="1:7" ht="21" x14ac:dyDescent="0.25">
      <c r="A81" s="166">
        <v>43483</v>
      </c>
      <c r="B81" s="179" t="s">
        <v>153</v>
      </c>
      <c r="C81" s="24" t="s">
        <v>28</v>
      </c>
      <c r="D81" s="24" t="s">
        <v>137</v>
      </c>
      <c r="E81" s="23">
        <v>32</v>
      </c>
      <c r="F81" s="23">
        <f t="shared" si="8"/>
        <v>1.26</v>
      </c>
      <c r="G81" s="23">
        <f t="shared" si="9"/>
        <v>0</v>
      </c>
    </row>
    <row r="82" spans="1:7" x14ac:dyDescent="0.25">
      <c r="A82" s="166">
        <v>6117</v>
      </c>
      <c r="B82" s="179" t="s">
        <v>164</v>
      </c>
      <c r="C82" s="24" t="s">
        <v>128</v>
      </c>
      <c r="D82" s="24" t="s">
        <v>137</v>
      </c>
      <c r="E82" s="23">
        <v>12.125999999999999</v>
      </c>
      <c r="F82" s="23">
        <f t="shared" si="8"/>
        <v>0</v>
      </c>
      <c r="G82" s="23">
        <f t="shared" si="9"/>
        <v>12.36</v>
      </c>
    </row>
    <row r="83" spans="1:7" x14ac:dyDescent="0.25">
      <c r="A83" s="166" t="s">
        <v>165</v>
      </c>
      <c r="B83" s="179" t="s">
        <v>166</v>
      </c>
      <c r="C83" s="24" t="s">
        <v>28</v>
      </c>
      <c r="D83" s="24" t="s">
        <v>36</v>
      </c>
      <c r="E83" s="23">
        <v>2.5</v>
      </c>
      <c r="F83" s="23">
        <f>IF($C83="mat.",VLOOKUP($A83,Pesquisas,7,FALSE),0)</f>
        <v>89.29</v>
      </c>
      <c r="G83" s="23">
        <f>IF($C83="m.o.",VLOOKUP($A83,Pesquisas,7,FALSE),0)</f>
        <v>0</v>
      </c>
    </row>
    <row r="84" spans="1:7" x14ac:dyDescent="0.25">
      <c r="A84" s="166" t="s">
        <v>167</v>
      </c>
      <c r="B84" s="179" t="s">
        <v>168</v>
      </c>
      <c r="C84" s="24" t="s">
        <v>28</v>
      </c>
      <c r="D84" s="24" t="s">
        <v>33</v>
      </c>
      <c r="E84" s="23">
        <v>2</v>
      </c>
      <c r="F84" s="23">
        <f>IF($C84="mat.",VLOOKUP($A84,Pesquisas,7,FALSE),0)</f>
        <v>3.41</v>
      </c>
      <c r="G84" s="23">
        <f>IF($C84="m.o.",VLOOKUP($A84,Pesquisas,7,FALSE),0)</f>
        <v>0</v>
      </c>
    </row>
    <row r="85" spans="1:7" x14ac:dyDescent="0.25">
      <c r="A85" s="165" t="s">
        <v>39</v>
      </c>
      <c r="B85" s="165" t="s">
        <v>40</v>
      </c>
      <c r="C85" s="25" t="s">
        <v>10</v>
      </c>
      <c r="D85" s="25" t="s">
        <v>36</v>
      </c>
      <c r="E85" s="26">
        <v>5.04</v>
      </c>
      <c r="F85" s="26">
        <f>SUMPRODUCT(F86:F102,$E86:$E102)</f>
        <v>191.29419002504</v>
      </c>
      <c r="G85" s="26">
        <f>SUMPRODUCT(G86:G102,$E86:$E102)</f>
        <v>30.743559128000001</v>
      </c>
    </row>
    <row r="86" spans="1:7" x14ac:dyDescent="0.25">
      <c r="A86" s="166">
        <v>1213</v>
      </c>
      <c r="B86" s="179" t="s">
        <v>169</v>
      </c>
      <c r="C86" s="24" t="s">
        <v>128</v>
      </c>
      <c r="D86" s="24" t="s">
        <v>137</v>
      </c>
      <c r="E86" s="23">
        <v>1.4583613</v>
      </c>
      <c r="F86" s="23">
        <f t="shared" ref="F86:F101" si="10">IF($C86="mat.",VLOOKUP($A86,Insumos,5,FALSE),0)</f>
        <v>0</v>
      </c>
      <c r="G86" s="23">
        <f t="shared" ref="G86:G101" si="11">IF($C86="m.o.",VLOOKUP($A86,Insumos,5,FALSE),0)</f>
        <v>15.71</v>
      </c>
    </row>
    <row r="87" spans="1:7" ht="21" x14ac:dyDescent="0.25">
      <c r="A87" s="166">
        <v>14618</v>
      </c>
      <c r="B87" s="179" t="s">
        <v>170</v>
      </c>
      <c r="C87" s="24" t="s">
        <v>28</v>
      </c>
      <c r="D87" s="24" t="s">
        <v>16</v>
      </c>
      <c r="E87" s="23">
        <v>9.1330000000000005E-6</v>
      </c>
      <c r="F87" s="28">
        <f t="shared" si="10"/>
        <v>1236.8800000000001</v>
      </c>
      <c r="G87" s="23">
        <f t="shared" si="11"/>
        <v>0</v>
      </c>
    </row>
    <row r="88" spans="1:7" x14ac:dyDescent="0.25">
      <c r="A88" s="166">
        <v>2705</v>
      </c>
      <c r="B88" s="179" t="s">
        <v>171</v>
      </c>
      <c r="C88" s="24" t="s">
        <v>28</v>
      </c>
      <c r="D88" s="24" t="s">
        <v>172</v>
      </c>
      <c r="E88" s="23">
        <v>8.8760000000000006E-2</v>
      </c>
      <c r="F88" s="23">
        <f t="shared" si="10"/>
        <v>1.1100000000000001</v>
      </c>
      <c r="G88" s="23">
        <f t="shared" si="11"/>
        <v>0</v>
      </c>
    </row>
    <row r="89" spans="1:7" x14ac:dyDescent="0.25">
      <c r="A89" s="166">
        <v>37370</v>
      </c>
      <c r="B89" s="179" t="s">
        <v>138</v>
      </c>
      <c r="C89" s="24" t="s">
        <v>28</v>
      </c>
      <c r="D89" s="24" t="s">
        <v>137</v>
      </c>
      <c r="E89" s="23">
        <v>2.0255000000000001</v>
      </c>
      <c r="F89" s="23">
        <f t="shared" si="10"/>
        <v>2.11</v>
      </c>
      <c r="G89" s="23">
        <f t="shared" si="11"/>
        <v>0</v>
      </c>
    </row>
    <row r="90" spans="1:7" x14ac:dyDescent="0.25">
      <c r="A90" s="166">
        <v>37371</v>
      </c>
      <c r="B90" s="179" t="s">
        <v>139</v>
      </c>
      <c r="C90" s="24" t="s">
        <v>28</v>
      </c>
      <c r="D90" s="24" t="s">
        <v>137</v>
      </c>
      <c r="E90" s="23">
        <v>2.0255000000000001</v>
      </c>
      <c r="F90" s="23">
        <f t="shared" si="10"/>
        <v>0.75</v>
      </c>
      <c r="G90" s="23">
        <f t="shared" si="11"/>
        <v>0</v>
      </c>
    </row>
    <row r="91" spans="1:7" x14ac:dyDescent="0.25">
      <c r="A91" s="166">
        <v>37372</v>
      </c>
      <c r="B91" s="179" t="s">
        <v>140</v>
      </c>
      <c r="C91" s="24" t="s">
        <v>28</v>
      </c>
      <c r="D91" s="24" t="s">
        <v>137</v>
      </c>
      <c r="E91" s="23">
        <v>2.0255000000000001</v>
      </c>
      <c r="F91" s="23">
        <f t="shared" si="10"/>
        <v>0.81</v>
      </c>
      <c r="G91" s="23">
        <f t="shared" si="11"/>
        <v>0</v>
      </c>
    </row>
    <row r="92" spans="1:7" x14ac:dyDescent="0.25">
      <c r="A92" s="166">
        <v>37373</v>
      </c>
      <c r="B92" s="179" t="s">
        <v>141</v>
      </c>
      <c r="C92" s="24" t="s">
        <v>28</v>
      </c>
      <c r="D92" s="24" t="s">
        <v>137</v>
      </c>
      <c r="E92" s="23">
        <v>2.0255000000000001</v>
      </c>
      <c r="F92" s="23">
        <f t="shared" si="10"/>
        <v>0.06</v>
      </c>
      <c r="G92" s="23">
        <f t="shared" si="11"/>
        <v>0</v>
      </c>
    </row>
    <row r="93" spans="1:7" x14ac:dyDescent="0.25">
      <c r="A93" s="166">
        <v>4230</v>
      </c>
      <c r="B93" s="179" t="s">
        <v>173</v>
      </c>
      <c r="C93" s="24" t="s">
        <v>128</v>
      </c>
      <c r="D93" s="24" t="s">
        <v>137</v>
      </c>
      <c r="E93" s="23">
        <v>9.0233900000000006E-2</v>
      </c>
      <c r="F93" s="23">
        <f t="shared" si="10"/>
        <v>0</v>
      </c>
      <c r="G93" s="23">
        <f t="shared" si="11"/>
        <v>19.05</v>
      </c>
    </row>
    <row r="94" spans="1:7" ht="21" x14ac:dyDescent="0.25">
      <c r="A94" s="166">
        <v>43459</v>
      </c>
      <c r="B94" s="179" t="s">
        <v>152</v>
      </c>
      <c r="C94" s="24" t="s">
        <v>28</v>
      </c>
      <c r="D94" s="24" t="s">
        <v>137</v>
      </c>
      <c r="E94" s="23">
        <v>1.9359999999999999</v>
      </c>
      <c r="F94" s="23">
        <f t="shared" si="10"/>
        <v>0.45</v>
      </c>
      <c r="G94" s="23">
        <f t="shared" si="11"/>
        <v>0</v>
      </c>
    </row>
    <row r="95" spans="1:7" ht="21" x14ac:dyDescent="0.25">
      <c r="A95" s="166">
        <v>43464</v>
      </c>
      <c r="B95" s="179" t="s">
        <v>144</v>
      </c>
      <c r="C95" s="24" t="s">
        <v>28</v>
      </c>
      <c r="D95" s="24" t="s">
        <v>137</v>
      </c>
      <c r="E95" s="23">
        <v>8.9499999999999996E-2</v>
      </c>
      <c r="F95" s="23">
        <f t="shared" si="10"/>
        <v>0.01</v>
      </c>
      <c r="G95" s="23">
        <f t="shared" si="11"/>
        <v>0</v>
      </c>
    </row>
    <row r="96" spans="1:7" ht="21" x14ac:dyDescent="0.25">
      <c r="A96" s="166">
        <v>43483</v>
      </c>
      <c r="B96" s="179" t="s">
        <v>153</v>
      </c>
      <c r="C96" s="24" t="s">
        <v>28</v>
      </c>
      <c r="D96" s="24" t="s">
        <v>137</v>
      </c>
      <c r="E96" s="23">
        <v>1.9359999999999999</v>
      </c>
      <c r="F96" s="23">
        <f t="shared" si="10"/>
        <v>1.26</v>
      </c>
      <c r="G96" s="23">
        <f t="shared" si="11"/>
        <v>0</v>
      </c>
    </row>
    <row r="97" spans="1:7" ht="21" x14ac:dyDescent="0.25">
      <c r="A97" s="166">
        <v>43488</v>
      </c>
      <c r="B97" s="179" t="s">
        <v>146</v>
      </c>
      <c r="C97" s="24" t="s">
        <v>28</v>
      </c>
      <c r="D97" s="24" t="s">
        <v>137</v>
      </c>
      <c r="E97" s="23">
        <v>8.9499999999999996E-2</v>
      </c>
      <c r="F97" s="23">
        <f t="shared" si="10"/>
        <v>0.76</v>
      </c>
      <c r="G97" s="23">
        <f t="shared" si="11"/>
        <v>0</v>
      </c>
    </row>
    <row r="98" spans="1:7" x14ac:dyDescent="0.25">
      <c r="A98" s="166">
        <v>4517</v>
      </c>
      <c r="B98" s="179" t="s">
        <v>174</v>
      </c>
      <c r="C98" s="24" t="s">
        <v>28</v>
      </c>
      <c r="D98" s="24" t="s">
        <v>33</v>
      </c>
      <c r="E98" s="23">
        <v>2.1139999999999999</v>
      </c>
      <c r="F98" s="23">
        <f t="shared" si="10"/>
        <v>2.98</v>
      </c>
      <c r="G98" s="23">
        <f t="shared" si="11"/>
        <v>0</v>
      </c>
    </row>
    <row r="99" spans="1:7" x14ac:dyDescent="0.25">
      <c r="A99" s="166">
        <v>5068</v>
      </c>
      <c r="B99" s="179" t="s">
        <v>175</v>
      </c>
      <c r="C99" s="24" t="s">
        <v>28</v>
      </c>
      <c r="D99" s="24" t="s">
        <v>163</v>
      </c>
      <c r="E99" s="23">
        <v>6.4000000000000001E-2</v>
      </c>
      <c r="F99" s="23">
        <f t="shared" si="10"/>
        <v>20.239999999999998</v>
      </c>
      <c r="G99" s="23">
        <f t="shared" si="11"/>
        <v>0</v>
      </c>
    </row>
    <row r="100" spans="1:7" x14ac:dyDescent="0.25">
      <c r="A100" s="166">
        <v>6117</v>
      </c>
      <c r="B100" s="179" t="s">
        <v>164</v>
      </c>
      <c r="C100" s="24" t="s">
        <v>128</v>
      </c>
      <c r="D100" s="24" t="s">
        <v>137</v>
      </c>
      <c r="E100" s="23">
        <v>0.49463974999999999</v>
      </c>
      <c r="F100" s="23">
        <f t="shared" si="10"/>
        <v>0</v>
      </c>
      <c r="G100" s="23">
        <f t="shared" si="11"/>
        <v>12.36</v>
      </c>
    </row>
    <row r="101" spans="1:7" x14ac:dyDescent="0.25">
      <c r="A101" s="166">
        <v>6189</v>
      </c>
      <c r="B101" s="179" t="s">
        <v>176</v>
      </c>
      <c r="C101" s="24" t="s">
        <v>28</v>
      </c>
      <c r="D101" s="24" t="s">
        <v>33</v>
      </c>
      <c r="E101" s="23">
        <v>2.2240000000000002</v>
      </c>
      <c r="F101" s="23">
        <f t="shared" si="10"/>
        <v>28.25</v>
      </c>
      <c r="G101" s="23">
        <f t="shared" si="11"/>
        <v>0</v>
      </c>
    </row>
    <row r="102" spans="1:7" x14ac:dyDescent="0.25">
      <c r="A102" s="166" t="s">
        <v>165</v>
      </c>
      <c r="B102" s="179" t="s">
        <v>166</v>
      </c>
      <c r="C102" s="24" t="s">
        <v>28</v>
      </c>
      <c r="D102" s="24" t="s">
        <v>36</v>
      </c>
      <c r="E102" s="23">
        <v>1.23</v>
      </c>
      <c r="F102" s="23">
        <f>IF($C102="mat.",VLOOKUP($A102,Pesquisas,7,FALSE),0)</f>
        <v>89.29</v>
      </c>
      <c r="G102" s="23">
        <f>IF($C102="m.o.",VLOOKUP($A102,Pesquisas,7,FALSE),0)</f>
        <v>0</v>
      </c>
    </row>
    <row r="103" spans="1:7" x14ac:dyDescent="0.25">
      <c r="A103" s="165" t="s">
        <v>41</v>
      </c>
      <c r="B103" s="165" t="s">
        <v>42</v>
      </c>
      <c r="C103" s="25" t="s">
        <v>10</v>
      </c>
      <c r="D103" s="25" t="s">
        <v>36</v>
      </c>
      <c r="E103" s="26">
        <v>5.75</v>
      </c>
      <c r="F103" s="26">
        <f>SUMPRODUCT(F104:F113,$E104:$E113)</f>
        <v>110.35192857142859</v>
      </c>
      <c r="G103" s="26">
        <f>SUMPRODUCT(G104:G113,$E104:$E113)</f>
        <v>72.705475000000007</v>
      </c>
    </row>
    <row r="104" spans="1:7" x14ac:dyDescent="0.25">
      <c r="A104" s="166">
        <v>10489</v>
      </c>
      <c r="B104" s="179" t="s">
        <v>155</v>
      </c>
      <c r="C104" s="24" t="s">
        <v>128</v>
      </c>
      <c r="D104" s="24" t="s">
        <v>137</v>
      </c>
      <c r="E104" s="23">
        <v>5.0525000000000002</v>
      </c>
      <c r="F104" s="23">
        <f t="shared" ref="F104:F112" si="12">IF($C104="mat.",VLOOKUP($A104,Insumos,5,FALSE),0)</f>
        <v>0</v>
      </c>
      <c r="G104" s="23">
        <f t="shared" ref="G104:G112" si="13">IF($C104="m.o.",VLOOKUP($A104,Insumos,5,FALSE),0)</f>
        <v>14.39</v>
      </c>
    </row>
    <row r="105" spans="1:7" x14ac:dyDescent="0.25">
      <c r="A105" s="166">
        <v>1339</v>
      </c>
      <c r="B105" s="179" t="s">
        <v>162</v>
      </c>
      <c r="C105" s="24" t="s">
        <v>28</v>
      </c>
      <c r="D105" s="24" t="s">
        <v>163</v>
      </c>
      <c r="E105" s="23">
        <v>0.05</v>
      </c>
      <c r="F105" s="23">
        <f t="shared" si="12"/>
        <v>40.450000000000003</v>
      </c>
      <c r="G105" s="23">
        <f t="shared" si="13"/>
        <v>0</v>
      </c>
    </row>
    <row r="106" spans="1:7" x14ac:dyDescent="0.25">
      <c r="A106" s="166">
        <v>37370</v>
      </c>
      <c r="B106" s="179" t="s">
        <v>138</v>
      </c>
      <c r="C106" s="24" t="s">
        <v>28</v>
      </c>
      <c r="D106" s="24" t="s">
        <v>137</v>
      </c>
      <c r="E106" s="23">
        <v>5</v>
      </c>
      <c r="F106" s="23">
        <f t="shared" si="12"/>
        <v>2.11</v>
      </c>
      <c r="G106" s="23">
        <f t="shared" si="13"/>
        <v>0</v>
      </c>
    </row>
    <row r="107" spans="1:7" x14ac:dyDescent="0.25">
      <c r="A107" s="166">
        <v>37371</v>
      </c>
      <c r="B107" s="179" t="s">
        <v>139</v>
      </c>
      <c r="C107" s="24" t="s">
        <v>28</v>
      </c>
      <c r="D107" s="24" t="s">
        <v>137</v>
      </c>
      <c r="E107" s="23">
        <v>5</v>
      </c>
      <c r="F107" s="23">
        <f t="shared" si="12"/>
        <v>0.75</v>
      </c>
      <c r="G107" s="23">
        <f t="shared" si="13"/>
        <v>0</v>
      </c>
    </row>
    <row r="108" spans="1:7" x14ac:dyDescent="0.25">
      <c r="A108" s="166">
        <v>37372</v>
      </c>
      <c r="B108" s="179" t="s">
        <v>140</v>
      </c>
      <c r="C108" s="24" t="s">
        <v>28</v>
      </c>
      <c r="D108" s="24" t="s">
        <v>137</v>
      </c>
      <c r="E108" s="23">
        <v>5</v>
      </c>
      <c r="F108" s="23">
        <f t="shared" si="12"/>
        <v>0.81</v>
      </c>
      <c r="G108" s="23">
        <f t="shared" si="13"/>
        <v>0</v>
      </c>
    </row>
    <row r="109" spans="1:7" x14ac:dyDescent="0.25">
      <c r="A109" s="166">
        <v>37373</v>
      </c>
      <c r="B109" s="179" t="s">
        <v>141</v>
      </c>
      <c r="C109" s="24" t="s">
        <v>28</v>
      </c>
      <c r="D109" s="24" t="s">
        <v>137</v>
      </c>
      <c r="E109" s="23">
        <v>5</v>
      </c>
      <c r="F109" s="23">
        <f t="shared" si="12"/>
        <v>0.06</v>
      </c>
      <c r="G109" s="23">
        <f t="shared" si="13"/>
        <v>0</v>
      </c>
    </row>
    <row r="110" spans="1:7" x14ac:dyDescent="0.25">
      <c r="A110" s="166">
        <v>38393</v>
      </c>
      <c r="B110" s="179" t="s">
        <v>177</v>
      </c>
      <c r="C110" s="24" t="s">
        <v>28</v>
      </c>
      <c r="D110" s="24" t="s">
        <v>16</v>
      </c>
      <c r="E110" s="23">
        <v>0.9</v>
      </c>
      <c r="F110" s="23">
        <f t="shared" si="12"/>
        <v>15</v>
      </c>
      <c r="G110" s="23">
        <f t="shared" si="13"/>
        <v>0</v>
      </c>
    </row>
    <row r="111" spans="1:7" ht="21" x14ac:dyDescent="0.25">
      <c r="A111" s="166">
        <v>43465</v>
      </c>
      <c r="B111" s="179" t="s">
        <v>158</v>
      </c>
      <c r="C111" s="24" t="s">
        <v>28</v>
      </c>
      <c r="D111" s="24" t="s">
        <v>137</v>
      </c>
      <c r="E111" s="23">
        <v>5</v>
      </c>
      <c r="F111" s="23">
        <f t="shared" si="12"/>
        <v>0.74</v>
      </c>
      <c r="G111" s="23">
        <f t="shared" si="13"/>
        <v>0</v>
      </c>
    </row>
    <row r="112" spans="1:7" x14ac:dyDescent="0.25">
      <c r="A112" s="166">
        <v>43489</v>
      </c>
      <c r="B112" s="179" t="s">
        <v>159</v>
      </c>
      <c r="C112" s="24" t="s">
        <v>28</v>
      </c>
      <c r="D112" s="24" t="s">
        <v>137</v>
      </c>
      <c r="E112" s="23">
        <v>5</v>
      </c>
      <c r="F112" s="23">
        <f t="shared" si="12"/>
        <v>1.0900000000000001</v>
      </c>
      <c r="G112" s="23">
        <f t="shared" si="13"/>
        <v>0</v>
      </c>
    </row>
    <row r="113" spans="1:7" x14ac:dyDescent="0.25">
      <c r="A113" s="166" t="s">
        <v>178</v>
      </c>
      <c r="B113" s="179" t="s">
        <v>179</v>
      </c>
      <c r="C113" s="24" t="s">
        <v>28</v>
      </c>
      <c r="D113" s="24" t="s">
        <v>36</v>
      </c>
      <c r="E113" s="23">
        <v>1.8</v>
      </c>
      <c r="F113" s="23">
        <f>IF($C113="mat.",VLOOKUP($A113,Pesquisas,7,FALSE),0)</f>
        <v>37.238571428571433</v>
      </c>
      <c r="G113" s="23">
        <f>IF($C113="m.o.",VLOOKUP($A113,Pesquisas,7,FALSE),0)</f>
        <v>0</v>
      </c>
    </row>
    <row r="114" spans="1:7" ht="15" customHeight="1" x14ac:dyDescent="0.25">
      <c r="A114" s="164" t="s">
        <v>124</v>
      </c>
      <c r="B114" s="178" t="s">
        <v>44</v>
      </c>
      <c r="C114" s="27"/>
      <c r="D114" s="27"/>
      <c r="E114" s="27"/>
      <c r="F114" s="27"/>
      <c r="G114" s="27"/>
    </row>
    <row r="115" spans="1:7" ht="21" x14ac:dyDescent="0.25">
      <c r="A115" s="165" t="s">
        <v>45</v>
      </c>
      <c r="B115" s="165" t="s">
        <v>46</v>
      </c>
      <c r="C115" s="25" t="s">
        <v>10</v>
      </c>
      <c r="D115" s="25" t="s">
        <v>36</v>
      </c>
      <c r="E115" s="26">
        <v>54.4</v>
      </c>
      <c r="F115" s="26">
        <f>SUMPRODUCT(F116:F126,$E116:$E126)</f>
        <v>9.2168299999999999</v>
      </c>
      <c r="G115" s="26">
        <f>SUMPRODUCT(G116:G126,$E116:$E126)</f>
        <v>3.6326137970000003</v>
      </c>
    </row>
    <row r="116" spans="1:7" x14ac:dyDescent="0.25">
      <c r="A116" s="166">
        <v>37370</v>
      </c>
      <c r="B116" s="179" t="s">
        <v>138</v>
      </c>
      <c r="C116" s="24" t="s">
        <v>28</v>
      </c>
      <c r="D116" s="24" t="s">
        <v>137</v>
      </c>
      <c r="E116" s="23">
        <v>0.25600000000000001</v>
      </c>
      <c r="F116" s="23">
        <f t="shared" ref="F116:F126" si="14">IF($C116="mat.",VLOOKUP($A116,Insumos,5,FALSE),0)</f>
        <v>2.11</v>
      </c>
      <c r="G116" s="23">
        <f t="shared" ref="G116:G126" si="15">IF($C116="m.o.",VLOOKUP($A116,Insumos,5,FALSE),0)</f>
        <v>0</v>
      </c>
    </row>
    <row r="117" spans="1:7" x14ac:dyDescent="0.25">
      <c r="A117" s="166">
        <v>37371</v>
      </c>
      <c r="B117" s="179" t="s">
        <v>139</v>
      </c>
      <c r="C117" s="24" t="s">
        <v>28</v>
      </c>
      <c r="D117" s="24" t="s">
        <v>137</v>
      </c>
      <c r="E117" s="23">
        <v>0.25600000000000001</v>
      </c>
      <c r="F117" s="23">
        <f t="shared" si="14"/>
        <v>0.75</v>
      </c>
      <c r="G117" s="23">
        <f t="shared" si="15"/>
        <v>0</v>
      </c>
    </row>
    <row r="118" spans="1:7" x14ac:dyDescent="0.25">
      <c r="A118" s="166">
        <v>37372</v>
      </c>
      <c r="B118" s="179" t="s">
        <v>140</v>
      </c>
      <c r="C118" s="24" t="s">
        <v>28</v>
      </c>
      <c r="D118" s="24" t="s">
        <v>137</v>
      </c>
      <c r="E118" s="23">
        <v>0.25600000000000001</v>
      </c>
      <c r="F118" s="23">
        <f t="shared" si="14"/>
        <v>0.81</v>
      </c>
      <c r="G118" s="23">
        <f t="shared" si="15"/>
        <v>0</v>
      </c>
    </row>
    <row r="119" spans="1:7" x14ac:dyDescent="0.25">
      <c r="A119" s="166">
        <v>37373</v>
      </c>
      <c r="B119" s="179" t="s">
        <v>141</v>
      </c>
      <c r="C119" s="24" t="s">
        <v>28</v>
      </c>
      <c r="D119" s="24" t="s">
        <v>137</v>
      </c>
      <c r="E119" s="23">
        <v>0.25600000000000001</v>
      </c>
      <c r="F119" s="23">
        <f t="shared" si="14"/>
        <v>0.06</v>
      </c>
      <c r="G119" s="23">
        <f t="shared" si="15"/>
        <v>0</v>
      </c>
    </row>
    <row r="120" spans="1:7" ht="21" x14ac:dyDescent="0.25">
      <c r="A120" s="166">
        <v>43466</v>
      </c>
      <c r="B120" s="179" t="s">
        <v>180</v>
      </c>
      <c r="C120" s="24" t="s">
        <v>28</v>
      </c>
      <c r="D120" s="24" t="s">
        <v>137</v>
      </c>
      <c r="E120" s="23">
        <v>0.187</v>
      </c>
      <c r="F120" s="23">
        <f t="shared" si="14"/>
        <v>1.48</v>
      </c>
      <c r="G120" s="23">
        <f t="shared" si="15"/>
        <v>0</v>
      </c>
    </row>
    <row r="121" spans="1:7" ht="21" x14ac:dyDescent="0.25">
      <c r="A121" s="166">
        <v>43467</v>
      </c>
      <c r="B121" s="179" t="s">
        <v>145</v>
      </c>
      <c r="C121" s="24" t="s">
        <v>28</v>
      </c>
      <c r="D121" s="24" t="s">
        <v>137</v>
      </c>
      <c r="E121" s="23">
        <v>6.9000000000000006E-2</v>
      </c>
      <c r="F121" s="23">
        <f t="shared" si="14"/>
        <v>0.56000000000000005</v>
      </c>
      <c r="G121" s="23">
        <f t="shared" si="15"/>
        <v>0</v>
      </c>
    </row>
    <row r="122" spans="1:7" x14ac:dyDescent="0.25">
      <c r="A122" s="166">
        <v>43490</v>
      </c>
      <c r="B122" s="179" t="s">
        <v>181</v>
      </c>
      <c r="C122" s="24" t="s">
        <v>28</v>
      </c>
      <c r="D122" s="24" t="s">
        <v>137</v>
      </c>
      <c r="E122" s="23">
        <v>0.187</v>
      </c>
      <c r="F122" s="23">
        <f t="shared" si="14"/>
        <v>1.5</v>
      </c>
      <c r="G122" s="23">
        <f t="shared" si="15"/>
        <v>0</v>
      </c>
    </row>
    <row r="123" spans="1:7" x14ac:dyDescent="0.25">
      <c r="A123" s="166">
        <v>43491</v>
      </c>
      <c r="B123" s="179" t="s">
        <v>147</v>
      </c>
      <c r="C123" s="24" t="s">
        <v>28</v>
      </c>
      <c r="D123" s="24" t="s">
        <v>137</v>
      </c>
      <c r="E123" s="23">
        <v>6.9000000000000006E-2</v>
      </c>
      <c r="F123" s="23">
        <f t="shared" si="14"/>
        <v>1.1499999999999999</v>
      </c>
      <c r="G123" s="23">
        <f t="shared" si="15"/>
        <v>0</v>
      </c>
    </row>
    <row r="124" spans="1:7" x14ac:dyDescent="0.25">
      <c r="A124" s="166">
        <v>4783</v>
      </c>
      <c r="B124" s="179" t="s">
        <v>182</v>
      </c>
      <c r="C124" s="24" t="s">
        <v>128</v>
      </c>
      <c r="D124" s="24" t="s">
        <v>137</v>
      </c>
      <c r="E124" s="23">
        <v>0.18896350000000001</v>
      </c>
      <c r="F124" s="23">
        <f t="shared" si="14"/>
        <v>0</v>
      </c>
      <c r="G124" s="23">
        <f t="shared" si="15"/>
        <v>15.71</v>
      </c>
    </row>
    <row r="125" spans="1:7" x14ac:dyDescent="0.25">
      <c r="A125" s="166">
        <v>6111</v>
      </c>
      <c r="B125" s="179" t="s">
        <v>148</v>
      </c>
      <c r="C125" s="24" t="s">
        <v>128</v>
      </c>
      <c r="D125" s="24" t="s">
        <v>137</v>
      </c>
      <c r="E125" s="23">
        <v>7.0041900000000004E-2</v>
      </c>
      <c r="F125" s="23">
        <f t="shared" si="14"/>
        <v>0</v>
      </c>
      <c r="G125" s="23">
        <f t="shared" si="15"/>
        <v>9.48</v>
      </c>
    </row>
    <row r="126" spans="1:7" x14ac:dyDescent="0.25">
      <c r="A126" s="166">
        <v>7356</v>
      </c>
      <c r="B126" s="179" t="s">
        <v>183</v>
      </c>
      <c r="C126" s="24" t="s">
        <v>28</v>
      </c>
      <c r="D126" s="24" t="s">
        <v>150</v>
      </c>
      <c r="E126" s="23">
        <v>0.33</v>
      </c>
      <c r="F126" s="23">
        <f t="shared" si="14"/>
        <v>22.99</v>
      </c>
      <c r="G126" s="23">
        <f t="shared" si="15"/>
        <v>0</v>
      </c>
    </row>
    <row r="127" spans="1:7" ht="15" customHeight="1" x14ac:dyDescent="0.25">
      <c r="A127" s="164" t="s">
        <v>43</v>
      </c>
      <c r="B127" s="178" t="s">
        <v>48</v>
      </c>
      <c r="C127" s="27"/>
      <c r="D127" s="27"/>
      <c r="E127" s="27"/>
      <c r="F127" s="27"/>
      <c r="G127" s="27"/>
    </row>
    <row r="128" spans="1:7" ht="21" x14ac:dyDescent="0.25">
      <c r="A128" s="165" t="s">
        <v>49</v>
      </c>
      <c r="B128" s="165" t="s">
        <v>50</v>
      </c>
      <c r="C128" s="25" t="s">
        <v>10</v>
      </c>
      <c r="D128" s="25" t="s">
        <v>33</v>
      </c>
      <c r="E128" s="26">
        <v>450</v>
      </c>
      <c r="F128" s="26">
        <f>SUMPRODUCT(F129:F138,$E129:$E138)</f>
        <v>2.9295000000000004</v>
      </c>
      <c r="G128" s="26">
        <f>SUMPRODUCT(G129:G138,$E129:$E138)</f>
        <v>0.82384649999999993</v>
      </c>
    </row>
    <row r="129" spans="1:7" ht="21" x14ac:dyDescent="0.25">
      <c r="A129" s="166">
        <v>1014</v>
      </c>
      <c r="B129" s="179" t="s">
        <v>184</v>
      </c>
      <c r="C129" s="24" t="s">
        <v>28</v>
      </c>
      <c r="D129" s="24" t="s">
        <v>33</v>
      </c>
      <c r="E129" s="23">
        <v>1.19</v>
      </c>
      <c r="F129" s="23">
        <f t="shared" ref="F129:F138" si="16">IF($C129="mat.",VLOOKUP($A129,Insumos,5,FALSE),0)</f>
        <v>2.16</v>
      </c>
      <c r="G129" s="23">
        <f t="shared" ref="G129:G138" si="17">IF($C129="m.o.",VLOOKUP($A129,Insumos,5,FALSE),0)</f>
        <v>0</v>
      </c>
    </row>
    <row r="130" spans="1:7" x14ac:dyDescent="0.25">
      <c r="A130" s="166">
        <v>21127</v>
      </c>
      <c r="B130" s="179" t="s">
        <v>185</v>
      </c>
      <c r="C130" s="24" t="s">
        <v>28</v>
      </c>
      <c r="D130" s="24" t="s">
        <v>16</v>
      </c>
      <c r="E130" s="23">
        <v>8.9999999999999993E-3</v>
      </c>
      <c r="F130" s="23">
        <f t="shared" si="16"/>
        <v>2.7</v>
      </c>
      <c r="G130" s="23">
        <f t="shared" si="17"/>
        <v>0</v>
      </c>
    </row>
    <row r="131" spans="1:7" x14ac:dyDescent="0.25">
      <c r="A131" s="166">
        <v>2436</v>
      </c>
      <c r="B131" s="179" t="s">
        <v>186</v>
      </c>
      <c r="C131" s="24" t="s">
        <v>128</v>
      </c>
      <c r="D131" s="24" t="s">
        <v>137</v>
      </c>
      <c r="E131" s="23">
        <v>3.0797999999999999E-2</v>
      </c>
      <c r="F131" s="23">
        <f t="shared" si="16"/>
        <v>0</v>
      </c>
      <c r="G131" s="23">
        <f t="shared" si="17"/>
        <v>15.71</v>
      </c>
    </row>
    <row r="132" spans="1:7" x14ac:dyDescent="0.25">
      <c r="A132" s="166">
        <v>247</v>
      </c>
      <c r="B132" s="179" t="s">
        <v>187</v>
      </c>
      <c r="C132" s="24" t="s">
        <v>128</v>
      </c>
      <c r="D132" s="24" t="s">
        <v>137</v>
      </c>
      <c r="E132" s="23">
        <v>3.0797999999999999E-2</v>
      </c>
      <c r="F132" s="23">
        <f t="shared" si="16"/>
        <v>0</v>
      </c>
      <c r="G132" s="23">
        <f t="shared" si="17"/>
        <v>11.04</v>
      </c>
    </row>
    <row r="133" spans="1:7" x14ac:dyDescent="0.25">
      <c r="A133" s="166">
        <v>37370</v>
      </c>
      <c r="B133" s="179" t="s">
        <v>138</v>
      </c>
      <c r="C133" s="24" t="s">
        <v>28</v>
      </c>
      <c r="D133" s="24" t="s">
        <v>137</v>
      </c>
      <c r="E133" s="23">
        <v>0.06</v>
      </c>
      <c r="F133" s="23">
        <f t="shared" si="16"/>
        <v>2.11</v>
      </c>
      <c r="G133" s="23">
        <f t="shared" si="17"/>
        <v>0</v>
      </c>
    </row>
    <row r="134" spans="1:7" x14ac:dyDescent="0.25">
      <c r="A134" s="166">
        <v>37371</v>
      </c>
      <c r="B134" s="179" t="s">
        <v>139</v>
      </c>
      <c r="C134" s="24" t="s">
        <v>28</v>
      </c>
      <c r="D134" s="24" t="s">
        <v>137</v>
      </c>
      <c r="E134" s="23">
        <v>0.06</v>
      </c>
      <c r="F134" s="23">
        <f t="shared" si="16"/>
        <v>0.75</v>
      </c>
      <c r="G134" s="23">
        <f t="shared" si="17"/>
        <v>0</v>
      </c>
    </row>
    <row r="135" spans="1:7" x14ac:dyDescent="0.25">
      <c r="A135" s="166">
        <v>37372</v>
      </c>
      <c r="B135" s="179" t="s">
        <v>140</v>
      </c>
      <c r="C135" s="24" t="s">
        <v>28</v>
      </c>
      <c r="D135" s="24" t="s">
        <v>137</v>
      </c>
      <c r="E135" s="23">
        <v>0.06</v>
      </c>
      <c r="F135" s="23">
        <f t="shared" si="16"/>
        <v>0.81</v>
      </c>
      <c r="G135" s="23">
        <f t="shared" si="17"/>
        <v>0</v>
      </c>
    </row>
    <row r="136" spans="1:7" x14ac:dyDescent="0.25">
      <c r="A136" s="166">
        <v>37373</v>
      </c>
      <c r="B136" s="179" t="s">
        <v>141</v>
      </c>
      <c r="C136" s="24" t="s">
        <v>28</v>
      </c>
      <c r="D136" s="24" t="s">
        <v>137</v>
      </c>
      <c r="E136" s="23">
        <v>0.06</v>
      </c>
      <c r="F136" s="23">
        <f t="shared" si="16"/>
        <v>0.06</v>
      </c>
      <c r="G136" s="23">
        <f t="shared" si="17"/>
        <v>0</v>
      </c>
    </row>
    <row r="137" spans="1:7" ht="21" x14ac:dyDescent="0.25">
      <c r="A137" s="166">
        <v>43460</v>
      </c>
      <c r="B137" s="179" t="s">
        <v>188</v>
      </c>
      <c r="C137" s="24" t="s">
        <v>28</v>
      </c>
      <c r="D137" s="24" t="s">
        <v>137</v>
      </c>
      <c r="E137" s="23">
        <v>0.06</v>
      </c>
      <c r="F137" s="23">
        <f t="shared" si="16"/>
        <v>0.78</v>
      </c>
      <c r="G137" s="23">
        <f t="shared" si="17"/>
        <v>0</v>
      </c>
    </row>
    <row r="138" spans="1:7" ht="21" x14ac:dyDescent="0.25">
      <c r="A138" s="166">
        <v>43484</v>
      </c>
      <c r="B138" s="179" t="s">
        <v>189</v>
      </c>
      <c r="C138" s="24" t="s">
        <v>28</v>
      </c>
      <c r="D138" s="24" t="s">
        <v>137</v>
      </c>
      <c r="E138" s="23">
        <v>0.06</v>
      </c>
      <c r="F138" s="23">
        <f t="shared" si="16"/>
        <v>1.07</v>
      </c>
      <c r="G138" s="23">
        <f t="shared" si="17"/>
        <v>0</v>
      </c>
    </row>
    <row r="139" spans="1:7" ht="21" x14ac:dyDescent="0.25">
      <c r="A139" s="165" t="s">
        <v>51</v>
      </c>
      <c r="B139" s="165" t="s">
        <v>52</v>
      </c>
      <c r="C139" s="25" t="s">
        <v>10</v>
      </c>
      <c r="D139" s="25" t="s">
        <v>16</v>
      </c>
      <c r="E139" s="26">
        <v>1</v>
      </c>
      <c r="F139" s="26">
        <f>SUMPRODUCT(F140:F150,$E140:$E150)</f>
        <v>10.762919999999999</v>
      </c>
      <c r="G139" s="26">
        <f>SUMPRODUCT(G140:G150,$E140:$E150)</f>
        <v>8.1787066139999993</v>
      </c>
    </row>
    <row r="140" spans="1:7" x14ac:dyDescent="0.25">
      <c r="A140" s="166">
        <v>2436</v>
      </c>
      <c r="B140" s="179" t="s">
        <v>186</v>
      </c>
      <c r="C140" s="24" t="s">
        <v>128</v>
      </c>
      <c r="D140" s="24" t="s">
        <v>137</v>
      </c>
      <c r="E140" s="23">
        <v>0.35828339999999997</v>
      </c>
      <c r="F140" s="23">
        <f t="shared" ref="F140:F150" si="18">IF($C140="mat.",VLOOKUP($A140,Insumos,5,FALSE),0)</f>
        <v>0</v>
      </c>
      <c r="G140" s="23">
        <f t="shared" ref="G140:G150" si="19">IF($C140="m.o.",VLOOKUP($A140,Insumos,5,FALSE),0)</f>
        <v>15.71</v>
      </c>
    </row>
    <row r="141" spans="1:7" x14ac:dyDescent="0.25">
      <c r="A141" s="166">
        <v>247</v>
      </c>
      <c r="B141" s="179" t="s">
        <v>187</v>
      </c>
      <c r="C141" s="24" t="s">
        <v>128</v>
      </c>
      <c r="D141" s="24" t="s">
        <v>137</v>
      </c>
      <c r="E141" s="23">
        <v>0.230985</v>
      </c>
      <c r="F141" s="23">
        <f t="shared" si="18"/>
        <v>0</v>
      </c>
      <c r="G141" s="23">
        <f t="shared" si="19"/>
        <v>11.04</v>
      </c>
    </row>
    <row r="142" spans="1:7" x14ac:dyDescent="0.25">
      <c r="A142" s="166">
        <v>37370</v>
      </c>
      <c r="B142" s="179" t="s">
        <v>138</v>
      </c>
      <c r="C142" s="24" t="s">
        <v>28</v>
      </c>
      <c r="D142" s="24" t="s">
        <v>137</v>
      </c>
      <c r="E142" s="23">
        <v>0.57399999999999995</v>
      </c>
      <c r="F142" s="23">
        <f t="shared" si="18"/>
        <v>2.11</v>
      </c>
      <c r="G142" s="23">
        <f t="shared" si="19"/>
        <v>0</v>
      </c>
    </row>
    <row r="143" spans="1:7" x14ac:dyDescent="0.25">
      <c r="A143" s="166">
        <v>37371</v>
      </c>
      <c r="B143" s="179" t="s">
        <v>139</v>
      </c>
      <c r="C143" s="24" t="s">
        <v>28</v>
      </c>
      <c r="D143" s="24" t="s">
        <v>137</v>
      </c>
      <c r="E143" s="23">
        <v>0.57399999999999995</v>
      </c>
      <c r="F143" s="23">
        <f t="shared" si="18"/>
        <v>0.75</v>
      </c>
      <c r="G143" s="23">
        <f t="shared" si="19"/>
        <v>0</v>
      </c>
    </row>
    <row r="144" spans="1:7" x14ac:dyDescent="0.25">
      <c r="A144" s="166">
        <v>37372</v>
      </c>
      <c r="B144" s="179" t="s">
        <v>140</v>
      </c>
      <c r="C144" s="24" t="s">
        <v>28</v>
      </c>
      <c r="D144" s="24" t="s">
        <v>137</v>
      </c>
      <c r="E144" s="23">
        <v>0.57399999999999995</v>
      </c>
      <c r="F144" s="23">
        <f t="shared" si="18"/>
        <v>0.81</v>
      </c>
      <c r="G144" s="23">
        <f t="shared" si="19"/>
        <v>0</v>
      </c>
    </row>
    <row r="145" spans="1:7" x14ac:dyDescent="0.25">
      <c r="A145" s="166">
        <v>37373</v>
      </c>
      <c r="B145" s="179" t="s">
        <v>141</v>
      </c>
      <c r="C145" s="24" t="s">
        <v>28</v>
      </c>
      <c r="D145" s="24" t="s">
        <v>137</v>
      </c>
      <c r="E145" s="23">
        <v>0.57399999999999995</v>
      </c>
      <c r="F145" s="23">
        <f t="shared" si="18"/>
        <v>0.06</v>
      </c>
      <c r="G145" s="23">
        <f t="shared" si="19"/>
        <v>0</v>
      </c>
    </row>
    <row r="146" spans="1:7" ht="21" x14ac:dyDescent="0.25">
      <c r="A146" s="166">
        <v>38094</v>
      </c>
      <c r="B146" s="179" t="s">
        <v>190</v>
      </c>
      <c r="C146" s="24" t="s">
        <v>28</v>
      </c>
      <c r="D146" s="24" t="s">
        <v>16</v>
      </c>
      <c r="E146" s="23">
        <v>1</v>
      </c>
      <c r="F146" s="23">
        <f t="shared" si="18"/>
        <v>1.95</v>
      </c>
      <c r="G146" s="23">
        <f t="shared" si="19"/>
        <v>0</v>
      </c>
    </row>
    <row r="147" spans="1:7" ht="21" x14ac:dyDescent="0.25">
      <c r="A147" s="166">
        <v>38099</v>
      </c>
      <c r="B147" s="179" t="s">
        <v>191</v>
      </c>
      <c r="C147" s="24" t="s">
        <v>28</v>
      </c>
      <c r="D147" s="24" t="s">
        <v>16</v>
      </c>
      <c r="E147" s="23">
        <v>1</v>
      </c>
      <c r="F147" s="23">
        <f t="shared" si="18"/>
        <v>1.01</v>
      </c>
      <c r="G147" s="23">
        <f t="shared" si="19"/>
        <v>0</v>
      </c>
    </row>
    <row r="148" spans="1:7" x14ac:dyDescent="0.25">
      <c r="A148" s="166">
        <v>38112</v>
      </c>
      <c r="B148" s="179" t="s">
        <v>192</v>
      </c>
      <c r="C148" s="24" t="s">
        <v>28</v>
      </c>
      <c r="D148" s="24" t="s">
        <v>16</v>
      </c>
      <c r="E148" s="23">
        <v>1</v>
      </c>
      <c r="F148" s="23">
        <f t="shared" si="18"/>
        <v>4.5999999999999996</v>
      </c>
      <c r="G148" s="23">
        <f t="shared" si="19"/>
        <v>0</v>
      </c>
    </row>
    <row r="149" spans="1:7" ht="21" x14ac:dyDescent="0.25">
      <c r="A149" s="166">
        <v>43460</v>
      </c>
      <c r="B149" s="179" t="s">
        <v>188</v>
      </c>
      <c r="C149" s="24" t="s">
        <v>28</v>
      </c>
      <c r="D149" s="24" t="s">
        <v>137</v>
      </c>
      <c r="E149" s="23">
        <v>0.57399999999999995</v>
      </c>
      <c r="F149" s="23">
        <f t="shared" si="18"/>
        <v>0.78</v>
      </c>
      <c r="G149" s="23">
        <f t="shared" si="19"/>
        <v>0</v>
      </c>
    </row>
    <row r="150" spans="1:7" ht="21" x14ac:dyDescent="0.25">
      <c r="A150" s="166">
        <v>43484</v>
      </c>
      <c r="B150" s="179" t="s">
        <v>189</v>
      </c>
      <c r="C150" s="24" t="s">
        <v>28</v>
      </c>
      <c r="D150" s="24" t="s">
        <v>137</v>
      </c>
      <c r="E150" s="23">
        <v>0.57399999999999995</v>
      </c>
      <c r="F150" s="23">
        <f t="shared" si="18"/>
        <v>1.07</v>
      </c>
      <c r="G150" s="23">
        <f t="shared" si="19"/>
        <v>0</v>
      </c>
    </row>
    <row r="151" spans="1:7" ht="21" x14ac:dyDescent="0.25">
      <c r="A151" s="165" t="s">
        <v>53</v>
      </c>
      <c r="B151" s="165" t="s">
        <v>54</v>
      </c>
      <c r="C151" s="25" t="s">
        <v>10</v>
      </c>
      <c r="D151" s="25" t="s">
        <v>16</v>
      </c>
      <c r="E151" s="26">
        <v>6</v>
      </c>
      <c r="F151" s="26">
        <f>SUMPRODUCT(F152:F160,$E152:$E160)</f>
        <v>8.6672799999999999</v>
      </c>
      <c r="G151" s="26">
        <f>SUMPRODUCT(G152:G160,$E152:$E160)</f>
        <v>8.458157400000001</v>
      </c>
    </row>
    <row r="152" spans="1:7" x14ac:dyDescent="0.25">
      <c r="A152" s="166">
        <v>2436</v>
      </c>
      <c r="B152" s="179" t="s">
        <v>186</v>
      </c>
      <c r="C152" s="24" t="s">
        <v>128</v>
      </c>
      <c r="D152" s="24" t="s">
        <v>137</v>
      </c>
      <c r="E152" s="23">
        <v>0.3161928</v>
      </c>
      <c r="F152" s="23">
        <f t="shared" ref="F152:F160" si="20">IF($C152="mat.",VLOOKUP($A152,Insumos,5,FALSE),0)</f>
        <v>0</v>
      </c>
      <c r="G152" s="23">
        <f t="shared" ref="G152:G160" si="21">IF($C152="m.o.",VLOOKUP($A152,Insumos,5,FALSE),0)</f>
        <v>15.71</v>
      </c>
    </row>
    <row r="153" spans="1:7" x14ac:dyDescent="0.25">
      <c r="A153" s="166">
        <v>247</v>
      </c>
      <c r="B153" s="179" t="s">
        <v>187</v>
      </c>
      <c r="C153" s="24" t="s">
        <v>128</v>
      </c>
      <c r="D153" s="24" t="s">
        <v>137</v>
      </c>
      <c r="E153" s="23">
        <v>0.3161928</v>
      </c>
      <c r="F153" s="23">
        <f t="shared" si="20"/>
        <v>0</v>
      </c>
      <c r="G153" s="23">
        <f t="shared" si="21"/>
        <v>11.04</v>
      </c>
    </row>
    <row r="154" spans="1:7" x14ac:dyDescent="0.25">
      <c r="A154" s="166">
        <v>37370</v>
      </c>
      <c r="B154" s="179" t="s">
        <v>138</v>
      </c>
      <c r="C154" s="24" t="s">
        <v>28</v>
      </c>
      <c r="D154" s="24" t="s">
        <v>137</v>
      </c>
      <c r="E154" s="23">
        <v>0.61599999999999999</v>
      </c>
      <c r="F154" s="23">
        <f t="shared" si="20"/>
        <v>2.11</v>
      </c>
      <c r="G154" s="23">
        <f t="shared" si="21"/>
        <v>0</v>
      </c>
    </row>
    <row r="155" spans="1:7" x14ac:dyDescent="0.25">
      <c r="A155" s="166">
        <v>37371</v>
      </c>
      <c r="B155" s="179" t="s">
        <v>139</v>
      </c>
      <c r="C155" s="24" t="s">
        <v>28</v>
      </c>
      <c r="D155" s="24" t="s">
        <v>137</v>
      </c>
      <c r="E155" s="23">
        <v>0.61599999999999999</v>
      </c>
      <c r="F155" s="23">
        <f t="shared" si="20"/>
        <v>0.75</v>
      </c>
      <c r="G155" s="23">
        <f t="shared" si="21"/>
        <v>0</v>
      </c>
    </row>
    <row r="156" spans="1:7" x14ac:dyDescent="0.25">
      <c r="A156" s="166">
        <v>37372</v>
      </c>
      <c r="B156" s="179" t="s">
        <v>140</v>
      </c>
      <c r="C156" s="24" t="s">
        <v>28</v>
      </c>
      <c r="D156" s="24" t="s">
        <v>137</v>
      </c>
      <c r="E156" s="23">
        <v>0.61599999999999999</v>
      </c>
      <c r="F156" s="23">
        <f t="shared" si="20"/>
        <v>0.81</v>
      </c>
      <c r="G156" s="23">
        <f t="shared" si="21"/>
        <v>0</v>
      </c>
    </row>
    <row r="157" spans="1:7" x14ac:dyDescent="0.25">
      <c r="A157" s="166">
        <v>37373</v>
      </c>
      <c r="B157" s="179" t="s">
        <v>141</v>
      </c>
      <c r="C157" s="24" t="s">
        <v>28</v>
      </c>
      <c r="D157" s="24" t="s">
        <v>137</v>
      </c>
      <c r="E157" s="23">
        <v>0.61599999999999999</v>
      </c>
      <c r="F157" s="23">
        <f t="shared" si="20"/>
        <v>0.06</v>
      </c>
      <c r="G157" s="23">
        <f t="shared" si="21"/>
        <v>0</v>
      </c>
    </row>
    <row r="158" spans="1:7" x14ac:dyDescent="0.25">
      <c r="A158" s="166">
        <v>38101</v>
      </c>
      <c r="B158" s="179" t="s">
        <v>193</v>
      </c>
      <c r="C158" s="24" t="s">
        <v>28</v>
      </c>
      <c r="D158" s="24" t="s">
        <v>16</v>
      </c>
      <c r="E158" s="23">
        <v>1</v>
      </c>
      <c r="F158" s="23">
        <f t="shared" si="20"/>
        <v>5.23</v>
      </c>
      <c r="G158" s="23">
        <f t="shared" si="21"/>
        <v>0</v>
      </c>
    </row>
    <row r="159" spans="1:7" ht="21" x14ac:dyDescent="0.25">
      <c r="A159" s="166">
        <v>43460</v>
      </c>
      <c r="B159" s="179" t="s">
        <v>188</v>
      </c>
      <c r="C159" s="24" t="s">
        <v>28</v>
      </c>
      <c r="D159" s="24" t="s">
        <v>137</v>
      </c>
      <c r="E159" s="23">
        <v>0.61599999999999999</v>
      </c>
      <c r="F159" s="23">
        <f t="shared" si="20"/>
        <v>0.78</v>
      </c>
      <c r="G159" s="23">
        <f t="shared" si="21"/>
        <v>0</v>
      </c>
    </row>
    <row r="160" spans="1:7" ht="21" x14ac:dyDescent="0.25">
      <c r="A160" s="166">
        <v>43484</v>
      </c>
      <c r="B160" s="179" t="s">
        <v>189</v>
      </c>
      <c r="C160" s="24" t="s">
        <v>28</v>
      </c>
      <c r="D160" s="24" t="s">
        <v>137</v>
      </c>
      <c r="E160" s="23">
        <v>0.61599999999999999</v>
      </c>
      <c r="F160" s="23">
        <f t="shared" si="20"/>
        <v>1.07</v>
      </c>
      <c r="G160" s="23">
        <f t="shared" si="21"/>
        <v>0</v>
      </c>
    </row>
    <row r="161" spans="1:7" ht="21" x14ac:dyDescent="0.25">
      <c r="A161" s="165" t="s">
        <v>55</v>
      </c>
      <c r="B161" s="165" t="s">
        <v>56</v>
      </c>
      <c r="C161" s="25" t="s">
        <v>10</v>
      </c>
      <c r="D161" s="25" t="s">
        <v>16</v>
      </c>
      <c r="E161" s="26">
        <v>3</v>
      </c>
      <c r="F161" s="26">
        <f>SUMPRODUCT(F162:F172,$E162:$E172)</f>
        <v>20.305720000000001</v>
      </c>
      <c r="G161" s="26">
        <f>SUMPRODUCT(G162:G172,$E162:$E172)</f>
        <v>17.241018113999999</v>
      </c>
    </row>
    <row r="162" spans="1:7" x14ac:dyDescent="0.25">
      <c r="A162" s="166">
        <v>2436</v>
      </c>
      <c r="B162" s="179" t="s">
        <v>186</v>
      </c>
      <c r="C162" s="24" t="s">
        <v>128</v>
      </c>
      <c r="D162" s="24" t="s">
        <v>137</v>
      </c>
      <c r="E162" s="23">
        <v>0.69706140000000005</v>
      </c>
      <c r="F162" s="23">
        <f t="shared" ref="F162:F172" si="22">IF($C162="mat.",VLOOKUP($A162,Insumos,5,FALSE),0)</f>
        <v>0</v>
      </c>
      <c r="G162" s="23">
        <f t="shared" ref="G162:G172" si="23">IF($C162="m.o.",VLOOKUP($A162,Insumos,5,FALSE),0)</f>
        <v>15.71</v>
      </c>
    </row>
    <row r="163" spans="1:7" x14ac:dyDescent="0.25">
      <c r="A163" s="166">
        <v>247</v>
      </c>
      <c r="B163" s="179" t="s">
        <v>187</v>
      </c>
      <c r="C163" s="24" t="s">
        <v>128</v>
      </c>
      <c r="D163" s="24" t="s">
        <v>137</v>
      </c>
      <c r="E163" s="23">
        <v>0.56976300000000002</v>
      </c>
      <c r="F163" s="23">
        <f t="shared" si="22"/>
        <v>0</v>
      </c>
      <c r="G163" s="23">
        <f t="shared" si="23"/>
        <v>11.04</v>
      </c>
    </row>
    <row r="164" spans="1:7" x14ac:dyDescent="0.25">
      <c r="A164" s="166">
        <v>37370</v>
      </c>
      <c r="B164" s="179" t="s">
        <v>138</v>
      </c>
      <c r="C164" s="24" t="s">
        <v>28</v>
      </c>
      <c r="D164" s="24" t="s">
        <v>137</v>
      </c>
      <c r="E164" s="23">
        <v>1.234</v>
      </c>
      <c r="F164" s="23">
        <f t="shared" si="22"/>
        <v>2.11</v>
      </c>
      <c r="G164" s="23">
        <f t="shared" si="23"/>
        <v>0</v>
      </c>
    </row>
    <row r="165" spans="1:7" x14ac:dyDescent="0.25">
      <c r="A165" s="166">
        <v>37371</v>
      </c>
      <c r="B165" s="179" t="s">
        <v>139</v>
      </c>
      <c r="C165" s="24" t="s">
        <v>28</v>
      </c>
      <c r="D165" s="24" t="s">
        <v>137</v>
      </c>
      <c r="E165" s="23">
        <v>1.234</v>
      </c>
      <c r="F165" s="23">
        <f t="shared" si="22"/>
        <v>0.75</v>
      </c>
      <c r="G165" s="23">
        <f t="shared" si="23"/>
        <v>0</v>
      </c>
    </row>
    <row r="166" spans="1:7" x14ac:dyDescent="0.25">
      <c r="A166" s="166">
        <v>37372</v>
      </c>
      <c r="B166" s="179" t="s">
        <v>140</v>
      </c>
      <c r="C166" s="24" t="s">
        <v>28</v>
      </c>
      <c r="D166" s="24" t="s">
        <v>137</v>
      </c>
      <c r="E166" s="23">
        <v>1.234</v>
      </c>
      <c r="F166" s="23">
        <f t="shared" si="22"/>
        <v>0.81</v>
      </c>
      <c r="G166" s="23">
        <f t="shared" si="23"/>
        <v>0</v>
      </c>
    </row>
    <row r="167" spans="1:7" x14ac:dyDescent="0.25">
      <c r="A167" s="166">
        <v>37373</v>
      </c>
      <c r="B167" s="179" t="s">
        <v>141</v>
      </c>
      <c r="C167" s="24" t="s">
        <v>28</v>
      </c>
      <c r="D167" s="24" t="s">
        <v>137</v>
      </c>
      <c r="E167" s="23">
        <v>1.234</v>
      </c>
      <c r="F167" s="23">
        <f t="shared" si="22"/>
        <v>0.06</v>
      </c>
      <c r="G167" s="23">
        <f t="shared" si="23"/>
        <v>0</v>
      </c>
    </row>
    <row r="168" spans="1:7" ht="21" x14ac:dyDescent="0.25">
      <c r="A168" s="166">
        <v>38094</v>
      </c>
      <c r="B168" s="179" t="s">
        <v>190</v>
      </c>
      <c r="C168" s="24" t="s">
        <v>28</v>
      </c>
      <c r="D168" s="24" t="s">
        <v>16</v>
      </c>
      <c r="E168" s="23">
        <v>1</v>
      </c>
      <c r="F168" s="23">
        <f t="shared" si="22"/>
        <v>1.95</v>
      </c>
      <c r="G168" s="23">
        <f t="shared" si="23"/>
        <v>0</v>
      </c>
    </row>
    <row r="169" spans="1:7" ht="21" x14ac:dyDescent="0.25">
      <c r="A169" s="166">
        <v>38099</v>
      </c>
      <c r="B169" s="179" t="s">
        <v>191</v>
      </c>
      <c r="C169" s="24" t="s">
        <v>28</v>
      </c>
      <c r="D169" s="24" t="s">
        <v>16</v>
      </c>
      <c r="E169" s="23">
        <v>1</v>
      </c>
      <c r="F169" s="23">
        <f t="shared" si="22"/>
        <v>1.01</v>
      </c>
      <c r="G169" s="23">
        <f t="shared" si="23"/>
        <v>0</v>
      </c>
    </row>
    <row r="170" spans="1:7" x14ac:dyDescent="0.25">
      <c r="A170" s="166">
        <v>38101</v>
      </c>
      <c r="B170" s="179" t="s">
        <v>193</v>
      </c>
      <c r="C170" s="24" t="s">
        <v>28</v>
      </c>
      <c r="D170" s="24" t="s">
        <v>16</v>
      </c>
      <c r="E170" s="23">
        <v>2</v>
      </c>
      <c r="F170" s="23">
        <f t="shared" si="22"/>
        <v>5.23</v>
      </c>
      <c r="G170" s="23">
        <f t="shared" si="23"/>
        <v>0</v>
      </c>
    </row>
    <row r="171" spans="1:7" ht="21" x14ac:dyDescent="0.25">
      <c r="A171" s="166">
        <v>43460</v>
      </c>
      <c r="B171" s="179" t="s">
        <v>188</v>
      </c>
      <c r="C171" s="24" t="s">
        <v>28</v>
      </c>
      <c r="D171" s="24" t="s">
        <v>137</v>
      </c>
      <c r="E171" s="23">
        <v>1.234</v>
      </c>
      <c r="F171" s="23">
        <f t="shared" si="22"/>
        <v>0.78</v>
      </c>
      <c r="G171" s="23">
        <f t="shared" si="23"/>
        <v>0</v>
      </c>
    </row>
    <row r="172" spans="1:7" ht="21" x14ac:dyDescent="0.25">
      <c r="A172" s="166">
        <v>43484</v>
      </c>
      <c r="B172" s="179" t="s">
        <v>189</v>
      </c>
      <c r="C172" s="24" t="s">
        <v>28</v>
      </c>
      <c r="D172" s="24" t="s">
        <v>137</v>
      </c>
      <c r="E172" s="23">
        <v>1.234</v>
      </c>
      <c r="F172" s="23">
        <f t="shared" si="22"/>
        <v>1.07</v>
      </c>
      <c r="G172" s="23">
        <f t="shared" si="23"/>
        <v>0</v>
      </c>
    </row>
    <row r="173" spans="1:7" ht="21" x14ac:dyDescent="0.25">
      <c r="A173" s="165" t="s">
        <v>57</v>
      </c>
      <c r="B173" s="165" t="s">
        <v>58</v>
      </c>
      <c r="C173" s="25" t="s">
        <v>10</v>
      </c>
      <c r="D173" s="25" t="s">
        <v>16</v>
      </c>
      <c r="E173" s="26">
        <v>3</v>
      </c>
      <c r="F173" s="26">
        <f>SUMPRODUCT(F174:F183,$E174:$E183)</f>
        <v>12.029907999999997</v>
      </c>
      <c r="G173" s="26">
        <f>SUMPRODUCT(G174:G183,$E174:$E183)</f>
        <v>1.820700765</v>
      </c>
    </row>
    <row r="174" spans="1:7" ht="21" x14ac:dyDescent="0.25">
      <c r="A174" s="166">
        <v>1571</v>
      </c>
      <c r="B174" s="179" t="s">
        <v>194</v>
      </c>
      <c r="C174" s="24" t="s">
        <v>28</v>
      </c>
      <c r="D174" s="24" t="s">
        <v>16</v>
      </c>
      <c r="E174" s="23">
        <v>1</v>
      </c>
      <c r="F174" s="23">
        <f t="shared" ref="F174:F183" si="24">IF($C174="mat.",VLOOKUP($A174,Insumos,5,FALSE),0)</f>
        <v>1.26</v>
      </c>
      <c r="G174" s="23">
        <f t="shared" ref="G174:G183" si="25">IF($C174="m.o.",VLOOKUP($A174,Insumos,5,FALSE),0)</f>
        <v>0</v>
      </c>
    </row>
    <row r="175" spans="1:7" x14ac:dyDescent="0.25">
      <c r="A175" s="166">
        <v>2436</v>
      </c>
      <c r="B175" s="179" t="s">
        <v>186</v>
      </c>
      <c r="C175" s="24" t="s">
        <v>128</v>
      </c>
      <c r="D175" s="24" t="s">
        <v>137</v>
      </c>
      <c r="E175" s="23">
        <v>6.8063579999999999E-2</v>
      </c>
      <c r="F175" s="23">
        <f t="shared" si="24"/>
        <v>0</v>
      </c>
      <c r="G175" s="23">
        <f t="shared" si="25"/>
        <v>15.71</v>
      </c>
    </row>
    <row r="176" spans="1:7" x14ac:dyDescent="0.25">
      <c r="A176" s="166">
        <v>247</v>
      </c>
      <c r="B176" s="179" t="s">
        <v>187</v>
      </c>
      <c r="C176" s="24" t="s">
        <v>128</v>
      </c>
      <c r="D176" s="24" t="s">
        <v>137</v>
      </c>
      <c r="E176" s="23">
        <v>6.8063579999999999E-2</v>
      </c>
      <c r="F176" s="23">
        <f t="shared" si="24"/>
        <v>0</v>
      </c>
      <c r="G176" s="23">
        <f t="shared" si="25"/>
        <v>11.04</v>
      </c>
    </row>
    <row r="177" spans="1:7" x14ac:dyDescent="0.25">
      <c r="A177" s="166">
        <v>34653</v>
      </c>
      <c r="B177" s="179" t="s">
        <v>195</v>
      </c>
      <c r="C177" s="24" t="s">
        <v>28</v>
      </c>
      <c r="D177" s="24" t="s">
        <v>16</v>
      </c>
      <c r="E177" s="23">
        <v>1</v>
      </c>
      <c r="F177" s="23">
        <f t="shared" si="24"/>
        <v>10.029999999999999</v>
      </c>
      <c r="G177" s="23">
        <f t="shared" si="25"/>
        <v>0</v>
      </c>
    </row>
    <row r="178" spans="1:7" x14ac:dyDescent="0.25">
      <c r="A178" s="166">
        <v>37370</v>
      </c>
      <c r="B178" s="179" t="s">
        <v>138</v>
      </c>
      <c r="C178" s="24" t="s">
        <v>28</v>
      </c>
      <c r="D178" s="24" t="s">
        <v>137</v>
      </c>
      <c r="E178" s="23">
        <v>0.1326</v>
      </c>
      <c r="F178" s="23">
        <f t="shared" si="24"/>
        <v>2.11</v>
      </c>
      <c r="G178" s="23">
        <f t="shared" si="25"/>
        <v>0</v>
      </c>
    </row>
    <row r="179" spans="1:7" x14ac:dyDescent="0.25">
      <c r="A179" s="166">
        <v>37371</v>
      </c>
      <c r="B179" s="179" t="s">
        <v>139</v>
      </c>
      <c r="C179" s="24" t="s">
        <v>28</v>
      </c>
      <c r="D179" s="24" t="s">
        <v>137</v>
      </c>
      <c r="E179" s="23">
        <v>0.1326</v>
      </c>
      <c r="F179" s="23">
        <f t="shared" si="24"/>
        <v>0.75</v>
      </c>
      <c r="G179" s="23">
        <f t="shared" si="25"/>
        <v>0</v>
      </c>
    </row>
    <row r="180" spans="1:7" x14ac:dyDescent="0.25">
      <c r="A180" s="166">
        <v>37372</v>
      </c>
      <c r="B180" s="179" t="s">
        <v>140</v>
      </c>
      <c r="C180" s="24" t="s">
        <v>28</v>
      </c>
      <c r="D180" s="24" t="s">
        <v>137</v>
      </c>
      <c r="E180" s="23">
        <v>0.1326</v>
      </c>
      <c r="F180" s="23">
        <f t="shared" si="24"/>
        <v>0.81</v>
      </c>
      <c r="G180" s="23">
        <f t="shared" si="25"/>
        <v>0</v>
      </c>
    </row>
    <row r="181" spans="1:7" x14ac:dyDescent="0.25">
      <c r="A181" s="166">
        <v>37373</v>
      </c>
      <c r="B181" s="179" t="s">
        <v>141</v>
      </c>
      <c r="C181" s="24" t="s">
        <v>28</v>
      </c>
      <c r="D181" s="24" t="s">
        <v>137</v>
      </c>
      <c r="E181" s="23">
        <v>0.1326</v>
      </c>
      <c r="F181" s="23">
        <f t="shared" si="24"/>
        <v>0.06</v>
      </c>
      <c r="G181" s="23">
        <f t="shared" si="25"/>
        <v>0</v>
      </c>
    </row>
    <row r="182" spans="1:7" ht="21" x14ac:dyDescent="0.25">
      <c r="A182" s="166">
        <v>43460</v>
      </c>
      <c r="B182" s="179" t="s">
        <v>188</v>
      </c>
      <c r="C182" s="24" t="s">
        <v>28</v>
      </c>
      <c r="D182" s="24" t="s">
        <v>137</v>
      </c>
      <c r="E182" s="23">
        <v>0.1326</v>
      </c>
      <c r="F182" s="23">
        <f t="shared" si="24"/>
        <v>0.78</v>
      </c>
      <c r="G182" s="23">
        <f t="shared" si="25"/>
        <v>0</v>
      </c>
    </row>
    <row r="183" spans="1:7" ht="21" x14ac:dyDescent="0.25">
      <c r="A183" s="166">
        <v>43484</v>
      </c>
      <c r="B183" s="179" t="s">
        <v>189</v>
      </c>
      <c r="C183" s="24" t="s">
        <v>28</v>
      </c>
      <c r="D183" s="24" t="s">
        <v>137</v>
      </c>
      <c r="E183" s="23">
        <v>0.1326</v>
      </c>
      <c r="F183" s="23">
        <f t="shared" si="24"/>
        <v>1.07</v>
      </c>
      <c r="G183" s="23">
        <f t="shared" si="25"/>
        <v>0</v>
      </c>
    </row>
    <row r="184" spans="1:7" ht="21" x14ac:dyDescent="0.25">
      <c r="A184" s="165" t="s">
        <v>59</v>
      </c>
      <c r="B184" s="165" t="s">
        <v>60</v>
      </c>
      <c r="C184" s="25" t="s">
        <v>10</v>
      </c>
      <c r="D184" s="25" t="s">
        <v>33</v>
      </c>
      <c r="E184" s="26">
        <v>4</v>
      </c>
      <c r="F184" s="26">
        <f>SUMPRODUCT(F185:F199,$E185:$E199)</f>
        <v>14.902566035600005</v>
      </c>
      <c r="G184" s="26">
        <f>SUMPRODUCT(G185:G199,$E185:$E199)</f>
        <v>8.2372672740000006</v>
      </c>
    </row>
    <row r="185" spans="1:7" ht="21" x14ac:dyDescent="0.25">
      <c r="A185" s="166">
        <v>21128</v>
      </c>
      <c r="B185" s="179" t="s">
        <v>196</v>
      </c>
      <c r="C185" s="24" t="s">
        <v>28</v>
      </c>
      <c r="D185" s="24" t="s">
        <v>33</v>
      </c>
      <c r="E185" s="23">
        <v>1.05</v>
      </c>
      <c r="F185" s="23">
        <f t="shared" ref="F185:F199" si="26">IF($C185="mat.",VLOOKUP($A185,Insumos,5,FALSE),0)</f>
        <v>9.9</v>
      </c>
      <c r="G185" s="23">
        <f t="shared" ref="G185:G199" si="27">IF($C185="m.o.",VLOOKUP($A185,Insumos,5,FALSE),0)</f>
        <v>0</v>
      </c>
    </row>
    <row r="186" spans="1:7" x14ac:dyDescent="0.25">
      <c r="A186" s="166">
        <v>2436</v>
      </c>
      <c r="B186" s="179" t="s">
        <v>186</v>
      </c>
      <c r="C186" s="24" t="s">
        <v>128</v>
      </c>
      <c r="D186" s="24" t="s">
        <v>137</v>
      </c>
      <c r="E186" s="23">
        <v>0.26208472799999999</v>
      </c>
      <c r="F186" s="23">
        <f t="shared" si="26"/>
        <v>0</v>
      </c>
      <c r="G186" s="23">
        <f t="shared" si="27"/>
        <v>15.71</v>
      </c>
    </row>
    <row r="187" spans="1:7" x14ac:dyDescent="0.25">
      <c r="A187" s="166">
        <v>246</v>
      </c>
      <c r="B187" s="179" t="s">
        <v>197</v>
      </c>
      <c r="C187" s="24" t="s">
        <v>128</v>
      </c>
      <c r="D187" s="24" t="s">
        <v>137</v>
      </c>
      <c r="E187" s="23">
        <v>1.0128E-2</v>
      </c>
      <c r="F187" s="23">
        <f t="shared" si="26"/>
        <v>0</v>
      </c>
      <c r="G187" s="23">
        <f t="shared" si="27"/>
        <v>11.13</v>
      </c>
    </row>
    <row r="188" spans="1:7" x14ac:dyDescent="0.25">
      <c r="A188" s="166">
        <v>247</v>
      </c>
      <c r="B188" s="179" t="s">
        <v>187</v>
      </c>
      <c r="C188" s="24" t="s">
        <v>128</v>
      </c>
      <c r="D188" s="24" t="s">
        <v>137</v>
      </c>
      <c r="E188" s="23">
        <v>0.26208472799999999</v>
      </c>
      <c r="F188" s="23">
        <f t="shared" si="26"/>
        <v>0</v>
      </c>
      <c r="G188" s="23">
        <f t="shared" si="27"/>
        <v>11.04</v>
      </c>
    </row>
    <row r="189" spans="1:7" ht="21" x14ac:dyDescent="0.25">
      <c r="A189" s="166">
        <v>2637</v>
      </c>
      <c r="B189" s="179" t="s">
        <v>198</v>
      </c>
      <c r="C189" s="24" t="s">
        <v>28</v>
      </c>
      <c r="D189" s="24" t="s">
        <v>16</v>
      </c>
      <c r="E189" s="23">
        <v>0.33329999999999999</v>
      </c>
      <c r="F189" s="23">
        <f t="shared" si="26"/>
        <v>1.82</v>
      </c>
      <c r="G189" s="23">
        <f t="shared" si="27"/>
        <v>0</v>
      </c>
    </row>
    <row r="190" spans="1:7" x14ac:dyDescent="0.25">
      <c r="A190" s="166">
        <v>2696</v>
      </c>
      <c r="B190" s="179" t="s">
        <v>199</v>
      </c>
      <c r="C190" s="24" t="s">
        <v>128</v>
      </c>
      <c r="D190" s="24" t="s">
        <v>137</v>
      </c>
      <c r="E190" s="23">
        <v>7.0896000000000001E-2</v>
      </c>
      <c r="F190" s="23">
        <f t="shared" si="26"/>
        <v>0</v>
      </c>
      <c r="G190" s="23">
        <f t="shared" si="27"/>
        <v>15.71</v>
      </c>
    </row>
    <row r="191" spans="1:7" x14ac:dyDescent="0.25">
      <c r="A191" s="166">
        <v>37370</v>
      </c>
      <c r="B191" s="179" t="s">
        <v>138</v>
      </c>
      <c r="C191" s="24" t="s">
        <v>28</v>
      </c>
      <c r="D191" s="24" t="s">
        <v>137</v>
      </c>
      <c r="E191" s="23">
        <v>0.59058781999999999</v>
      </c>
      <c r="F191" s="23">
        <f t="shared" si="26"/>
        <v>2.11</v>
      </c>
      <c r="G191" s="23">
        <f t="shared" si="27"/>
        <v>0</v>
      </c>
    </row>
    <row r="192" spans="1:7" x14ac:dyDescent="0.25">
      <c r="A192" s="166">
        <v>37371</v>
      </c>
      <c r="B192" s="179" t="s">
        <v>139</v>
      </c>
      <c r="C192" s="24" t="s">
        <v>28</v>
      </c>
      <c r="D192" s="24" t="s">
        <v>137</v>
      </c>
      <c r="E192" s="23">
        <v>0.59058781999999999</v>
      </c>
      <c r="F192" s="23">
        <f t="shared" si="26"/>
        <v>0.75</v>
      </c>
      <c r="G192" s="23">
        <f t="shared" si="27"/>
        <v>0</v>
      </c>
    </row>
    <row r="193" spans="1:7" x14ac:dyDescent="0.25">
      <c r="A193" s="166">
        <v>37372</v>
      </c>
      <c r="B193" s="179" t="s">
        <v>140</v>
      </c>
      <c r="C193" s="24" t="s">
        <v>28</v>
      </c>
      <c r="D193" s="24" t="s">
        <v>137</v>
      </c>
      <c r="E193" s="23">
        <v>0.59058781999999999</v>
      </c>
      <c r="F193" s="23">
        <f t="shared" si="26"/>
        <v>0.81</v>
      </c>
      <c r="G193" s="23">
        <f t="shared" si="27"/>
        <v>0</v>
      </c>
    </row>
    <row r="194" spans="1:7" x14ac:dyDescent="0.25">
      <c r="A194" s="166">
        <v>37373</v>
      </c>
      <c r="B194" s="179" t="s">
        <v>141</v>
      </c>
      <c r="C194" s="24" t="s">
        <v>28</v>
      </c>
      <c r="D194" s="24" t="s">
        <v>137</v>
      </c>
      <c r="E194" s="23">
        <v>0.59058781999999999</v>
      </c>
      <c r="F194" s="23">
        <f t="shared" si="26"/>
        <v>0.06</v>
      </c>
      <c r="G194" s="23">
        <f t="shared" si="27"/>
        <v>0</v>
      </c>
    </row>
    <row r="195" spans="1:7" ht="21" x14ac:dyDescent="0.25">
      <c r="A195" s="166">
        <v>392</v>
      </c>
      <c r="B195" s="179" t="s">
        <v>200</v>
      </c>
      <c r="C195" s="24" t="s">
        <v>28</v>
      </c>
      <c r="D195" s="24" t="s">
        <v>16</v>
      </c>
      <c r="E195" s="23">
        <v>0.66600000000000004</v>
      </c>
      <c r="F195" s="23">
        <f t="shared" si="26"/>
        <v>0.98</v>
      </c>
      <c r="G195" s="23">
        <f t="shared" si="27"/>
        <v>0</v>
      </c>
    </row>
    <row r="196" spans="1:7" ht="21" x14ac:dyDescent="0.25">
      <c r="A196" s="166">
        <v>43460</v>
      </c>
      <c r="B196" s="179" t="s">
        <v>188</v>
      </c>
      <c r="C196" s="24" t="s">
        <v>28</v>
      </c>
      <c r="D196" s="24" t="s">
        <v>137</v>
      </c>
      <c r="E196" s="23">
        <v>0.51058782000000003</v>
      </c>
      <c r="F196" s="23">
        <f t="shared" si="26"/>
        <v>0.78</v>
      </c>
      <c r="G196" s="23">
        <f t="shared" si="27"/>
        <v>0</v>
      </c>
    </row>
    <row r="197" spans="1:7" ht="21" x14ac:dyDescent="0.25">
      <c r="A197" s="166">
        <v>43461</v>
      </c>
      <c r="B197" s="179" t="s">
        <v>201</v>
      </c>
      <c r="C197" s="24" t="s">
        <v>28</v>
      </c>
      <c r="D197" s="24" t="s">
        <v>137</v>
      </c>
      <c r="E197" s="23">
        <v>0.08</v>
      </c>
      <c r="F197" s="23">
        <f t="shared" si="26"/>
        <v>0.32</v>
      </c>
      <c r="G197" s="23">
        <f t="shared" si="27"/>
        <v>0</v>
      </c>
    </row>
    <row r="198" spans="1:7" ht="21" x14ac:dyDescent="0.25">
      <c r="A198" s="166">
        <v>43484</v>
      </c>
      <c r="B198" s="179" t="s">
        <v>189</v>
      </c>
      <c r="C198" s="24" t="s">
        <v>28</v>
      </c>
      <c r="D198" s="24" t="s">
        <v>137</v>
      </c>
      <c r="E198" s="23">
        <v>0.51058782000000003</v>
      </c>
      <c r="F198" s="23">
        <f t="shared" si="26"/>
        <v>1.07</v>
      </c>
      <c r="G198" s="23">
        <f t="shared" si="27"/>
        <v>0</v>
      </c>
    </row>
    <row r="199" spans="1:7" ht="21" x14ac:dyDescent="0.25">
      <c r="A199" s="166">
        <v>43485</v>
      </c>
      <c r="B199" s="179" t="s">
        <v>202</v>
      </c>
      <c r="C199" s="24" t="s">
        <v>28</v>
      </c>
      <c r="D199" s="24" t="s">
        <v>137</v>
      </c>
      <c r="E199" s="23">
        <v>0.08</v>
      </c>
      <c r="F199" s="23">
        <f t="shared" si="26"/>
        <v>0.94</v>
      </c>
      <c r="G199" s="23">
        <f t="shared" si="27"/>
        <v>0</v>
      </c>
    </row>
    <row r="200" spans="1:7" ht="21" x14ac:dyDescent="0.25">
      <c r="A200" s="165" t="s">
        <v>61</v>
      </c>
      <c r="B200" s="165" t="s">
        <v>62</v>
      </c>
      <c r="C200" s="25" t="s">
        <v>10</v>
      </c>
      <c r="D200" s="25" t="s">
        <v>16</v>
      </c>
      <c r="E200" s="26">
        <v>1</v>
      </c>
      <c r="F200" s="26">
        <f>SUMPRODUCT(F201:F210,$E201:$E210)</f>
        <v>13.752343999999997</v>
      </c>
      <c r="G200" s="26">
        <f>SUMPRODUCT(G201:G210,$E201:$E210)</f>
        <v>9.4302962699999995</v>
      </c>
    </row>
    <row r="201" spans="1:7" ht="21" x14ac:dyDescent="0.25">
      <c r="A201" s="166">
        <v>11950</v>
      </c>
      <c r="B201" s="179" t="s">
        <v>203</v>
      </c>
      <c r="C201" s="24" t="s">
        <v>28</v>
      </c>
      <c r="D201" s="24" t="s">
        <v>16</v>
      </c>
      <c r="E201" s="23">
        <v>2</v>
      </c>
      <c r="F201" s="23">
        <f t="shared" ref="F201:F210" si="28">IF($C201="mat.",VLOOKUP($A201,Insumos,5,FALSE),0)</f>
        <v>0.22</v>
      </c>
      <c r="G201" s="23">
        <f t="shared" ref="G201:G210" si="29">IF($C201="m.o.",VLOOKUP($A201,Insumos,5,FALSE),0)</f>
        <v>0</v>
      </c>
    </row>
    <row r="202" spans="1:7" x14ac:dyDescent="0.25">
      <c r="A202" s="166">
        <v>2436</v>
      </c>
      <c r="B202" s="179" t="s">
        <v>186</v>
      </c>
      <c r="C202" s="24" t="s">
        <v>128</v>
      </c>
      <c r="D202" s="24" t="s">
        <v>137</v>
      </c>
      <c r="E202" s="23">
        <v>0.35253444</v>
      </c>
      <c r="F202" s="23">
        <f t="shared" si="28"/>
        <v>0</v>
      </c>
      <c r="G202" s="23">
        <f t="shared" si="29"/>
        <v>15.71</v>
      </c>
    </row>
    <row r="203" spans="1:7" x14ac:dyDescent="0.25">
      <c r="A203" s="166">
        <v>247</v>
      </c>
      <c r="B203" s="179" t="s">
        <v>187</v>
      </c>
      <c r="C203" s="24" t="s">
        <v>128</v>
      </c>
      <c r="D203" s="24" t="s">
        <v>137</v>
      </c>
      <c r="E203" s="23">
        <v>0.35253444</v>
      </c>
      <c r="F203" s="23">
        <f t="shared" si="28"/>
        <v>0</v>
      </c>
      <c r="G203" s="23">
        <f t="shared" si="29"/>
        <v>11.04</v>
      </c>
    </row>
    <row r="204" spans="1:7" ht="21" x14ac:dyDescent="0.25">
      <c r="A204" s="166">
        <v>2565</v>
      </c>
      <c r="B204" s="179" t="s">
        <v>204</v>
      </c>
      <c r="C204" s="24" t="s">
        <v>28</v>
      </c>
      <c r="D204" s="24" t="s">
        <v>16</v>
      </c>
      <c r="E204" s="23">
        <v>1</v>
      </c>
      <c r="F204" s="23">
        <f t="shared" si="28"/>
        <v>9.48</v>
      </c>
      <c r="G204" s="23">
        <f t="shared" si="29"/>
        <v>0</v>
      </c>
    </row>
    <row r="205" spans="1:7" x14ac:dyDescent="0.25">
      <c r="A205" s="166">
        <v>37370</v>
      </c>
      <c r="B205" s="179" t="s">
        <v>138</v>
      </c>
      <c r="C205" s="24" t="s">
        <v>28</v>
      </c>
      <c r="D205" s="24" t="s">
        <v>137</v>
      </c>
      <c r="E205" s="23">
        <v>0.68679999999999997</v>
      </c>
      <c r="F205" s="23">
        <f t="shared" si="28"/>
        <v>2.11</v>
      </c>
      <c r="G205" s="23">
        <f t="shared" si="29"/>
        <v>0</v>
      </c>
    </row>
    <row r="206" spans="1:7" x14ac:dyDescent="0.25">
      <c r="A206" s="166">
        <v>37371</v>
      </c>
      <c r="B206" s="179" t="s">
        <v>139</v>
      </c>
      <c r="C206" s="24" t="s">
        <v>28</v>
      </c>
      <c r="D206" s="24" t="s">
        <v>137</v>
      </c>
      <c r="E206" s="23">
        <v>0.68679999999999997</v>
      </c>
      <c r="F206" s="23">
        <f t="shared" si="28"/>
        <v>0.75</v>
      </c>
      <c r="G206" s="23">
        <f t="shared" si="29"/>
        <v>0</v>
      </c>
    </row>
    <row r="207" spans="1:7" x14ac:dyDescent="0.25">
      <c r="A207" s="166">
        <v>37372</v>
      </c>
      <c r="B207" s="179" t="s">
        <v>140</v>
      </c>
      <c r="C207" s="24" t="s">
        <v>28</v>
      </c>
      <c r="D207" s="24" t="s">
        <v>137</v>
      </c>
      <c r="E207" s="23">
        <v>0.68679999999999997</v>
      </c>
      <c r="F207" s="23">
        <f t="shared" si="28"/>
        <v>0.81</v>
      </c>
      <c r="G207" s="23">
        <f t="shared" si="29"/>
        <v>0</v>
      </c>
    </row>
    <row r="208" spans="1:7" x14ac:dyDescent="0.25">
      <c r="A208" s="166">
        <v>37373</v>
      </c>
      <c r="B208" s="179" t="s">
        <v>141</v>
      </c>
      <c r="C208" s="24" t="s">
        <v>28</v>
      </c>
      <c r="D208" s="24" t="s">
        <v>137</v>
      </c>
      <c r="E208" s="23">
        <v>0.68679999999999997</v>
      </c>
      <c r="F208" s="23">
        <f t="shared" si="28"/>
        <v>0.06</v>
      </c>
      <c r="G208" s="23">
        <f t="shared" si="29"/>
        <v>0</v>
      </c>
    </row>
    <row r="209" spans="1:7" ht="21" x14ac:dyDescent="0.25">
      <c r="A209" s="166">
        <v>43460</v>
      </c>
      <c r="B209" s="179" t="s">
        <v>188</v>
      </c>
      <c r="C209" s="24" t="s">
        <v>28</v>
      </c>
      <c r="D209" s="24" t="s">
        <v>137</v>
      </c>
      <c r="E209" s="23">
        <v>0.68679999999999997</v>
      </c>
      <c r="F209" s="23">
        <f t="shared" si="28"/>
        <v>0.78</v>
      </c>
      <c r="G209" s="23">
        <f t="shared" si="29"/>
        <v>0</v>
      </c>
    </row>
    <row r="210" spans="1:7" ht="21" x14ac:dyDescent="0.25">
      <c r="A210" s="166">
        <v>43484</v>
      </c>
      <c r="B210" s="179" t="s">
        <v>189</v>
      </c>
      <c r="C210" s="24" t="s">
        <v>28</v>
      </c>
      <c r="D210" s="24" t="s">
        <v>137</v>
      </c>
      <c r="E210" s="23">
        <v>0.68679999999999997</v>
      </c>
      <c r="F210" s="23">
        <f t="shared" si="28"/>
        <v>1.07</v>
      </c>
      <c r="G210" s="23">
        <f t="shared" si="29"/>
        <v>0</v>
      </c>
    </row>
    <row r="211" spans="1:7" ht="21" x14ac:dyDescent="0.25">
      <c r="A211" s="165" t="s">
        <v>63</v>
      </c>
      <c r="B211" s="165" t="s">
        <v>64</v>
      </c>
      <c r="C211" s="25" t="s">
        <v>10</v>
      </c>
      <c r="D211" s="25" t="s">
        <v>33</v>
      </c>
      <c r="E211" s="26">
        <v>50</v>
      </c>
      <c r="F211" s="26">
        <f>SUMPRODUCT(F212:F220,$E212:$E220)</f>
        <v>7.3318000000000003</v>
      </c>
      <c r="G211" s="26">
        <f>SUMPRODUCT(G212:G220,$E212:$E220)</f>
        <v>2.8834627500000001</v>
      </c>
    </row>
    <row r="212" spans="1:7" x14ac:dyDescent="0.25">
      <c r="A212" s="166">
        <v>2436</v>
      </c>
      <c r="B212" s="179" t="s">
        <v>186</v>
      </c>
      <c r="C212" s="24" t="s">
        <v>128</v>
      </c>
      <c r="D212" s="24" t="s">
        <v>137</v>
      </c>
      <c r="E212" s="23">
        <v>0.107793</v>
      </c>
      <c r="F212" s="23">
        <f t="shared" ref="F212:F220" si="30">IF($C212="mat.",VLOOKUP($A212,Insumos,5,FALSE),0)</f>
        <v>0</v>
      </c>
      <c r="G212" s="23">
        <f t="shared" ref="G212:G220" si="31">IF($C212="m.o.",VLOOKUP($A212,Insumos,5,FALSE),0)</f>
        <v>15.71</v>
      </c>
    </row>
    <row r="213" spans="1:7" ht="21" x14ac:dyDescent="0.25">
      <c r="A213" s="166">
        <v>2446</v>
      </c>
      <c r="B213" s="179" t="s">
        <v>205</v>
      </c>
      <c r="C213" s="24" t="s">
        <v>28</v>
      </c>
      <c r="D213" s="24" t="s">
        <v>33</v>
      </c>
      <c r="E213" s="23">
        <v>1.1000000000000001</v>
      </c>
      <c r="F213" s="23">
        <f t="shared" si="30"/>
        <v>5.6</v>
      </c>
      <c r="G213" s="23">
        <f t="shared" si="31"/>
        <v>0</v>
      </c>
    </row>
    <row r="214" spans="1:7" x14ac:dyDescent="0.25">
      <c r="A214" s="166">
        <v>247</v>
      </c>
      <c r="B214" s="179" t="s">
        <v>187</v>
      </c>
      <c r="C214" s="24" t="s">
        <v>128</v>
      </c>
      <c r="D214" s="24" t="s">
        <v>137</v>
      </c>
      <c r="E214" s="23">
        <v>0.107793</v>
      </c>
      <c r="F214" s="23">
        <f t="shared" si="30"/>
        <v>0</v>
      </c>
      <c r="G214" s="23">
        <f t="shared" si="31"/>
        <v>11.04</v>
      </c>
    </row>
    <row r="215" spans="1:7" x14ac:dyDescent="0.25">
      <c r="A215" s="166">
        <v>37370</v>
      </c>
      <c r="B215" s="179" t="s">
        <v>138</v>
      </c>
      <c r="C215" s="24" t="s">
        <v>28</v>
      </c>
      <c r="D215" s="24" t="s">
        <v>137</v>
      </c>
      <c r="E215" s="23">
        <v>0.21</v>
      </c>
      <c r="F215" s="23">
        <f t="shared" si="30"/>
        <v>2.11</v>
      </c>
      <c r="G215" s="23">
        <f t="shared" si="31"/>
        <v>0</v>
      </c>
    </row>
    <row r="216" spans="1:7" x14ac:dyDescent="0.25">
      <c r="A216" s="166">
        <v>37371</v>
      </c>
      <c r="B216" s="179" t="s">
        <v>139</v>
      </c>
      <c r="C216" s="24" t="s">
        <v>28</v>
      </c>
      <c r="D216" s="24" t="s">
        <v>137</v>
      </c>
      <c r="E216" s="23">
        <v>0.21</v>
      </c>
      <c r="F216" s="23">
        <f t="shared" si="30"/>
        <v>0.75</v>
      </c>
      <c r="G216" s="23">
        <f t="shared" si="31"/>
        <v>0</v>
      </c>
    </row>
    <row r="217" spans="1:7" x14ac:dyDescent="0.25">
      <c r="A217" s="166">
        <v>37372</v>
      </c>
      <c r="B217" s="179" t="s">
        <v>140</v>
      </c>
      <c r="C217" s="24" t="s">
        <v>28</v>
      </c>
      <c r="D217" s="24" t="s">
        <v>137</v>
      </c>
      <c r="E217" s="23">
        <v>0.21</v>
      </c>
      <c r="F217" s="23">
        <f t="shared" si="30"/>
        <v>0.81</v>
      </c>
      <c r="G217" s="23">
        <f t="shared" si="31"/>
        <v>0</v>
      </c>
    </row>
    <row r="218" spans="1:7" x14ac:dyDescent="0.25">
      <c r="A218" s="166">
        <v>37373</v>
      </c>
      <c r="B218" s="179" t="s">
        <v>141</v>
      </c>
      <c r="C218" s="24" t="s">
        <v>28</v>
      </c>
      <c r="D218" s="24" t="s">
        <v>137</v>
      </c>
      <c r="E218" s="23">
        <v>0.21</v>
      </c>
      <c r="F218" s="23">
        <f t="shared" si="30"/>
        <v>0.06</v>
      </c>
      <c r="G218" s="23">
        <f t="shared" si="31"/>
        <v>0</v>
      </c>
    </row>
    <row r="219" spans="1:7" ht="21" x14ac:dyDescent="0.25">
      <c r="A219" s="166">
        <v>43460</v>
      </c>
      <c r="B219" s="179" t="s">
        <v>188</v>
      </c>
      <c r="C219" s="24" t="s">
        <v>28</v>
      </c>
      <c r="D219" s="24" t="s">
        <v>137</v>
      </c>
      <c r="E219" s="23">
        <v>0.21</v>
      </c>
      <c r="F219" s="23">
        <f t="shared" si="30"/>
        <v>0.78</v>
      </c>
      <c r="G219" s="23">
        <f t="shared" si="31"/>
        <v>0</v>
      </c>
    </row>
    <row r="220" spans="1:7" ht="21" x14ac:dyDescent="0.25">
      <c r="A220" s="166">
        <v>43484</v>
      </c>
      <c r="B220" s="179" t="s">
        <v>189</v>
      </c>
      <c r="C220" s="24" t="s">
        <v>28</v>
      </c>
      <c r="D220" s="24" t="s">
        <v>137</v>
      </c>
      <c r="E220" s="23">
        <v>0.21</v>
      </c>
      <c r="F220" s="23">
        <f t="shared" si="30"/>
        <v>1.07</v>
      </c>
      <c r="G220" s="23">
        <f t="shared" si="31"/>
        <v>0</v>
      </c>
    </row>
    <row r="221" spans="1:7" x14ac:dyDescent="0.25">
      <c r="A221" s="165" t="s">
        <v>65</v>
      </c>
      <c r="B221" s="165" t="s">
        <v>66</v>
      </c>
      <c r="C221" s="25" t="s">
        <v>10</v>
      </c>
      <c r="D221" s="25" t="s">
        <v>33</v>
      </c>
      <c r="E221" s="26">
        <v>200</v>
      </c>
      <c r="F221" s="26">
        <f>SUMPRODUCT(F222:F230,$E222:$E230)</f>
        <v>3.6756000000000002</v>
      </c>
      <c r="G221" s="26">
        <f>SUMPRODUCT(G222:G230,$E222:$E230)</f>
        <v>4.3938480000000002</v>
      </c>
    </row>
    <row r="222" spans="1:7" x14ac:dyDescent="0.25">
      <c r="A222" s="166">
        <v>2436</v>
      </c>
      <c r="B222" s="179" t="s">
        <v>186</v>
      </c>
      <c r="C222" s="24" t="s">
        <v>128</v>
      </c>
      <c r="D222" s="24" t="s">
        <v>137</v>
      </c>
      <c r="E222" s="23">
        <v>0.16425600000000001</v>
      </c>
      <c r="F222" s="23">
        <f t="shared" ref="F222:F230" si="32">IF($C222="mat.",VLOOKUP($A222,Insumos,5,FALSE),0)</f>
        <v>0</v>
      </c>
      <c r="G222" s="23">
        <f t="shared" ref="G222:G230" si="33">IF($C222="m.o.",VLOOKUP($A222,Insumos,5,FALSE),0)</f>
        <v>15.71</v>
      </c>
    </row>
    <row r="223" spans="1:7" x14ac:dyDescent="0.25">
      <c r="A223" s="166">
        <v>247</v>
      </c>
      <c r="B223" s="179" t="s">
        <v>187</v>
      </c>
      <c r="C223" s="24" t="s">
        <v>128</v>
      </c>
      <c r="D223" s="24" t="s">
        <v>137</v>
      </c>
      <c r="E223" s="23">
        <v>0.16425600000000001</v>
      </c>
      <c r="F223" s="23">
        <f t="shared" si="32"/>
        <v>0</v>
      </c>
      <c r="G223" s="23">
        <f t="shared" si="33"/>
        <v>11.04</v>
      </c>
    </row>
    <row r="224" spans="1:7" x14ac:dyDescent="0.25">
      <c r="A224" s="166">
        <v>37370</v>
      </c>
      <c r="B224" s="179" t="s">
        <v>138</v>
      </c>
      <c r="C224" s="24" t="s">
        <v>28</v>
      </c>
      <c r="D224" s="24" t="s">
        <v>137</v>
      </c>
      <c r="E224" s="23">
        <v>0.32</v>
      </c>
      <c r="F224" s="23">
        <f t="shared" si="32"/>
        <v>2.11</v>
      </c>
      <c r="G224" s="23">
        <f t="shared" si="33"/>
        <v>0</v>
      </c>
    </row>
    <row r="225" spans="1:7" x14ac:dyDescent="0.25">
      <c r="A225" s="166">
        <v>37371</v>
      </c>
      <c r="B225" s="179" t="s">
        <v>139</v>
      </c>
      <c r="C225" s="24" t="s">
        <v>28</v>
      </c>
      <c r="D225" s="24" t="s">
        <v>137</v>
      </c>
      <c r="E225" s="23">
        <v>0.32</v>
      </c>
      <c r="F225" s="23">
        <f t="shared" si="32"/>
        <v>0.75</v>
      </c>
      <c r="G225" s="23">
        <f t="shared" si="33"/>
        <v>0</v>
      </c>
    </row>
    <row r="226" spans="1:7" x14ac:dyDescent="0.25">
      <c r="A226" s="166">
        <v>37372</v>
      </c>
      <c r="B226" s="179" t="s">
        <v>140</v>
      </c>
      <c r="C226" s="24" t="s">
        <v>28</v>
      </c>
      <c r="D226" s="24" t="s">
        <v>137</v>
      </c>
      <c r="E226" s="23">
        <v>0.32</v>
      </c>
      <c r="F226" s="23">
        <f t="shared" si="32"/>
        <v>0.81</v>
      </c>
      <c r="G226" s="23">
        <f t="shared" si="33"/>
        <v>0</v>
      </c>
    </row>
    <row r="227" spans="1:7" x14ac:dyDescent="0.25">
      <c r="A227" s="166">
        <v>37373</v>
      </c>
      <c r="B227" s="179" t="s">
        <v>141</v>
      </c>
      <c r="C227" s="24" t="s">
        <v>28</v>
      </c>
      <c r="D227" s="24" t="s">
        <v>137</v>
      </c>
      <c r="E227" s="23">
        <v>0.32</v>
      </c>
      <c r="F227" s="23">
        <f t="shared" si="32"/>
        <v>0.06</v>
      </c>
      <c r="G227" s="23">
        <f t="shared" si="33"/>
        <v>0</v>
      </c>
    </row>
    <row r="228" spans="1:7" x14ac:dyDescent="0.25">
      <c r="A228" s="166">
        <v>39599</v>
      </c>
      <c r="B228" s="179" t="s">
        <v>206</v>
      </c>
      <c r="C228" s="24" t="s">
        <v>28</v>
      </c>
      <c r="D228" s="24" t="s">
        <v>33</v>
      </c>
      <c r="E228" s="23">
        <v>1</v>
      </c>
      <c r="F228" s="23">
        <f t="shared" si="32"/>
        <v>1.89</v>
      </c>
      <c r="G228" s="23">
        <f t="shared" si="33"/>
        <v>0</v>
      </c>
    </row>
    <row r="229" spans="1:7" ht="21" x14ac:dyDescent="0.25">
      <c r="A229" s="166">
        <v>43460</v>
      </c>
      <c r="B229" s="179" t="s">
        <v>188</v>
      </c>
      <c r="C229" s="24" t="s">
        <v>28</v>
      </c>
      <c r="D229" s="24" t="s">
        <v>137</v>
      </c>
      <c r="E229" s="23">
        <v>0.32</v>
      </c>
      <c r="F229" s="23">
        <f t="shared" si="32"/>
        <v>0.78</v>
      </c>
      <c r="G229" s="23">
        <f t="shared" si="33"/>
        <v>0</v>
      </c>
    </row>
    <row r="230" spans="1:7" ht="21" x14ac:dyDescent="0.25">
      <c r="A230" s="166">
        <v>43484</v>
      </c>
      <c r="B230" s="179" t="s">
        <v>189</v>
      </c>
      <c r="C230" s="24" t="s">
        <v>28</v>
      </c>
      <c r="D230" s="24" t="s">
        <v>137</v>
      </c>
      <c r="E230" s="23">
        <v>0.32</v>
      </c>
      <c r="F230" s="23">
        <f t="shared" si="32"/>
        <v>1.07</v>
      </c>
      <c r="G230" s="23">
        <f t="shared" si="33"/>
        <v>0</v>
      </c>
    </row>
    <row r="231" spans="1:7" x14ac:dyDescent="0.25">
      <c r="A231" s="165" t="s">
        <v>67</v>
      </c>
      <c r="B231" s="165" t="s">
        <v>68</v>
      </c>
      <c r="C231" s="25" t="s">
        <v>10</v>
      </c>
      <c r="D231" s="25" t="s">
        <v>16</v>
      </c>
      <c r="E231" s="26">
        <v>10</v>
      </c>
      <c r="F231" s="26">
        <f>SUMPRODUCT(F232:F240,$E232:$E240)</f>
        <v>0.55800000000000005</v>
      </c>
      <c r="G231" s="26">
        <f>SUMPRODUCT(G232:G240,$E232:$E240)</f>
        <v>1.3730775</v>
      </c>
    </row>
    <row r="232" spans="1:7" x14ac:dyDescent="0.25">
      <c r="A232" s="166">
        <v>2436</v>
      </c>
      <c r="B232" s="179" t="s">
        <v>186</v>
      </c>
      <c r="C232" s="24" t="s">
        <v>128</v>
      </c>
      <c r="D232" s="24" t="s">
        <v>137</v>
      </c>
      <c r="E232" s="23">
        <v>5.1330000000000001E-2</v>
      </c>
      <c r="F232" s="23">
        <f t="shared" ref="F232:F240" si="34">IF($C232="mat.",VLOOKUP($A232,Insumos,5,FALSE),0)</f>
        <v>0</v>
      </c>
      <c r="G232" s="23">
        <f t="shared" ref="G232:G240" si="35">IF($C232="m.o.",VLOOKUP($A232,Insumos,5,FALSE),0)</f>
        <v>15.71</v>
      </c>
    </row>
    <row r="233" spans="1:7" x14ac:dyDescent="0.25">
      <c r="A233" s="166">
        <v>247</v>
      </c>
      <c r="B233" s="179" t="s">
        <v>187</v>
      </c>
      <c r="C233" s="24" t="s">
        <v>128</v>
      </c>
      <c r="D233" s="24" t="s">
        <v>137</v>
      </c>
      <c r="E233" s="23">
        <v>5.1330000000000001E-2</v>
      </c>
      <c r="F233" s="23">
        <f t="shared" si="34"/>
        <v>0</v>
      </c>
      <c r="G233" s="23">
        <f t="shared" si="35"/>
        <v>11.04</v>
      </c>
    </row>
    <row r="234" spans="1:7" x14ac:dyDescent="0.25">
      <c r="A234" s="166">
        <v>37370</v>
      </c>
      <c r="B234" s="179" t="s">
        <v>138</v>
      </c>
      <c r="C234" s="24" t="s">
        <v>28</v>
      </c>
      <c r="D234" s="24" t="s">
        <v>137</v>
      </c>
      <c r="E234" s="23">
        <v>0.1</v>
      </c>
      <c r="F234" s="23">
        <f t="shared" si="34"/>
        <v>2.11</v>
      </c>
      <c r="G234" s="23">
        <f t="shared" si="35"/>
        <v>0</v>
      </c>
    </row>
    <row r="235" spans="1:7" x14ac:dyDescent="0.25">
      <c r="A235" s="166">
        <v>37371</v>
      </c>
      <c r="B235" s="179" t="s">
        <v>139</v>
      </c>
      <c r="C235" s="24" t="s">
        <v>28</v>
      </c>
      <c r="D235" s="24" t="s">
        <v>137</v>
      </c>
      <c r="E235" s="23">
        <v>0.1</v>
      </c>
      <c r="F235" s="23">
        <f t="shared" si="34"/>
        <v>0.75</v>
      </c>
      <c r="G235" s="23">
        <f t="shared" si="35"/>
        <v>0</v>
      </c>
    </row>
    <row r="236" spans="1:7" x14ac:dyDescent="0.25">
      <c r="A236" s="166">
        <v>37372</v>
      </c>
      <c r="B236" s="179" t="s">
        <v>140</v>
      </c>
      <c r="C236" s="24" t="s">
        <v>28</v>
      </c>
      <c r="D236" s="24" t="s">
        <v>137</v>
      </c>
      <c r="E236" s="23">
        <v>0.1</v>
      </c>
      <c r="F236" s="23">
        <f t="shared" si="34"/>
        <v>0.81</v>
      </c>
      <c r="G236" s="23">
        <f t="shared" si="35"/>
        <v>0</v>
      </c>
    </row>
    <row r="237" spans="1:7" x14ac:dyDescent="0.25">
      <c r="A237" s="166">
        <v>37373</v>
      </c>
      <c r="B237" s="179" t="s">
        <v>141</v>
      </c>
      <c r="C237" s="24" t="s">
        <v>28</v>
      </c>
      <c r="D237" s="24" t="s">
        <v>137</v>
      </c>
      <c r="E237" s="23">
        <v>0.1</v>
      </c>
      <c r="F237" s="23">
        <f t="shared" si="34"/>
        <v>0.06</v>
      </c>
      <c r="G237" s="23">
        <f t="shared" si="35"/>
        <v>0</v>
      </c>
    </row>
    <row r="238" spans="1:7" x14ac:dyDescent="0.25">
      <c r="A238" s="166">
        <v>39603</v>
      </c>
      <c r="B238" s="179" t="s">
        <v>207</v>
      </c>
      <c r="C238" s="24" t="s">
        <v>28</v>
      </c>
      <c r="D238" s="24" t="s">
        <v>16</v>
      </c>
      <c r="E238" s="23">
        <v>0</v>
      </c>
      <c r="F238" s="23">
        <f t="shared" si="34"/>
        <v>2.09</v>
      </c>
      <c r="G238" s="23">
        <f t="shared" si="35"/>
        <v>0</v>
      </c>
    </row>
    <row r="239" spans="1:7" ht="21" x14ac:dyDescent="0.25">
      <c r="A239" s="166">
        <v>43460</v>
      </c>
      <c r="B239" s="179" t="s">
        <v>188</v>
      </c>
      <c r="C239" s="24" t="s">
        <v>28</v>
      </c>
      <c r="D239" s="24" t="s">
        <v>137</v>
      </c>
      <c r="E239" s="23">
        <v>0.1</v>
      </c>
      <c r="F239" s="23">
        <f t="shared" si="34"/>
        <v>0.78</v>
      </c>
      <c r="G239" s="23">
        <f t="shared" si="35"/>
        <v>0</v>
      </c>
    </row>
    <row r="240" spans="1:7" ht="21" x14ac:dyDescent="0.25">
      <c r="A240" s="166">
        <v>43484</v>
      </c>
      <c r="B240" s="179" t="s">
        <v>189</v>
      </c>
      <c r="C240" s="24" t="s">
        <v>28</v>
      </c>
      <c r="D240" s="24" t="s">
        <v>137</v>
      </c>
      <c r="E240" s="23">
        <v>0.1</v>
      </c>
      <c r="F240" s="23">
        <f t="shared" si="34"/>
        <v>1.07</v>
      </c>
      <c r="G240" s="23">
        <f t="shared" si="35"/>
        <v>0</v>
      </c>
    </row>
    <row r="241" spans="1:7" x14ac:dyDescent="0.25">
      <c r="A241" s="165" t="s">
        <v>69</v>
      </c>
      <c r="B241" s="165" t="s">
        <v>70</v>
      </c>
      <c r="C241" s="25" t="s">
        <v>10</v>
      </c>
      <c r="D241" s="25" t="s">
        <v>33</v>
      </c>
      <c r="E241" s="26">
        <v>20</v>
      </c>
      <c r="F241" s="26">
        <f>SUMPRODUCT(F242:F250,$E242:$E250)</f>
        <v>6.8625600000000002</v>
      </c>
      <c r="G241" s="26">
        <f>SUMPRODUCT(G242:G250,$E242:$E250)</f>
        <v>3.7347708000000006</v>
      </c>
    </row>
    <row r="242" spans="1:7" x14ac:dyDescent="0.25">
      <c r="A242" s="166">
        <v>2436</v>
      </c>
      <c r="B242" s="179" t="s">
        <v>186</v>
      </c>
      <c r="C242" s="24" t="s">
        <v>128</v>
      </c>
      <c r="D242" s="24" t="s">
        <v>137</v>
      </c>
      <c r="E242" s="23">
        <v>0.13961760000000001</v>
      </c>
      <c r="F242" s="23">
        <f t="shared" ref="F242:F249" si="36">IF($C242="mat.",VLOOKUP($A242,Insumos,5,FALSE),0)</f>
        <v>0</v>
      </c>
      <c r="G242" s="23">
        <f t="shared" ref="G242:G249" si="37">IF($C242="m.o.",VLOOKUP($A242,Insumos,5,FALSE),0)</f>
        <v>15.71</v>
      </c>
    </row>
    <row r="243" spans="1:7" x14ac:dyDescent="0.25">
      <c r="A243" s="166">
        <v>247</v>
      </c>
      <c r="B243" s="179" t="s">
        <v>187</v>
      </c>
      <c r="C243" s="24" t="s">
        <v>128</v>
      </c>
      <c r="D243" s="24" t="s">
        <v>137</v>
      </c>
      <c r="E243" s="23">
        <v>0.13961760000000001</v>
      </c>
      <c r="F243" s="23">
        <f t="shared" si="36"/>
        <v>0</v>
      </c>
      <c r="G243" s="23">
        <f t="shared" si="37"/>
        <v>11.04</v>
      </c>
    </row>
    <row r="244" spans="1:7" x14ac:dyDescent="0.25">
      <c r="A244" s="166">
        <v>37370</v>
      </c>
      <c r="B244" s="179" t="s">
        <v>138</v>
      </c>
      <c r="C244" s="24" t="s">
        <v>28</v>
      </c>
      <c r="D244" s="24" t="s">
        <v>137</v>
      </c>
      <c r="E244" s="23">
        <v>0.27200000000000002</v>
      </c>
      <c r="F244" s="23">
        <f t="shared" si="36"/>
        <v>2.11</v>
      </c>
      <c r="G244" s="23">
        <f t="shared" si="37"/>
        <v>0</v>
      </c>
    </row>
    <row r="245" spans="1:7" x14ac:dyDescent="0.25">
      <c r="A245" s="166">
        <v>37371</v>
      </c>
      <c r="B245" s="179" t="s">
        <v>139</v>
      </c>
      <c r="C245" s="24" t="s">
        <v>28</v>
      </c>
      <c r="D245" s="24" t="s">
        <v>137</v>
      </c>
      <c r="E245" s="23">
        <v>0.27200000000000002</v>
      </c>
      <c r="F245" s="23">
        <f t="shared" si="36"/>
        <v>0.75</v>
      </c>
      <c r="G245" s="23">
        <f t="shared" si="37"/>
        <v>0</v>
      </c>
    </row>
    <row r="246" spans="1:7" x14ac:dyDescent="0.25">
      <c r="A246" s="166">
        <v>37372</v>
      </c>
      <c r="B246" s="179" t="s">
        <v>140</v>
      </c>
      <c r="C246" s="24" t="s">
        <v>28</v>
      </c>
      <c r="D246" s="24" t="s">
        <v>137</v>
      </c>
      <c r="E246" s="23">
        <v>0.27200000000000002</v>
      </c>
      <c r="F246" s="23">
        <f t="shared" si="36"/>
        <v>0.81</v>
      </c>
      <c r="G246" s="23">
        <f t="shared" si="37"/>
        <v>0</v>
      </c>
    </row>
    <row r="247" spans="1:7" x14ac:dyDescent="0.25">
      <c r="A247" s="166">
        <v>37373</v>
      </c>
      <c r="B247" s="179" t="s">
        <v>141</v>
      </c>
      <c r="C247" s="24" t="s">
        <v>28</v>
      </c>
      <c r="D247" s="24" t="s">
        <v>137</v>
      </c>
      <c r="E247" s="23">
        <v>0.27200000000000002</v>
      </c>
      <c r="F247" s="23">
        <f t="shared" si="36"/>
        <v>0.06</v>
      </c>
      <c r="G247" s="23">
        <f t="shared" si="37"/>
        <v>0</v>
      </c>
    </row>
    <row r="248" spans="1:7" ht="21" x14ac:dyDescent="0.25">
      <c r="A248" s="166">
        <v>43460</v>
      </c>
      <c r="B248" s="179" t="s">
        <v>188</v>
      </c>
      <c r="C248" s="24" t="s">
        <v>28</v>
      </c>
      <c r="D248" s="24" t="s">
        <v>137</v>
      </c>
      <c r="E248" s="23">
        <v>0.27200000000000002</v>
      </c>
      <c r="F248" s="23">
        <f t="shared" si="36"/>
        <v>0.78</v>
      </c>
      <c r="G248" s="23">
        <f t="shared" si="37"/>
        <v>0</v>
      </c>
    </row>
    <row r="249" spans="1:7" ht="21" x14ac:dyDescent="0.25">
      <c r="A249" s="166">
        <v>43484</v>
      </c>
      <c r="B249" s="179" t="s">
        <v>189</v>
      </c>
      <c r="C249" s="24" t="s">
        <v>28</v>
      </c>
      <c r="D249" s="24" t="s">
        <v>137</v>
      </c>
      <c r="E249" s="23">
        <v>0.27200000000000002</v>
      </c>
      <c r="F249" s="23">
        <f t="shared" si="36"/>
        <v>1.07</v>
      </c>
      <c r="G249" s="23">
        <f t="shared" si="37"/>
        <v>0</v>
      </c>
    </row>
    <row r="250" spans="1:7" x14ac:dyDescent="0.25">
      <c r="A250" s="168" t="s">
        <v>5542</v>
      </c>
      <c r="B250" s="179" t="s">
        <v>208</v>
      </c>
      <c r="C250" s="24" t="s">
        <v>28</v>
      </c>
      <c r="D250" s="24" t="s">
        <v>33</v>
      </c>
      <c r="E250" s="23">
        <v>1.02</v>
      </c>
      <c r="F250" s="23">
        <f>IF($C250="mat.",VLOOKUP($A250,Pesquisas,7,FALSE),0)</f>
        <v>5.24</v>
      </c>
      <c r="G250" s="23">
        <f>IF($C250="m.o.",VLOOKUP($A250,Pesquisas,7,FALSE),0)</f>
        <v>0</v>
      </c>
    </row>
    <row r="251" spans="1:7" x14ac:dyDescent="0.25">
      <c r="A251" s="165" t="s">
        <v>71</v>
      </c>
      <c r="B251" s="165" t="s">
        <v>72</v>
      </c>
      <c r="C251" s="25" t="s">
        <v>10</v>
      </c>
      <c r="D251" s="25" t="s">
        <v>33</v>
      </c>
      <c r="E251" s="26">
        <v>60</v>
      </c>
      <c r="F251" s="26">
        <f>SUMPRODUCT(F252:F260,$E252:$E260)</f>
        <v>31.2636</v>
      </c>
      <c r="G251" s="26">
        <f>SUMPRODUCT(G252:G260,$E252:$E260)</f>
        <v>4.3938480000000002</v>
      </c>
    </row>
    <row r="252" spans="1:7" x14ac:dyDescent="0.25">
      <c r="A252" s="166">
        <v>2436</v>
      </c>
      <c r="B252" s="179" t="s">
        <v>186</v>
      </c>
      <c r="C252" s="24" t="s">
        <v>128</v>
      </c>
      <c r="D252" s="24" t="s">
        <v>137</v>
      </c>
      <c r="E252" s="23">
        <v>0.16425600000000001</v>
      </c>
      <c r="F252" s="23">
        <f t="shared" ref="F252:F259" si="38">IF($C252="mat.",VLOOKUP($A252,Insumos,5,FALSE),0)</f>
        <v>0</v>
      </c>
      <c r="G252" s="23">
        <f t="shared" ref="G252:G259" si="39">IF($C252="m.o.",VLOOKUP($A252,Insumos,5,FALSE),0)</f>
        <v>15.71</v>
      </c>
    </row>
    <row r="253" spans="1:7" x14ac:dyDescent="0.25">
      <c r="A253" s="166">
        <v>247</v>
      </c>
      <c r="B253" s="179" t="s">
        <v>187</v>
      </c>
      <c r="C253" s="24" t="s">
        <v>128</v>
      </c>
      <c r="D253" s="24" t="s">
        <v>137</v>
      </c>
      <c r="E253" s="23">
        <v>0.16425600000000001</v>
      </c>
      <c r="F253" s="23">
        <f t="shared" si="38"/>
        <v>0</v>
      </c>
      <c r="G253" s="23">
        <f t="shared" si="39"/>
        <v>11.04</v>
      </c>
    </row>
    <row r="254" spans="1:7" x14ac:dyDescent="0.25">
      <c r="A254" s="166">
        <v>37370</v>
      </c>
      <c r="B254" s="179" t="s">
        <v>138</v>
      </c>
      <c r="C254" s="24" t="s">
        <v>28</v>
      </c>
      <c r="D254" s="24" t="s">
        <v>137</v>
      </c>
      <c r="E254" s="23">
        <v>0.32</v>
      </c>
      <c r="F254" s="23">
        <f t="shared" si="38"/>
        <v>2.11</v>
      </c>
      <c r="G254" s="23">
        <f t="shared" si="39"/>
        <v>0</v>
      </c>
    </row>
    <row r="255" spans="1:7" x14ac:dyDescent="0.25">
      <c r="A255" s="166">
        <v>37371</v>
      </c>
      <c r="B255" s="179" t="s">
        <v>139</v>
      </c>
      <c r="C255" s="24" t="s">
        <v>28</v>
      </c>
      <c r="D255" s="24" t="s">
        <v>137</v>
      </c>
      <c r="E255" s="23">
        <v>0.32</v>
      </c>
      <c r="F255" s="23">
        <f t="shared" si="38"/>
        <v>0.75</v>
      </c>
      <c r="G255" s="23">
        <f t="shared" si="39"/>
        <v>0</v>
      </c>
    </row>
    <row r="256" spans="1:7" x14ac:dyDescent="0.25">
      <c r="A256" s="166">
        <v>37372</v>
      </c>
      <c r="B256" s="179" t="s">
        <v>140</v>
      </c>
      <c r="C256" s="24" t="s">
        <v>28</v>
      </c>
      <c r="D256" s="24" t="s">
        <v>137</v>
      </c>
      <c r="E256" s="23">
        <v>0.32</v>
      </c>
      <c r="F256" s="23">
        <f t="shared" si="38"/>
        <v>0.81</v>
      </c>
      <c r="G256" s="23">
        <f t="shared" si="39"/>
        <v>0</v>
      </c>
    </row>
    <row r="257" spans="1:7" x14ac:dyDescent="0.25">
      <c r="A257" s="166">
        <v>37373</v>
      </c>
      <c r="B257" s="179" t="s">
        <v>141</v>
      </c>
      <c r="C257" s="24" t="s">
        <v>28</v>
      </c>
      <c r="D257" s="24" t="s">
        <v>137</v>
      </c>
      <c r="E257" s="23">
        <v>0.32</v>
      </c>
      <c r="F257" s="23">
        <f t="shared" si="38"/>
        <v>0.06</v>
      </c>
      <c r="G257" s="23">
        <f t="shared" si="39"/>
        <v>0</v>
      </c>
    </row>
    <row r="258" spans="1:7" ht="21" x14ac:dyDescent="0.25">
      <c r="A258" s="166">
        <v>43460</v>
      </c>
      <c r="B258" s="179" t="s">
        <v>188</v>
      </c>
      <c r="C258" s="24" t="s">
        <v>28</v>
      </c>
      <c r="D258" s="24" t="s">
        <v>137</v>
      </c>
      <c r="E258" s="23">
        <v>0.32</v>
      </c>
      <c r="F258" s="23">
        <f t="shared" si="38"/>
        <v>0.78</v>
      </c>
      <c r="G258" s="23">
        <f t="shared" si="39"/>
        <v>0</v>
      </c>
    </row>
    <row r="259" spans="1:7" ht="21" x14ac:dyDescent="0.25">
      <c r="A259" s="166">
        <v>43484</v>
      </c>
      <c r="B259" s="179" t="s">
        <v>189</v>
      </c>
      <c r="C259" s="24" t="s">
        <v>28</v>
      </c>
      <c r="D259" s="24" t="s">
        <v>137</v>
      </c>
      <c r="E259" s="23">
        <v>0.32</v>
      </c>
      <c r="F259" s="23">
        <f t="shared" si="38"/>
        <v>1.07</v>
      </c>
      <c r="G259" s="23">
        <f t="shared" si="39"/>
        <v>0</v>
      </c>
    </row>
    <row r="260" spans="1:7" x14ac:dyDescent="0.25">
      <c r="A260" s="166" t="s">
        <v>5495</v>
      </c>
      <c r="B260" s="179" t="s">
        <v>72</v>
      </c>
      <c r="C260" s="24" t="s">
        <v>28</v>
      </c>
      <c r="D260" s="24" t="s">
        <v>33</v>
      </c>
      <c r="E260" s="23">
        <v>1.02</v>
      </c>
      <c r="F260" s="23">
        <f>IF($C260="mat.",VLOOKUP($A260,Pesquisas,7,FALSE),0)</f>
        <v>28.900000000000002</v>
      </c>
      <c r="G260" s="23">
        <f>IF($C260="m.o.",VLOOKUP($A260,Pesquisas,7,FALSE),0)</f>
        <v>0</v>
      </c>
    </row>
    <row r="261" spans="1:7" ht="21" x14ac:dyDescent="0.25">
      <c r="A261" s="165" t="s">
        <v>73</v>
      </c>
      <c r="B261" s="165" t="s">
        <v>74</v>
      </c>
      <c r="C261" s="25" t="s">
        <v>10</v>
      </c>
      <c r="D261" s="25" t="s">
        <v>16</v>
      </c>
      <c r="E261" s="26">
        <v>3</v>
      </c>
      <c r="F261" s="26">
        <f>SUMPRODUCT(F262:F270,$E262:$E270)</f>
        <v>390.64799999999997</v>
      </c>
      <c r="G261" s="26">
        <f>SUMPRODUCT(G262:G270,$E262:$E270)</f>
        <v>1.3730775</v>
      </c>
    </row>
    <row r="262" spans="1:7" x14ac:dyDescent="0.25">
      <c r="A262" s="166">
        <v>2436</v>
      </c>
      <c r="B262" s="179" t="s">
        <v>186</v>
      </c>
      <c r="C262" s="24" t="s">
        <v>128</v>
      </c>
      <c r="D262" s="24" t="s">
        <v>137</v>
      </c>
      <c r="E262" s="23">
        <v>5.1330000000000001E-2</v>
      </c>
      <c r="F262" s="23">
        <f t="shared" ref="F262:F269" si="40">IF($C262="mat.",VLOOKUP($A262,Insumos,5,FALSE),0)</f>
        <v>0</v>
      </c>
      <c r="G262" s="23">
        <f t="shared" ref="G262:G269" si="41">IF($C262="m.o.",VLOOKUP($A262,Insumos,5,FALSE),0)</f>
        <v>15.71</v>
      </c>
    </row>
    <row r="263" spans="1:7" x14ac:dyDescent="0.25">
      <c r="A263" s="166">
        <v>247</v>
      </c>
      <c r="B263" s="179" t="s">
        <v>187</v>
      </c>
      <c r="C263" s="24" t="s">
        <v>128</v>
      </c>
      <c r="D263" s="24" t="s">
        <v>137</v>
      </c>
      <c r="E263" s="23">
        <v>5.1330000000000001E-2</v>
      </c>
      <c r="F263" s="23">
        <f t="shared" si="40"/>
        <v>0</v>
      </c>
      <c r="G263" s="23">
        <f t="shared" si="41"/>
        <v>11.04</v>
      </c>
    </row>
    <row r="264" spans="1:7" x14ac:dyDescent="0.25">
      <c r="A264" s="166">
        <v>37370</v>
      </c>
      <c r="B264" s="179" t="s">
        <v>138</v>
      </c>
      <c r="C264" s="24" t="s">
        <v>28</v>
      </c>
      <c r="D264" s="24" t="s">
        <v>137</v>
      </c>
      <c r="E264" s="23">
        <v>0.1</v>
      </c>
      <c r="F264" s="23">
        <f t="shared" si="40"/>
        <v>2.11</v>
      </c>
      <c r="G264" s="23">
        <f t="shared" si="41"/>
        <v>0</v>
      </c>
    </row>
    <row r="265" spans="1:7" x14ac:dyDescent="0.25">
      <c r="A265" s="166">
        <v>37371</v>
      </c>
      <c r="B265" s="179" t="s">
        <v>139</v>
      </c>
      <c r="C265" s="24" t="s">
        <v>28</v>
      </c>
      <c r="D265" s="24" t="s">
        <v>137</v>
      </c>
      <c r="E265" s="23">
        <v>0.1</v>
      </c>
      <c r="F265" s="23">
        <f t="shared" si="40"/>
        <v>0.75</v>
      </c>
      <c r="G265" s="23">
        <f t="shared" si="41"/>
        <v>0</v>
      </c>
    </row>
    <row r="266" spans="1:7" x14ac:dyDescent="0.25">
      <c r="A266" s="166">
        <v>37372</v>
      </c>
      <c r="B266" s="179" t="s">
        <v>140</v>
      </c>
      <c r="C266" s="24" t="s">
        <v>28</v>
      </c>
      <c r="D266" s="24" t="s">
        <v>137</v>
      </c>
      <c r="E266" s="23">
        <v>0.1</v>
      </c>
      <c r="F266" s="23">
        <f t="shared" si="40"/>
        <v>0.81</v>
      </c>
      <c r="G266" s="23">
        <f t="shared" si="41"/>
        <v>0</v>
      </c>
    </row>
    <row r="267" spans="1:7" x14ac:dyDescent="0.25">
      <c r="A267" s="166">
        <v>37373</v>
      </c>
      <c r="B267" s="179" t="s">
        <v>141</v>
      </c>
      <c r="C267" s="24" t="s">
        <v>28</v>
      </c>
      <c r="D267" s="24" t="s">
        <v>137</v>
      </c>
      <c r="E267" s="23">
        <v>0.1</v>
      </c>
      <c r="F267" s="23">
        <f t="shared" si="40"/>
        <v>0.06</v>
      </c>
      <c r="G267" s="23">
        <f t="shared" si="41"/>
        <v>0</v>
      </c>
    </row>
    <row r="268" spans="1:7" ht="21" x14ac:dyDescent="0.25">
      <c r="A268" s="166">
        <v>43460</v>
      </c>
      <c r="B268" s="179" t="s">
        <v>188</v>
      </c>
      <c r="C268" s="24" t="s">
        <v>28</v>
      </c>
      <c r="D268" s="24" t="s">
        <v>137</v>
      </c>
      <c r="E268" s="23">
        <v>0.1</v>
      </c>
      <c r="F268" s="23">
        <f t="shared" si="40"/>
        <v>0.78</v>
      </c>
      <c r="G268" s="23">
        <f t="shared" si="41"/>
        <v>0</v>
      </c>
    </row>
    <row r="269" spans="1:7" ht="21" x14ac:dyDescent="0.25">
      <c r="A269" s="166">
        <v>43484</v>
      </c>
      <c r="B269" s="179" t="s">
        <v>189</v>
      </c>
      <c r="C269" s="24" t="s">
        <v>28</v>
      </c>
      <c r="D269" s="24" t="s">
        <v>137</v>
      </c>
      <c r="E269" s="23">
        <v>0.1</v>
      </c>
      <c r="F269" s="23">
        <f t="shared" si="40"/>
        <v>1.07</v>
      </c>
      <c r="G269" s="23">
        <f t="shared" si="41"/>
        <v>0</v>
      </c>
    </row>
    <row r="270" spans="1:7" ht="21" x14ac:dyDescent="0.25">
      <c r="A270" s="166" t="s">
        <v>5498</v>
      </c>
      <c r="B270" s="179" t="s">
        <v>209</v>
      </c>
      <c r="C270" s="24" t="s">
        <v>28</v>
      </c>
      <c r="D270" s="24" t="s">
        <v>16</v>
      </c>
      <c r="E270" s="23">
        <v>1</v>
      </c>
      <c r="F270" s="23">
        <f>IF($C270="mat.",VLOOKUP($A270,Pesquisas,7,FALSE),0)</f>
        <v>390.09</v>
      </c>
      <c r="G270" s="23">
        <f>IF($C270="m.o.",VLOOKUP($A270,Pesquisas,7,FALSE),0)</f>
        <v>0</v>
      </c>
    </row>
    <row r="271" spans="1:7" x14ac:dyDescent="0.25">
      <c r="A271" s="165" t="s">
        <v>75</v>
      </c>
      <c r="B271" s="165" t="s">
        <v>76</v>
      </c>
      <c r="C271" s="25" t="s">
        <v>10</v>
      </c>
      <c r="D271" s="25" t="s">
        <v>16</v>
      </c>
      <c r="E271" s="26">
        <v>2</v>
      </c>
      <c r="F271" s="26">
        <f>SUMPRODUCT(F272:F280,$E272:$E280)</f>
        <v>382.91133333333329</v>
      </c>
      <c r="G271" s="26">
        <f>SUMPRODUCT(G272:G280,$E272:$E280)</f>
        <v>1.3730775</v>
      </c>
    </row>
    <row r="272" spans="1:7" x14ac:dyDescent="0.25">
      <c r="A272" s="166">
        <v>2436</v>
      </c>
      <c r="B272" s="179" t="s">
        <v>186</v>
      </c>
      <c r="C272" s="24" t="s">
        <v>128</v>
      </c>
      <c r="D272" s="24" t="s">
        <v>137</v>
      </c>
      <c r="E272" s="23">
        <v>5.1330000000000001E-2</v>
      </c>
      <c r="F272" s="23">
        <f t="shared" ref="F272:F279" si="42">IF($C272="mat.",VLOOKUP($A272,Insumos,5,FALSE),0)</f>
        <v>0</v>
      </c>
      <c r="G272" s="23">
        <f t="shared" ref="G272:G279" si="43">IF($C272="m.o.",VLOOKUP($A272,Insumos,5,FALSE),0)</f>
        <v>15.71</v>
      </c>
    </row>
    <row r="273" spans="1:7" x14ac:dyDescent="0.25">
      <c r="A273" s="166">
        <v>247</v>
      </c>
      <c r="B273" s="179" t="s">
        <v>187</v>
      </c>
      <c r="C273" s="24" t="s">
        <v>128</v>
      </c>
      <c r="D273" s="24" t="s">
        <v>137</v>
      </c>
      <c r="E273" s="23">
        <v>5.1330000000000001E-2</v>
      </c>
      <c r="F273" s="23">
        <f t="shared" si="42"/>
        <v>0</v>
      </c>
      <c r="G273" s="23">
        <f t="shared" si="43"/>
        <v>11.04</v>
      </c>
    </row>
    <row r="274" spans="1:7" x14ac:dyDescent="0.25">
      <c r="A274" s="166">
        <v>37370</v>
      </c>
      <c r="B274" s="179" t="s">
        <v>138</v>
      </c>
      <c r="C274" s="24" t="s">
        <v>28</v>
      </c>
      <c r="D274" s="24" t="s">
        <v>137</v>
      </c>
      <c r="E274" s="23">
        <v>0.1</v>
      </c>
      <c r="F274" s="23">
        <f t="shared" si="42"/>
        <v>2.11</v>
      </c>
      <c r="G274" s="23">
        <f t="shared" si="43"/>
        <v>0</v>
      </c>
    </row>
    <row r="275" spans="1:7" x14ac:dyDescent="0.25">
      <c r="A275" s="166">
        <v>37371</v>
      </c>
      <c r="B275" s="179" t="s">
        <v>139</v>
      </c>
      <c r="C275" s="24" t="s">
        <v>28</v>
      </c>
      <c r="D275" s="24" t="s">
        <v>137</v>
      </c>
      <c r="E275" s="23">
        <v>0.1</v>
      </c>
      <c r="F275" s="23">
        <f t="shared" si="42"/>
        <v>0.75</v>
      </c>
      <c r="G275" s="23">
        <f t="shared" si="43"/>
        <v>0</v>
      </c>
    </row>
    <row r="276" spans="1:7" x14ac:dyDescent="0.25">
      <c r="A276" s="166">
        <v>37372</v>
      </c>
      <c r="B276" s="179" t="s">
        <v>140</v>
      </c>
      <c r="C276" s="24" t="s">
        <v>28</v>
      </c>
      <c r="D276" s="24" t="s">
        <v>137</v>
      </c>
      <c r="E276" s="23">
        <v>0.1</v>
      </c>
      <c r="F276" s="23">
        <f t="shared" si="42"/>
        <v>0.81</v>
      </c>
      <c r="G276" s="23">
        <f t="shared" si="43"/>
        <v>0</v>
      </c>
    </row>
    <row r="277" spans="1:7" x14ac:dyDescent="0.25">
      <c r="A277" s="166">
        <v>37373</v>
      </c>
      <c r="B277" s="179" t="s">
        <v>141</v>
      </c>
      <c r="C277" s="24" t="s">
        <v>28</v>
      </c>
      <c r="D277" s="24" t="s">
        <v>137</v>
      </c>
      <c r="E277" s="23">
        <v>0.1</v>
      </c>
      <c r="F277" s="23">
        <f t="shared" si="42"/>
        <v>0.06</v>
      </c>
      <c r="G277" s="23">
        <f t="shared" si="43"/>
        <v>0</v>
      </c>
    </row>
    <row r="278" spans="1:7" ht="21" x14ac:dyDescent="0.25">
      <c r="A278" s="166">
        <v>43460</v>
      </c>
      <c r="B278" s="179" t="s">
        <v>188</v>
      </c>
      <c r="C278" s="24" t="s">
        <v>28</v>
      </c>
      <c r="D278" s="24" t="s">
        <v>137</v>
      </c>
      <c r="E278" s="23">
        <v>0.1</v>
      </c>
      <c r="F278" s="23">
        <f t="shared" si="42"/>
        <v>0.78</v>
      </c>
      <c r="G278" s="23">
        <f t="shared" si="43"/>
        <v>0</v>
      </c>
    </row>
    <row r="279" spans="1:7" ht="21" x14ac:dyDescent="0.25">
      <c r="A279" s="166">
        <v>43484</v>
      </c>
      <c r="B279" s="179" t="s">
        <v>189</v>
      </c>
      <c r="C279" s="24" t="s">
        <v>28</v>
      </c>
      <c r="D279" s="24" t="s">
        <v>137</v>
      </c>
      <c r="E279" s="23">
        <v>0.1</v>
      </c>
      <c r="F279" s="23">
        <f t="shared" si="42"/>
        <v>1.07</v>
      </c>
      <c r="G279" s="23">
        <f t="shared" si="43"/>
        <v>0</v>
      </c>
    </row>
    <row r="280" spans="1:7" x14ac:dyDescent="0.25">
      <c r="A280" s="166" t="s">
        <v>5484</v>
      </c>
      <c r="B280" s="179" t="s">
        <v>210</v>
      </c>
      <c r="C280" s="24" t="s">
        <v>28</v>
      </c>
      <c r="D280" s="24" t="s">
        <v>16</v>
      </c>
      <c r="E280" s="23">
        <v>1</v>
      </c>
      <c r="F280" s="23">
        <f>IF($C280="mat.",VLOOKUP($A280,Pesquisas,7,FALSE),0)</f>
        <v>382.3533333333333</v>
      </c>
      <c r="G280" s="23">
        <f>IF($C280="m.o.",VLOOKUP($A280,Pesquisas,7,FALSE),0)</f>
        <v>0</v>
      </c>
    </row>
    <row r="281" spans="1:7" ht="15" customHeight="1" x14ac:dyDescent="0.25">
      <c r="A281" s="164" t="s">
        <v>47</v>
      </c>
      <c r="B281" s="178" t="s">
        <v>78</v>
      </c>
      <c r="C281" s="27"/>
      <c r="D281" s="27"/>
      <c r="E281" s="27"/>
      <c r="F281" s="27"/>
      <c r="G281" s="27"/>
    </row>
    <row r="282" spans="1:7" ht="21" x14ac:dyDescent="0.25">
      <c r="A282" s="169" t="s">
        <v>79</v>
      </c>
      <c r="B282" s="169" t="s">
        <v>80</v>
      </c>
      <c r="C282" s="98" t="s">
        <v>10</v>
      </c>
      <c r="D282" s="98" t="s">
        <v>16</v>
      </c>
      <c r="E282" s="99">
        <v>1</v>
      </c>
      <c r="F282" s="99">
        <f>SUMPRODUCT(F283:F290,$E283:$E290)</f>
        <v>22.7072</v>
      </c>
      <c r="G282" s="99">
        <f>SUMPRODUCT(G283:G290,$E283:$E290)</f>
        <v>6.5437406400000002</v>
      </c>
    </row>
    <row r="283" spans="1:7" x14ac:dyDescent="0.25">
      <c r="A283" s="166">
        <v>37370</v>
      </c>
      <c r="B283" s="179" t="s">
        <v>138</v>
      </c>
      <c r="C283" s="24" t="s">
        <v>28</v>
      </c>
      <c r="D283" s="24" t="s">
        <v>137</v>
      </c>
      <c r="E283" s="23">
        <v>0.68</v>
      </c>
      <c r="F283" s="23">
        <f t="shared" ref="F283:F289" si="44">IF($C283="mat.",VLOOKUP($A283,Insumos,5,FALSE),0)</f>
        <v>2.11</v>
      </c>
      <c r="G283" s="23">
        <f t="shared" ref="G283:G289" si="45">IF($C283="m.o.",VLOOKUP($A283,Insumos,5,FALSE),0)</f>
        <v>0</v>
      </c>
    </row>
    <row r="284" spans="1:7" x14ac:dyDescent="0.25">
      <c r="A284" s="166">
        <v>37371</v>
      </c>
      <c r="B284" s="179" t="s">
        <v>139</v>
      </c>
      <c r="C284" s="24" t="s">
        <v>28</v>
      </c>
      <c r="D284" s="24" t="s">
        <v>137</v>
      </c>
      <c r="E284" s="23">
        <v>0.68</v>
      </c>
      <c r="F284" s="23">
        <f t="shared" si="44"/>
        <v>0.75</v>
      </c>
      <c r="G284" s="23">
        <f t="shared" si="45"/>
        <v>0</v>
      </c>
    </row>
    <row r="285" spans="1:7" x14ac:dyDescent="0.25">
      <c r="A285" s="166">
        <v>37372</v>
      </c>
      <c r="B285" s="179" t="s">
        <v>140</v>
      </c>
      <c r="C285" s="24" t="s">
        <v>28</v>
      </c>
      <c r="D285" s="24" t="s">
        <v>137</v>
      </c>
      <c r="E285" s="23">
        <v>0.68</v>
      </c>
      <c r="F285" s="23">
        <f t="shared" si="44"/>
        <v>0.81</v>
      </c>
      <c r="G285" s="23">
        <f t="shared" si="45"/>
        <v>0</v>
      </c>
    </row>
    <row r="286" spans="1:7" x14ac:dyDescent="0.25">
      <c r="A286" s="166">
        <v>37373</v>
      </c>
      <c r="B286" s="179" t="s">
        <v>141</v>
      </c>
      <c r="C286" s="24" t="s">
        <v>28</v>
      </c>
      <c r="D286" s="24" t="s">
        <v>137</v>
      </c>
      <c r="E286" s="23">
        <v>0.68</v>
      </c>
      <c r="F286" s="23">
        <f t="shared" si="44"/>
        <v>0.06</v>
      </c>
      <c r="G286" s="23">
        <f t="shared" si="45"/>
        <v>0</v>
      </c>
    </row>
    <row r="287" spans="1:7" ht="21" x14ac:dyDescent="0.25">
      <c r="A287" s="166">
        <v>43467</v>
      </c>
      <c r="B287" s="179" t="s">
        <v>145</v>
      </c>
      <c r="C287" s="24" t="s">
        <v>28</v>
      </c>
      <c r="D287" s="24" t="s">
        <v>137</v>
      </c>
      <c r="E287" s="23">
        <v>0.68</v>
      </c>
      <c r="F287" s="23">
        <f t="shared" si="44"/>
        <v>0.56000000000000005</v>
      </c>
      <c r="G287" s="23">
        <f t="shared" si="45"/>
        <v>0</v>
      </c>
    </row>
    <row r="288" spans="1:7" x14ac:dyDescent="0.25">
      <c r="A288" s="166">
        <v>43491</v>
      </c>
      <c r="B288" s="179" t="s">
        <v>147</v>
      </c>
      <c r="C288" s="24" t="s">
        <v>28</v>
      </c>
      <c r="D288" s="24" t="s">
        <v>137</v>
      </c>
      <c r="E288" s="23">
        <v>0.68</v>
      </c>
      <c r="F288" s="23">
        <f t="shared" si="44"/>
        <v>1.1499999999999999</v>
      </c>
      <c r="G288" s="23">
        <f t="shared" si="45"/>
        <v>0</v>
      </c>
    </row>
    <row r="289" spans="1:9" x14ac:dyDescent="0.25">
      <c r="A289" s="166">
        <v>6111</v>
      </c>
      <c r="B289" s="179" t="s">
        <v>148</v>
      </c>
      <c r="C289" s="24" t="s">
        <v>128</v>
      </c>
      <c r="D289" s="24" t="s">
        <v>137</v>
      </c>
      <c r="E289" s="23">
        <v>0.69026799999999999</v>
      </c>
      <c r="F289" s="23">
        <f t="shared" si="44"/>
        <v>0</v>
      </c>
      <c r="G289" s="23">
        <f t="shared" si="45"/>
        <v>9.48</v>
      </c>
    </row>
    <row r="290" spans="1:9" ht="21" x14ac:dyDescent="0.25">
      <c r="A290" s="166" t="s">
        <v>5639</v>
      </c>
      <c r="B290" s="180" t="s">
        <v>211</v>
      </c>
      <c r="C290" s="100" t="s">
        <v>28</v>
      </c>
      <c r="D290" s="100" t="s">
        <v>16</v>
      </c>
      <c r="E290" s="72">
        <v>0.57599999999999996</v>
      </c>
      <c r="F290" s="23">
        <f>IF($C290="mat.",VLOOKUP($A290,Pesquisas,7,FALSE),0)</f>
        <v>33</v>
      </c>
      <c r="G290" s="72">
        <f>IF($C290="m.o.",VLOOKUP($A290,Pesquisas,7,FALSE),0)</f>
        <v>0</v>
      </c>
      <c r="I290" s="101"/>
    </row>
    <row r="291" spans="1:9" ht="31.5" x14ac:dyDescent="0.25">
      <c r="A291" s="165" t="s">
        <v>81</v>
      </c>
      <c r="B291" s="165" t="s">
        <v>82</v>
      </c>
      <c r="C291" s="25" t="s">
        <v>10</v>
      </c>
      <c r="D291" s="25" t="s">
        <v>16</v>
      </c>
      <c r="E291" s="26">
        <v>1</v>
      </c>
      <c r="F291" s="26">
        <f>SUMPRODUCT(F292:F299,$E292:$E299)</f>
        <v>35.788000000000004</v>
      </c>
      <c r="G291" s="26">
        <f>SUMPRODUCT(G292:G299,$E292:$E299)</f>
        <v>1.9246296000000001</v>
      </c>
    </row>
    <row r="292" spans="1:9" x14ac:dyDescent="0.25">
      <c r="A292" s="166">
        <v>37370</v>
      </c>
      <c r="B292" s="179" t="s">
        <v>138</v>
      </c>
      <c r="C292" s="24" t="s">
        <v>28</v>
      </c>
      <c r="D292" s="24" t="s">
        <v>137</v>
      </c>
      <c r="E292" s="23">
        <v>0.2</v>
      </c>
      <c r="F292" s="23">
        <f t="shared" ref="F292:F299" si="46">IF($C292="mat.",VLOOKUP($A292,Insumos,5,FALSE),0)</f>
        <v>2.11</v>
      </c>
      <c r="G292" s="23">
        <f t="shared" ref="G292:G299" si="47">IF($C292="m.o.",VLOOKUP($A292,Insumos,5,FALSE),0)</f>
        <v>0</v>
      </c>
    </row>
    <row r="293" spans="1:9" x14ac:dyDescent="0.25">
      <c r="A293" s="166">
        <v>37371</v>
      </c>
      <c r="B293" s="179" t="s">
        <v>139</v>
      </c>
      <c r="C293" s="24" t="s">
        <v>28</v>
      </c>
      <c r="D293" s="24" t="s">
        <v>137</v>
      </c>
      <c r="E293" s="23">
        <v>0.2</v>
      </c>
      <c r="F293" s="23">
        <f t="shared" si="46"/>
        <v>0.75</v>
      </c>
      <c r="G293" s="23">
        <f t="shared" si="47"/>
        <v>0</v>
      </c>
    </row>
    <row r="294" spans="1:9" x14ac:dyDescent="0.25">
      <c r="A294" s="166">
        <v>37372</v>
      </c>
      <c r="B294" s="179" t="s">
        <v>140</v>
      </c>
      <c r="C294" s="24" t="s">
        <v>28</v>
      </c>
      <c r="D294" s="24" t="s">
        <v>137</v>
      </c>
      <c r="E294" s="23">
        <v>0.2</v>
      </c>
      <c r="F294" s="23">
        <f t="shared" si="46"/>
        <v>0.81</v>
      </c>
      <c r="G294" s="23">
        <f t="shared" si="47"/>
        <v>0</v>
      </c>
    </row>
    <row r="295" spans="1:9" x14ac:dyDescent="0.25">
      <c r="A295" s="166">
        <v>37373</v>
      </c>
      <c r="B295" s="179" t="s">
        <v>141</v>
      </c>
      <c r="C295" s="24" t="s">
        <v>28</v>
      </c>
      <c r="D295" s="24" t="s">
        <v>137</v>
      </c>
      <c r="E295" s="23">
        <v>0.2</v>
      </c>
      <c r="F295" s="23">
        <f t="shared" si="46"/>
        <v>0.06</v>
      </c>
      <c r="G295" s="23">
        <f t="shared" si="47"/>
        <v>0</v>
      </c>
    </row>
    <row r="296" spans="1:9" ht="31.5" x14ac:dyDescent="0.25">
      <c r="A296" s="166">
        <v>37556</v>
      </c>
      <c r="B296" s="179" t="s">
        <v>212</v>
      </c>
      <c r="C296" s="24" t="s">
        <v>28</v>
      </c>
      <c r="D296" s="24" t="s">
        <v>16</v>
      </c>
      <c r="E296" s="23">
        <v>1</v>
      </c>
      <c r="F296" s="23">
        <f t="shared" si="46"/>
        <v>34.700000000000003</v>
      </c>
      <c r="G296" s="23">
        <f t="shared" si="47"/>
        <v>0</v>
      </c>
    </row>
    <row r="297" spans="1:9" ht="21" x14ac:dyDescent="0.25">
      <c r="A297" s="166">
        <v>43467</v>
      </c>
      <c r="B297" s="179" t="s">
        <v>145</v>
      </c>
      <c r="C297" s="24" t="s">
        <v>28</v>
      </c>
      <c r="D297" s="24" t="s">
        <v>137</v>
      </c>
      <c r="E297" s="23">
        <v>0.2</v>
      </c>
      <c r="F297" s="23">
        <f t="shared" si="46"/>
        <v>0.56000000000000005</v>
      </c>
      <c r="G297" s="23">
        <f t="shared" si="47"/>
        <v>0</v>
      </c>
    </row>
    <row r="298" spans="1:9" x14ac:dyDescent="0.25">
      <c r="A298" s="166">
        <v>43491</v>
      </c>
      <c r="B298" s="179" t="s">
        <v>147</v>
      </c>
      <c r="C298" s="24" t="s">
        <v>28</v>
      </c>
      <c r="D298" s="24" t="s">
        <v>137</v>
      </c>
      <c r="E298" s="23">
        <v>0.2</v>
      </c>
      <c r="F298" s="23">
        <f t="shared" si="46"/>
        <v>1.1499999999999999</v>
      </c>
      <c r="G298" s="23">
        <f t="shared" si="47"/>
        <v>0</v>
      </c>
    </row>
    <row r="299" spans="1:9" x14ac:dyDescent="0.25">
      <c r="A299" s="166">
        <v>6111</v>
      </c>
      <c r="B299" s="179" t="s">
        <v>148</v>
      </c>
      <c r="C299" s="24" t="s">
        <v>128</v>
      </c>
      <c r="D299" s="24" t="s">
        <v>137</v>
      </c>
      <c r="E299" s="23">
        <v>0.20302000000000001</v>
      </c>
      <c r="F299" s="23">
        <f t="shared" si="46"/>
        <v>0</v>
      </c>
      <c r="G299" s="23">
        <f t="shared" si="47"/>
        <v>9.48</v>
      </c>
    </row>
    <row r="300" spans="1:9" ht="15" customHeight="1" x14ac:dyDescent="0.25">
      <c r="A300" s="164" t="s">
        <v>77</v>
      </c>
      <c r="B300" s="178" t="s">
        <v>84</v>
      </c>
      <c r="C300" s="27"/>
      <c r="D300" s="27"/>
      <c r="E300" s="27"/>
      <c r="F300" s="27"/>
      <c r="G300" s="27"/>
    </row>
    <row r="301" spans="1:9" x14ac:dyDescent="0.25">
      <c r="A301" s="165" t="s">
        <v>85</v>
      </c>
      <c r="B301" s="165" t="s">
        <v>86</v>
      </c>
      <c r="C301" s="25" t="s">
        <v>10</v>
      </c>
      <c r="D301" s="25" t="s">
        <v>16</v>
      </c>
      <c r="E301" s="26">
        <v>30</v>
      </c>
      <c r="F301" s="26">
        <f>SUMPRODUCT(F302:F312,$E302:$E312)</f>
        <v>94.220000000000013</v>
      </c>
      <c r="G301" s="26">
        <f>SUMPRODUCT(G302:G312,$E302:$E312)</f>
        <v>12.7851845</v>
      </c>
    </row>
    <row r="302" spans="1:9" x14ac:dyDescent="0.25">
      <c r="A302" s="166">
        <v>10853</v>
      </c>
      <c r="B302" s="179" t="s">
        <v>213</v>
      </c>
      <c r="C302" s="24" t="s">
        <v>28</v>
      </c>
      <c r="D302" s="24" t="s">
        <v>16</v>
      </c>
      <c r="E302" s="23">
        <v>1</v>
      </c>
      <c r="F302" s="23">
        <f t="shared" ref="F302:F312" si="48">IF($C302="mat.",VLOOKUP($A302,Insumos,5,FALSE),0)</f>
        <v>88.72</v>
      </c>
      <c r="G302" s="23">
        <f t="shared" ref="G302:G312" si="49">IF($C302="m.o.",VLOOKUP($A302,Insumos,5,FALSE),0)</f>
        <v>0</v>
      </c>
    </row>
    <row r="303" spans="1:9" x14ac:dyDescent="0.25">
      <c r="A303" s="166">
        <v>37370</v>
      </c>
      <c r="B303" s="179" t="s">
        <v>138</v>
      </c>
      <c r="C303" s="24" t="s">
        <v>28</v>
      </c>
      <c r="D303" s="24" t="s">
        <v>137</v>
      </c>
      <c r="E303" s="23">
        <v>1</v>
      </c>
      <c r="F303" s="23">
        <f t="shared" si="48"/>
        <v>2.11</v>
      </c>
      <c r="G303" s="23">
        <f t="shared" si="49"/>
        <v>0</v>
      </c>
    </row>
    <row r="304" spans="1:9" x14ac:dyDescent="0.25">
      <c r="A304" s="166">
        <v>37371</v>
      </c>
      <c r="B304" s="179" t="s">
        <v>139</v>
      </c>
      <c r="C304" s="24" t="s">
        <v>28</v>
      </c>
      <c r="D304" s="24" t="s">
        <v>137</v>
      </c>
      <c r="E304" s="23">
        <v>1</v>
      </c>
      <c r="F304" s="23">
        <f t="shared" si="48"/>
        <v>0.75</v>
      </c>
      <c r="G304" s="23">
        <f t="shared" si="49"/>
        <v>0</v>
      </c>
    </row>
    <row r="305" spans="1:7" x14ac:dyDescent="0.25">
      <c r="A305" s="166">
        <v>37372</v>
      </c>
      <c r="B305" s="179" t="s">
        <v>140</v>
      </c>
      <c r="C305" s="24" t="s">
        <v>28</v>
      </c>
      <c r="D305" s="24" t="s">
        <v>137</v>
      </c>
      <c r="E305" s="23">
        <v>1</v>
      </c>
      <c r="F305" s="23">
        <f t="shared" si="48"/>
        <v>0.81</v>
      </c>
      <c r="G305" s="23">
        <f t="shared" si="49"/>
        <v>0</v>
      </c>
    </row>
    <row r="306" spans="1:7" x14ac:dyDescent="0.25">
      <c r="A306" s="166">
        <v>37373</v>
      </c>
      <c r="B306" s="179" t="s">
        <v>141</v>
      </c>
      <c r="C306" s="24" t="s">
        <v>28</v>
      </c>
      <c r="D306" s="24" t="s">
        <v>137</v>
      </c>
      <c r="E306" s="23">
        <v>1</v>
      </c>
      <c r="F306" s="23">
        <f t="shared" si="48"/>
        <v>0.06</v>
      </c>
      <c r="G306" s="23">
        <f t="shared" si="49"/>
        <v>0</v>
      </c>
    </row>
    <row r="307" spans="1:7" ht="21" x14ac:dyDescent="0.25">
      <c r="A307" s="166">
        <v>43465</v>
      </c>
      <c r="B307" s="179" t="s">
        <v>158</v>
      </c>
      <c r="C307" s="24" t="s">
        <v>28</v>
      </c>
      <c r="D307" s="24" t="s">
        <v>137</v>
      </c>
      <c r="E307" s="23">
        <v>0.5</v>
      </c>
      <c r="F307" s="23">
        <f t="shared" si="48"/>
        <v>0.74</v>
      </c>
      <c r="G307" s="23">
        <f t="shared" si="49"/>
        <v>0</v>
      </c>
    </row>
    <row r="308" spans="1:7" ht="21" x14ac:dyDescent="0.25">
      <c r="A308" s="166">
        <v>43467</v>
      </c>
      <c r="B308" s="179" t="s">
        <v>145</v>
      </c>
      <c r="C308" s="24" t="s">
        <v>28</v>
      </c>
      <c r="D308" s="24" t="s">
        <v>137</v>
      </c>
      <c r="E308" s="23">
        <v>0.5</v>
      </c>
      <c r="F308" s="23">
        <f t="shared" si="48"/>
        <v>0.56000000000000005</v>
      </c>
      <c r="G308" s="23">
        <f t="shared" si="49"/>
        <v>0</v>
      </c>
    </row>
    <row r="309" spans="1:7" x14ac:dyDescent="0.25">
      <c r="A309" s="166">
        <v>43489</v>
      </c>
      <c r="B309" s="179" t="s">
        <v>159</v>
      </c>
      <c r="C309" s="24" t="s">
        <v>28</v>
      </c>
      <c r="D309" s="24" t="s">
        <v>137</v>
      </c>
      <c r="E309" s="23">
        <v>0.5</v>
      </c>
      <c r="F309" s="23">
        <f t="shared" si="48"/>
        <v>1.0900000000000001</v>
      </c>
      <c r="G309" s="23">
        <f t="shared" si="49"/>
        <v>0</v>
      </c>
    </row>
    <row r="310" spans="1:7" x14ac:dyDescent="0.25">
      <c r="A310" s="166">
        <v>43491</v>
      </c>
      <c r="B310" s="179" t="s">
        <v>147</v>
      </c>
      <c r="C310" s="24" t="s">
        <v>28</v>
      </c>
      <c r="D310" s="24" t="s">
        <v>137</v>
      </c>
      <c r="E310" s="23">
        <v>0.5</v>
      </c>
      <c r="F310" s="23">
        <f t="shared" si="48"/>
        <v>1.1499999999999999</v>
      </c>
      <c r="G310" s="23">
        <f t="shared" si="49"/>
        <v>0</v>
      </c>
    </row>
    <row r="311" spans="1:7" x14ac:dyDescent="0.25">
      <c r="A311" s="166">
        <v>4750</v>
      </c>
      <c r="B311" s="179" t="s">
        <v>214</v>
      </c>
      <c r="C311" s="24" t="s">
        <v>128</v>
      </c>
      <c r="D311" s="24" t="s">
        <v>137</v>
      </c>
      <c r="E311" s="23">
        <v>0.50754999999999995</v>
      </c>
      <c r="F311" s="23">
        <f t="shared" si="48"/>
        <v>0</v>
      </c>
      <c r="G311" s="23">
        <f t="shared" si="49"/>
        <v>15.71</v>
      </c>
    </row>
    <row r="312" spans="1:7" x14ac:dyDescent="0.25">
      <c r="A312" s="166">
        <v>6111</v>
      </c>
      <c r="B312" s="179" t="s">
        <v>148</v>
      </c>
      <c r="C312" s="24" t="s">
        <v>128</v>
      </c>
      <c r="D312" s="24" t="s">
        <v>137</v>
      </c>
      <c r="E312" s="23">
        <v>0.50754999999999995</v>
      </c>
      <c r="F312" s="23">
        <f t="shared" si="48"/>
        <v>0</v>
      </c>
      <c r="G312" s="23">
        <f t="shared" si="49"/>
        <v>9.48</v>
      </c>
    </row>
    <row r="313" spans="1:7" ht="52.5" x14ac:dyDescent="0.25">
      <c r="A313" s="169" t="s">
        <v>89</v>
      </c>
      <c r="B313" s="169" t="s">
        <v>90</v>
      </c>
      <c r="C313" s="98" t="s">
        <v>10</v>
      </c>
      <c r="D313" s="98" t="s">
        <v>33</v>
      </c>
      <c r="E313" s="99">
        <v>20</v>
      </c>
      <c r="F313" s="99">
        <f>SUMPRODUCT(F314:F321,$E314:$E321)</f>
        <v>165.62789783549786</v>
      </c>
      <c r="G313" s="99">
        <f>SUMPRODUCT(G314:G321,$E314:$E321)</f>
        <v>2.02086108</v>
      </c>
    </row>
    <row r="314" spans="1:7" x14ac:dyDescent="0.25">
      <c r="A314" s="166">
        <v>37370</v>
      </c>
      <c r="B314" s="179" t="s">
        <v>138</v>
      </c>
      <c r="C314" s="24" t="s">
        <v>28</v>
      </c>
      <c r="D314" s="24" t="s">
        <v>137</v>
      </c>
      <c r="E314" s="23">
        <v>0.21</v>
      </c>
      <c r="F314" s="23">
        <f t="shared" ref="F314:F320" si="50">IF($C314="mat.",VLOOKUP($A314,Insumos,5,FALSE),0)</f>
        <v>2.11</v>
      </c>
      <c r="G314" s="23">
        <f t="shared" ref="G314:G320" si="51">IF($C314="m.o.",VLOOKUP($A314,Insumos,5,FALSE),0)</f>
        <v>0</v>
      </c>
    </row>
    <row r="315" spans="1:7" x14ac:dyDescent="0.25">
      <c r="A315" s="166">
        <v>37371</v>
      </c>
      <c r="B315" s="179" t="s">
        <v>139</v>
      </c>
      <c r="C315" s="24" t="s">
        <v>28</v>
      </c>
      <c r="D315" s="24" t="s">
        <v>137</v>
      </c>
      <c r="E315" s="23">
        <v>0.21</v>
      </c>
      <c r="F315" s="23">
        <f t="shared" si="50"/>
        <v>0.75</v>
      </c>
      <c r="G315" s="23">
        <f t="shared" si="51"/>
        <v>0</v>
      </c>
    </row>
    <row r="316" spans="1:7" x14ac:dyDescent="0.25">
      <c r="A316" s="166">
        <v>37372</v>
      </c>
      <c r="B316" s="179" t="s">
        <v>140</v>
      </c>
      <c r="C316" s="24" t="s">
        <v>28</v>
      </c>
      <c r="D316" s="24" t="s">
        <v>137</v>
      </c>
      <c r="E316" s="23">
        <v>0.21</v>
      </c>
      <c r="F316" s="23">
        <f t="shared" si="50"/>
        <v>0.81</v>
      </c>
      <c r="G316" s="23">
        <f t="shared" si="51"/>
        <v>0</v>
      </c>
    </row>
    <row r="317" spans="1:7" x14ac:dyDescent="0.25">
      <c r="A317" s="166">
        <v>37373</v>
      </c>
      <c r="B317" s="179" t="s">
        <v>141</v>
      </c>
      <c r="C317" s="24" t="s">
        <v>28</v>
      </c>
      <c r="D317" s="24" t="s">
        <v>137</v>
      </c>
      <c r="E317" s="23">
        <v>0.21</v>
      </c>
      <c r="F317" s="23">
        <f t="shared" si="50"/>
        <v>0.06</v>
      </c>
      <c r="G317" s="23">
        <f t="shared" si="51"/>
        <v>0</v>
      </c>
    </row>
    <row r="318" spans="1:7" ht="21" x14ac:dyDescent="0.25">
      <c r="A318" s="166">
        <v>43467</v>
      </c>
      <c r="B318" s="179" t="s">
        <v>145</v>
      </c>
      <c r="C318" s="24" t="s">
        <v>28</v>
      </c>
      <c r="D318" s="24" t="s">
        <v>137</v>
      </c>
      <c r="E318" s="23">
        <v>0.21</v>
      </c>
      <c r="F318" s="23">
        <f t="shared" si="50"/>
        <v>0.56000000000000005</v>
      </c>
      <c r="G318" s="23">
        <f t="shared" si="51"/>
        <v>0</v>
      </c>
    </row>
    <row r="319" spans="1:7" x14ac:dyDescent="0.25">
      <c r="A319" s="166">
        <v>43491</v>
      </c>
      <c r="B319" s="179" t="s">
        <v>147</v>
      </c>
      <c r="C319" s="24" t="s">
        <v>28</v>
      </c>
      <c r="D319" s="24" t="s">
        <v>137</v>
      </c>
      <c r="E319" s="23">
        <v>0.21</v>
      </c>
      <c r="F319" s="23">
        <f t="shared" si="50"/>
        <v>1.1499999999999999</v>
      </c>
      <c r="G319" s="23">
        <f t="shared" si="51"/>
        <v>0</v>
      </c>
    </row>
    <row r="320" spans="1:7" x14ac:dyDescent="0.25">
      <c r="A320" s="166">
        <v>6111</v>
      </c>
      <c r="B320" s="179" t="s">
        <v>148</v>
      </c>
      <c r="C320" s="24" t="s">
        <v>128</v>
      </c>
      <c r="D320" s="24" t="s">
        <v>137</v>
      </c>
      <c r="E320" s="23">
        <v>0.213171</v>
      </c>
      <c r="F320" s="23">
        <f t="shared" si="50"/>
        <v>0</v>
      </c>
      <c r="G320" s="23">
        <f t="shared" si="51"/>
        <v>9.48</v>
      </c>
    </row>
    <row r="321" spans="1:9" ht="52.5" x14ac:dyDescent="0.25">
      <c r="A321" s="166" t="s">
        <v>5627</v>
      </c>
      <c r="B321" s="180" t="s">
        <v>215</v>
      </c>
      <c r="C321" s="100" t="s">
        <v>28</v>
      </c>
      <c r="D321" s="100" t="s">
        <v>33</v>
      </c>
      <c r="E321" s="72">
        <v>1</v>
      </c>
      <c r="F321" s="23">
        <f>IF($C321="mat.",VLOOKUP($A321,Pesquisas,7,FALSE),0)</f>
        <v>164.48549783549785</v>
      </c>
      <c r="G321" s="72">
        <f>IF($C321="m.o.",VLOOKUP($A321,Pesquisas,7,FALSE),0)</f>
        <v>0</v>
      </c>
      <c r="I321" s="101"/>
    </row>
    <row r="322" spans="1:9" ht="15" customHeight="1" x14ac:dyDescent="0.25">
      <c r="A322" s="164" t="s">
        <v>83</v>
      </c>
      <c r="B322" s="178" t="s">
        <v>91</v>
      </c>
      <c r="C322" s="27"/>
      <c r="D322" s="27"/>
      <c r="E322" s="27"/>
      <c r="F322" s="27"/>
      <c r="G322" s="27"/>
    </row>
    <row r="323" spans="1:9" x14ac:dyDescent="0.25">
      <c r="A323" s="165" t="s">
        <v>92</v>
      </c>
      <c r="B323" s="165" t="s">
        <v>93</v>
      </c>
      <c r="C323" s="25" t="s">
        <v>10</v>
      </c>
      <c r="D323" s="25" t="s">
        <v>36</v>
      </c>
      <c r="E323" s="26">
        <v>115.94</v>
      </c>
      <c r="F323" s="26">
        <f>SUMPRODUCT(F324:F332,$E324:$E332)</f>
        <v>0.50991229999999999</v>
      </c>
      <c r="G323" s="26">
        <f>SUMPRODUCT(G324:G332,$E324:$E332)</f>
        <v>0.85646017200000013</v>
      </c>
    </row>
    <row r="324" spans="1:9" x14ac:dyDescent="0.25">
      <c r="A324" s="166">
        <v>2705</v>
      </c>
      <c r="B324" s="179" t="s">
        <v>171</v>
      </c>
      <c r="C324" s="24" t="s">
        <v>28</v>
      </c>
      <c r="D324" s="24" t="s">
        <v>172</v>
      </c>
      <c r="E324" s="23">
        <v>1.7850000000000001E-2</v>
      </c>
      <c r="F324" s="23">
        <f t="shared" ref="F324:F332" si="52">IF($C324="mat.",VLOOKUP($A324,Insumos,5,FALSE),0)</f>
        <v>1.1100000000000001</v>
      </c>
      <c r="G324" s="23">
        <f t="shared" ref="G324:G332" si="53">IF($C324="m.o.",VLOOKUP($A324,Insumos,5,FALSE),0)</f>
        <v>0</v>
      </c>
    </row>
    <row r="325" spans="1:9" x14ac:dyDescent="0.25">
      <c r="A325" s="166">
        <v>37370</v>
      </c>
      <c r="B325" s="179" t="s">
        <v>138</v>
      </c>
      <c r="C325" s="24" t="s">
        <v>28</v>
      </c>
      <c r="D325" s="24" t="s">
        <v>137</v>
      </c>
      <c r="E325" s="23">
        <v>8.8999999999999996E-2</v>
      </c>
      <c r="F325" s="23">
        <f t="shared" si="52"/>
        <v>2.11</v>
      </c>
      <c r="G325" s="23">
        <f t="shared" si="53"/>
        <v>0</v>
      </c>
    </row>
    <row r="326" spans="1:9" x14ac:dyDescent="0.25">
      <c r="A326" s="166">
        <v>37371</v>
      </c>
      <c r="B326" s="179" t="s">
        <v>139</v>
      </c>
      <c r="C326" s="24" t="s">
        <v>28</v>
      </c>
      <c r="D326" s="24" t="s">
        <v>137</v>
      </c>
      <c r="E326" s="23">
        <v>8.8999999999999996E-2</v>
      </c>
      <c r="F326" s="23">
        <f t="shared" si="52"/>
        <v>0.75</v>
      </c>
      <c r="G326" s="23">
        <f t="shared" si="53"/>
        <v>0</v>
      </c>
    </row>
    <row r="327" spans="1:9" x14ac:dyDescent="0.25">
      <c r="A327" s="166">
        <v>37372</v>
      </c>
      <c r="B327" s="179" t="s">
        <v>140</v>
      </c>
      <c r="C327" s="24" t="s">
        <v>28</v>
      </c>
      <c r="D327" s="24" t="s">
        <v>137</v>
      </c>
      <c r="E327" s="23">
        <v>8.8999999999999996E-2</v>
      </c>
      <c r="F327" s="23">
        <f t="shared" si="52"/>
        <v>0.81</v>
      </c>
      <c r="G327" s="23">
        <f t="shared" si="53"/>
        <v>0</v>
      </c>
    </row>
    <row r="328" spans="1:9" x14ac:dyDescent="0.25">
      <c r="A328" s="166">
        <v>37373</v>
      </c>
      <c r="B328" s="179" t="s">
        <v>141</v>
      </c>
      <c r="C328" s="24" t="s">
        <v>28</v>
      </c>
      <c r="D328" s="24" t="s">
        <v>137</v>
      </c>
      <c r="E328" s="23">
        <v>8.8999999999999996E-2</v>
      </c>
      <c r="F328" s="23">
        <f t="shared" si="52"/>
        <v>0.06</v>
      </c>
      <c r="G328" s="23">
        <f t="shared" si="53"/>
        <v>0</v>
      </c>
    </row>
    <row r="329" spans="1:9" ht="21" x14ac:dyDescent="0.25">
      <c r="A329" s="166">
        <v>43467</v>
      </c>
      <c r="B329" s="179" t="s">
        <v>145</v>
      </c>
      <c r="C329" s="24" t="s">
        <v>28</v>
      </c>
      <c r="D329" s="24" t="s">
        <v>137</v>
      </c>
      <c r="E329" s="23">
        <v>8.8999999999999996E-2</v>
      </c>
      <c r="F329" s="23">
        <f t="shared" si="52"/>
        <v>0.56000000000000005</v>
      </c>
      <c r="G329" s="23">
        <f t="shared" si="53"/>
        <v>0</v>
      </c>
    </row>
    <row r="330" spans="1:9" x14ac:dyDescent="0.25">
      <c r="A330" s="166">
        <v>43491</v>
      </c>
      <c r="B330" s="179" t="s">
        <v>147</v>
      </c>
      <c r="C330" s="24" t="s">
        <v>28</v>
      </c>
      <c r="D330" s="24" t="s">
        <v>137</v>
      </c>
      <c r="E330" s="23">
        <v>8.8999999999999996E-2</v>
      </c>
      <c r="F330" s="23">
        <f t="shared" si="52"/>
        <v>1.1499999999999999</v>
      </c>
      <c r="G330" s="23">
        <f t="shared" si="53"/>
        <v>0</v>
      </c>
    </row>
    <row r="331" spans="1:9" x14ac:dyDescent="0.25">
      <c r="A331" s="166">
        <v>6111</v>
      </c>
      <c r="B331" s="179" t="s">
        <v>148</v>
      </c>
      <c r="C331" s="24" t="s">
        <v>128</v>
      </c>
      <c r="D331" s="24" t="s">
        <v>137</v>
      </c>
      <c r="E331" s="23">
        <v>9.0343900000000005E-2</v>
      </c>
      <c r="F331" s="23">
        <f t="shared" si="52"/>
        <v>0</v>
      </c>
      <c r="G331" s="23">
        <f t="shared" si="53"/>
        <v>9.48</v>
      </c>
    </row>
    <row r="332" spans="1:9" ht="21" x14ac:dyDescent="0.25">
      <c r="A332" s="166">
        <v>746</v>
      </c>
      <c r="B332" s="179" t="s">
        <v>216</v>
      </c>
      <c r="C332" s="24" t="s">
        <v>28</v>
      </c>
      <c r="D332" s="24" t="s">
        <v>16</v>
      </c>
      <c r="E332" s="23">
        <v>2.424E-6</v>
      </c>
      <c r="F332" s="28">
        <f t="shared" si="52"/>
        <v>2450</v>
      </c>
      <c r="G332" s="23">
        <f t="shared" si="53"/>
        <v>0</v>
      </c>
    </row>
    <row r="333" spans="1:9" x14ac:dyDescent="0.25">
      <c r="A333" s="165" t="s">
        <v>94</v>
      </c>
      <c r="B333" s="165" t="s">
        <v>95</v>
      </c>
      <c r="C333" s="25" t="s">
        <v>10</v>
      </c>
      <c r="D333" s="25" t="s">
        <v>16</v>
      </c>
      <c r="E333" s="26">
        <v>1</v>
      </c>
      <c r="F333" s="26">
        <f>SUMPRODUCT(F334:F342,$E334:$E342)</f>
        <v>952</v>
      </c>
      <c r="G333" s="26">
        <f>SUMPRODUCT(G334:G342,$E334:$E342)</f>
        <v>3.9868052499999997</v>
      </c>
    </row>
    <row r="334" spans="1:9" x14ac:dyDescent="0.25">
      <c r="A334" s="166">
        <v>10848</v>
      </c>
      <c r="B334" s="179" t="s">
        <v>217</v>
      </c>
      <c r="C334" s="24" t="s">
        <v>28</v>
      </c>
      <c r="D334" s="24" t="s">
        <v>16</v>
      </c>
      <c r="E334" s="23">
        <v>1</v>
      </c>
      <c r="F334" s="23">
        <f t="shared" ref="F334:F342" si="54">IF($C334="mat.",VLOOKUP($A334,Insumos,5,FALSE),0)</f>
        <v>949.73</v>
      </c>
      <c r="G334" s="23">
        <f t="shared" ref="G334:G342" si="55">IF($C334="m.o.",VLOOKUP($A334,Insumos,5,FALSE),0)</f>
        <v>0</v>
      </c>
    </row>
    <row r="335" spans="1:9" ht="21" x14ac:dyDescent="0.25">
      <c r="A335" s="166">
        <v>11950</v>
      </c>
      <c r="B335" s="179" t="s">
        <v>203</v>
      </c>
      <c r="C335" s="24" t="s">
        <v>28</v>
      </c>
      <c r="D335" s="24" t="s">
        <v>16</v>
      </c>
      <c r="E335" s="23">
        <v>4</v>
      </c>
      <c r="F335" s="23">
        <f t="shared" si="54"/>
        <v>0.22</v>
      </c>
      <c r="G335" s="23">
        <f t="shared" si="55"/>
        <v>0</v>
      </c>
    </row>
    <row r="336" spans="1:9" x14ac:dyDescent="0.25">
      <c r="A336" s="166">
        <v>37370</v>
      </c>
      <c r="B336" s="179" t="s">
        <v>138</v>
      </c>
      <c r="C336" s="24" t="s">
        <v>28</v>
      </c>
      <c r="D336" s="24" t="s">
        <v>137</v>
      </c>
      <c r="E336" s="23">
        <v>0.25</v>
      </c>
      <c r="F336" s="23">
        <f t="shared" si="54"/>
        <v>2.11</v>
      </c>
      <c r="G336" s="23">
        <f t="shared" si="55"/>
        <v>0</v>
      </c>
    </row>
    <row r="337" spans="1:7" x14ac:dyDescent="0.25">
      <c r="A337" s="166">
        <v>37371</v>
      </c>
      <c r="B337" s="179" t="s">
        <v>139</v>
      </c>
      <c r="C337" s="24" t="s">
        <v>28</v>
      </c>
      <c r="D337" s="24" t="s">
        <v>137</v>
      </c>
      <c r="E337" s="23">
        <v>0.25</v>
      </c>
      <c r="F337" s="23">
        <f t="shared" si="54"/>
        <v>0.75</v>
      </c>
      <c r="G337" s="23">
        <f t="shared" si="55"/>
        <v>0</v>
      </c>
    </row>
    <row r="338" spans="1:7" x14ac:dyDescent="0.25">
      <c r="A338" s="166">
        <v>37372</v>
      </c>
      <c r="B338" s="179" t="s">
        <v>140</v>
      </c>
      <c r="C338" s="24" t="s">
        <v>28</v>
      </c>
      <c r="D338" s="24" t="s">
        <v>137</v>
      </c>
      <c r="E338" s="23">
        <v>0.25</v>
      </c>
      <c r="F338" s="23">
        <f t="shared" si="54"/>
        <v>0.81</v>
      </c>
      <c r="G338" s="23">
        <f t="shared" si="55"/>
        <v>0</v>
      </c>
    </row>
    <row r="339" spans="1:7" x14ac:dyDescent="0.25">
      <c r="A339" s="166">
        <v>37373</v>
      </c>
      <c r="B339" s="179" t="s">
        <v>141</v>
      </c>
      <c r="C339" s="24" t="s">
        <v>28</v>
      </c>
      <c r="D339" s="24" t="s">
        <v>137</v>
      </c>
      <c r="E339" s="23">
        <v>0.25</v>
      </c>
      <c r="F339" s="23">
        <f t="shared" si="54"/>
        <v>0.06</v>
      </c>
      <c r="G339" s="23">
        <f t="shared" si="55"/>
        <v>0</v>
      </c>
    </row>
    <row r="340" spans="1:7" ht="21" x14ac:dyDescent="0.25">
      <c r="A340" s="166">
        <v>43465</v>
      </c>
      <c r="B340" s="179" t="s">
        <v>158</v>
      </c>
      <c r="C340" s="24" t="s">
        <v>28</v>
      </c>
      <c r="D340" s="24" t="s">
        <v>137</v>
      </c>
      <c r="E340" s="23">
        <v>0.25</v>
      </c>
      <c r="F340" s="23">
        <f t="shared" si="54"/>
        <v>0.74</v>
      </c>
      <c r="G340" s="23">
        <f t="shared" si="55"/>
        <v>0</v>
      </c>
    </row>
    <row r="341" spans="1:7" x14ac:dyDescent="0.25">
      <c r="A341" s="166">
        <v>43489</v>
      </c>
      <c r="B341" s="179" t="s">
        <v>159</v>
      </c>
      <c r="C341" s="24" t="s">
        <v>28</v>
      </c>
      <c r="D341" s="24" t="s">
        <v>137</v>
      </c>
      <c r="E341" s="23">
        <v>0.25</v>
      </c>
      <c r="F341" s="23">
        <f t="shared" si="54"/>
        <v>1.0900000000000001</v>
      </c>
      <c r="G341" s="23">
        <f t="shared" si="55"/>
        <v>0</v>
      </c>
    </row>
    <row r="342" spans="1:7" x14ac:dyDescent="0.25">
      <c r="A342" s="166">
        <v>4750</v>
      </c>
      <c r="B342" s="179" t="s">
        <v>214</v>
      </c>
      <c r="C342" s="24" t="s">
        <v>128</v>
      </c>
      <c r="D342" s="24" t="s">
        <v>137</v>
      </c>
      <c r="E342" s="23">
        <v>0.25377499999999997</v>
      </c>
      <c r="F342" s="23">
        <f t="shared" si="54"/>
        <v>0</v>
      </c>
      <c r="G342" s="23">
        <f t="shared" si="55"/>
        <v>15.71</v>
      </c>
    </row>
  </sheetData>
  <autoFilter ref="A4:G342" xr:uid="{CED38D69-4FAF-46B1-A514-6FF1A1CE83C9}"/>
  <mergeCells count="3">
    <mergeCell ref="A1:B3"/>
    <mergeCell ref="C2:F3"/>
    <mergeCell ref="C1:G1"/>
  </mergeCells>
  <pageMargins left="0.39370078740157483" right="0.39370078740157483" top="0.31496062992125984" bottom="0.39370078740157483" header="0.70866141732283472" footer="0.39370078740157483"/>
  <pageSetup paperSize="9" scale="55" fitToHeight="4" orientation="portrait" r:id="rId1"/>
  <headerFooter scaleWithDoc="0" alignWithMargins="0"/>
  <ignoredErrors>
    <ignoredError sqref="F6:G6 F20:G20 F23:G46 F72:G82 F85:G101 F103:G112 F115:G126 F251:G259 F261:G269 F271:G279 F282:G289 F291:G299 F313:G320 F323:G342 F50:G70 F128:G249 F301:G312 F12:G12 F18:G1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0507-1E46-4C93-A244-348F90EBC8F8}">
  <sheetPr>
    <pageSetUpPr fitToPage="1"/>
  </sheetPr>
  <dimension ref="A1:F25"/>
  <sheetViews>
    <sheetView showGridLines="0" view="pageBreakPreview" zoomScaleNormal="100" zoomScaleSheetLayoutView="100" workbookViewId="0">
      <selection activeCell="F32" sqref="F32"/>
    </sheetView>
  </sheetViews>
  <sheetFormatPr defaultRowHeight="12.75" x14ac:dyDescent="0.2"/>
  <cols>
    <col min="1" max="1" width="8.28515625" style="3" bestFit="1" customWidth="1"/>
    <col min="2" max="2" width="90.7109375" style="3" customWidth="1"/>
    <col min="3" max="3" width="14.7109375" style="1" bestFit="1" customWidth="1"/>
    <col min="4" max="4" width="10.5703125" style="1" bestFit="1" customWidth="1"/>
    <col min="5" max="6" width="13.140625" style="2" customWidth="1"/>
    <col min="7" max="7" width="9.140625" style="1"/>
    <col min="8" max="8" width="11.85546875" style="1" bestFit="1" customWidth="1"/>
    <col min="9" max="16384" width="9.140625" style="1"/>
  </cols>
  <sheetData>
    <row r="1" spans="1:6" ht="15" customHeight="1" x14ac:dyDescent="0.2">
      <c r="A1" s="187" t="s">
        <v>5615</v>
      </c>
      <c r="B1" s="187"/>
      <c r="C1" s="199" t="s">
        <v>5621</v>
      </c>
      <c r="D1" s="199"/>
      <c r="E1" s="199"/>
      <c r="F1" s="199"/>
    </row>
    <row r="2" spans="1:6" ht="12.75" customHeight="1" x14ac:dyDescent="0.2">
      <c r="A2" s="187"/>
      <c r="B2" s="187"/>
      <c r="C2" s="200" t="s">
        <v>5613</v>
      </c>
      <c r="D2" s="200"/>
      <c r="E2" s="200"/>
      <c r="F2" s="163">
        <v>44602</v>
      </c>
    </row>
    <row r="3" spans="1:6" ht="12.75" customHeight="1" x14ac:dyDescent="0.2">
      <c r="A3" s="187"/>
      <c r="B3" s="187"/>
      <c r="C3" s="200"/>
      <c r="D3" s="200"/>
      <c r="E3" s="200"/>
      <c r="F3" s="201" t="s">
        <v>5537</v>
      </c>
    </row>
    <row r="4" spans="1:6" ht="12.75" customHeight="1" x14ac:dyDescent="0.2">
      <c r="A4" s="187"/>
      <c r="B4" s="187"/>
      <c r="C4" s="200"/>
      <c r="D4" s="200"/>
      <c r="E4" s="200"/>
      <c r="F4" s="201"/>
    </row>
    <row r="5" spans="1:6" s="3" customFormat="1" ht="31.5" x14ac:dyDescent="0.2">
      <c r="A5" s="124" t="s">
        <v>5552</v>
      </c>
      <c r="B5" s="124" t="s">
        <v>5551</v>
      </c>
      <c r="C5" s="124" t="s">
        <v>5553</v>
      </c>
      <c r="D5" s="124" t="s">
        <v>5554</v>
      </c>
      <c r="E5" s="124" t="s">
        <v>5642</v>
      </c>
      <c r="F5" s="124" t="s">
        <v>5643</v>
      </c>
    </row>
    <row r="6" spans="1:6" ht="15" x14ac:dyDescent="0.25">
      <c r="A6" s="103" t="s">
        <v>6</v>
      </c>
      <c r="B6" s="104" t="s">
        <v>7</v>
      </c>
      <c r="C6" s="105">
        <f>VLOOKUP(A6,Sintetico,12,FALSE)</f>
        <v>18182.545056711693</v>
      </c>
      <c r="D6" s="106">
        <f>C6/Total</f>
        <v>7.0281709627151842E-2</v>
      </c>
      <c r="E6" s="107">
        <v>0.31</v>
      </c>
      <c r="F6" s="108">
        <v>0.69</v>
      </c>
    </row>
    <row r="7" spans="1:6" ht="15" x14ac:dyDescent="0.25">
      <c r="A7" s="109"/>
      <c r="B7" s="110"/>
      <c r="C7" s="111"/>
      <c r="D7" s="112"/>
      <c r="E7" s="113">
        <f t="shared" ref="E7:F7" si="0">E6*$C6</f>
        <v>5636.5889675806247</v>
      </c>
      <c r="F7" s="114">
        <f t="shared" si="0"/>
        <v>12545.956089131067</v>
      </c>
    </row>
    <row r="8" spans="1:6" ht="15" x14ac:dyDescent="0.25">
      <c r="A8" s="103" t="s">
        <v>19</v>
      </c>
      <c r="B8" s="104" t="s">
        <v>20</v>
      </c>
      <c r="C8" s="105">
        <f>VLOOKUP(A8,Sintetico,12,FALSE)</f>
        <v>2983.6369560001613</v>
      </c>
      <c r="D8" s="106">
        <f>C8/Total</f>
        <v>1.1532769781149978E-2</v>
      </c>
      <c r="E8" s="107">
        <v>0.6</v>
      </c>
      <c r="F8" s="108">
        <v>0.4</v>
      </c>
    </row>
    <row r="9" spans="1:6" ht="15" x14ac:dyDescent="0.25">
      <c r="A9" s="109"/>
      <c r="B9" s="110"/>
      <c r="C9" s="111"/>
      <c r="D9" s="112"/>
      <c r="E9" s="113">
        <f t="shared" ref="E9" si="1">E8*$C8</f>
        <v>1790.1821736000968</v>
      </c>
      <c r="F9" s="114">
        <f t="shared" ref="F9" si="2">F8*$C8</f>
        <v>1193.4547824000645</v>
      </c>
    </row>
    <row r="10" spans="1:6" ht="15" x14ac:dyDescent="0.25">
      <c r="A10" s="103" t="s">
        <v>97</v>
      </c>
      <c r="B10" s="104" t="s">
        <v>30</v>
      </c>
      <c r="C10" s="105">
        <f>VLOOKUP(A10,Sintetico,12,FALSE)</f>
        <v>216694.30519393392</v>
      </c>
      <c r="D10" s="106">
        <f>C10/Total</f>
        <v>0.83759705739740709</v>
      </c>
      <c r="E10" s="107">
        <v>0.3</v>
      </c>
      <c r="F10" s="108">
        <v>0.7</v>
      </c>
    </row>
    <row r="11" spans="1:6" ht="15" x14ac:dyDescent="0.25">
      <c r="A11" s="109"/>
      <c r="B11" s="110"/>
      <c r="C11" s="111"/>
      <c r="D11" s="112"/>
      <c r="E11" s="113">
        <f t="shared" ref="E11" si="3">E10*$C10</f>
        <v>65008.291558180172</v>
      </c>
      <c r="F11" s="114">
        <f t="shared" ref="F11" si="4">F10*$C10</f>
        <v>151686.01363575374</v>
      </c>
    </row>
    <row r="12" spans="1:6" ht="15" x14ac:dyDescent="0.25">
      <c r="A12" s="103" t="s">
        <v>124</v>
      </c>
      <c r="B12" s="104" t="s">
        <v>44</v>
      </c>
      <c r="C12" s="105">
        <f>VLOOKUP(A12,Sintetico,12,FALSE)</f>
        <v>865.30297699688913</v>
      </c>
      <c r="D12" s="106">
        <f>C12/Total</f>
        <v>3.3446897768779006E-3</v>
      </c>
      <c r="E12" s="107">
        <v>0</v>
      </c>
      <c r="F12" s="108">
        <v>1</v>
      </c>
    </row>
    <row r="13" spans="1:6" ht="15" x14ac:dyDescent="0.25">
      <c r="A13" s="109"/>
      <c r="B13" s="110"/>
      <c r="C13" s="111"/>
      <c r="D13" s="112"/>
      <c r="E13" s="113">
        <f t="shared" ref="E13" si="5">E12*$C12</f>
        <v>0</v>
      </c>
      <c r="F13" s="114">
        <f t="shared" ref="F13" si="6">F12*$C12</f>
        <v>865.30297699688913</v>
      </c>
    </row>
    <row r="14" spans="1:6" ht="15" x14ac:dyDescent="0.25">
      <c r="A14" s="103" t="s">
        <v>43</v>
      </c>
      <c r="B14" s="104" t="s">
        <v>48</v>
      </c>
      <c r="C14" s="105">
        <f>VLOOKUP(A14,Sintetico,12,FALSE)</f>
        <v>10512.760855438786</v>
      </c>
      <c r="D14" s="106">
        <f>C14/Total</f>
        <v>4.0635389793735439E-2</v>
      </c>
      <c r="E14" s="107">
        <v>0.6</v>
      </c>
      <c r="F14" s="108">
        <v>0.4</v>
      </c>
    </row>
    <row r="15" spans="1:6" ht="15" x14ac:dyDescent="0.25">
      <c r="A15" s="109"/>
      <c r="B15" s="110"/>
      <c r="C15" s="111"/>
      <c r="D15" s="112"/>
      <c r="E15" s="113">
        <f t="shared" ref="E15" si="7">E14*$C14</f>
        <v>6307.6565132632713</v>
      </c>
      <c r="F15" s="114">
        <f t="shared" ref="F15" si="8">F14*$C14</f>
        <v>4205.1043421755148</v>
      </c>
    </row>
    <row r="16" spans="1:6" ht="15" x14ac:dyDescent="0.25">
      <c r="A16" s="103" t="s">
        <v>47</v>
      </c>
      <c r="B16" s="104" t="s">
        <v>78</v>
      </c>
      <c r="C16" s="105">
        <f>VLOOKUP(A16,Sintetico,12,FALSE)</f>
        <v>82.160397134551545</v>
      </c>
      <c r="D16" s="106">
        <f>C16/Total</f>
        <v>3.1757782842014985E-4</v>
      </c>
      <c r="E16" s="107">
        <v>0</v>
      </c>
      <c r="F16" s="108">
        <v>1</v>
      </c>
    </row>
    <row r="17" spans="1:6" ht="15" x14ac:dyDescent="0.25">
      <c r="A17" s="109"/>
      <c r="B17" s="110"/>
      <c r="C17" s="111"/>
      <c r="D17" s="112"/>
      <c r="E17" s="113">
        <f t="shared" ref="E17" si="9">E16*$C16</f>
        <v>0</v>
      </c>
      <c r="F17" s="114">
        <f t="shared" ref="F17" si="10">F16*$C16</f>
        <v>82.160397134551545</v>
      </c>
    </row>
    <row r="18" spans="1:6" ht="15" x14ac:dyDescent="0.25">
      <c r="A18" s="103" t="s">
        <v>77</v>
      </c>
      <c r="B18" s="104" t="s">
        <v>84</v>
      </c>
      <c r="C18" s="105">
        <f>VLOOKUP(A18,Sintetico,12,FALSE)</f>
        <v>8024.1068605714336</v>
      </c>
      <c r="D18" s="106">
        <f>C18/Total</f>
        <v>3.1015897204321748E-2</v>
      </c>
      <c r="E18" s="107">
        <v>0</v>
      </c>
      <c r="F18" s="108">
        <v>1</v>
      </c>
    </row>
    <row r="19" spans="1:6" ht="15" x14ac:dyDescent="0.25">
      <c r="A19" s="109"/>
      <c r="B19" s="110"/>
      <c r="C19" s="111"/>
      <c r="D19" s="112"/>
      <c r="E19" s="113">
        <f t="shared" ref="E19" si="11">E18*$C18</f>
        <v>0</v>
      </c>
      <c r="F19" s="114">
        <f t="shared" ref="F19" si="12">F18*$C18</f>
        <v>8024.1068605714336</v>
      </c>
    </row>
    <row r="20" spans="1:6" ht="15" x14ac:dyDescent="0.25">
      <c r="A20" s="103" t="s">
        <v>83</v>
      </c>
      <c r="B20" s="104" t="s">
        <v>91</v>
      </c>
      <c r="C20" s="105">
        <f>VLOOKUP(A20,Sintetico,12,FALSE)</f>
        <v>1364.6688965527883</v>
      </c>
      <c r="D20" s="106">
        <f>C20/Total</f>
        <v>5.2749085909359651E-3</v>
      </c>
      <c r="E20" s="107">
        <v>0</v>
      </c>
      <c r="F20" s="108">
        <v>1</v>
      </c>
    </row>
    <row r="21" spans="1:6" ht="15" x14ac:dyDescent="0.25">
      <c r="A21" s="109"/>
      <c r="B21" s="110"/>
      <c r="C21" s="111"/>
      <c r="D21" s="112"/>
      <c r="E21" s="113">
        <f t="shared" ref="E21" si="13">E20*$C20</f>
        <v>0</v>
      </c>
      <c r="F21" s="114">
        <f t="shared" ref="F21" si="14">F20*$C20</f>
        <v>1364.6688965527883</v>
      </c>
    </row>
    <row r="22" spans="1:6" ht="15" x14ac:dyDescent="0.25">
      <c r="B22" s="102"/>
      <c r="C22" s="121" t="s">
        <v>5555</v>
      </c>
      <c r="D22" s="123"/>
      <c r="E22" s="115">
        <f>E23/Total</f>
        <v>0.30436734294857037</v>
      </c>
      <c r="F22" s="115">
        <f>F23/Total</f>
        <v>0.69563265705142963</v>
      </c>
    </row>
    <row r="23" spans="1:6" ht="15" x14ac:dyDescent="0.2">
      <c r="B23" s="102"/>
      <c r="C23" s="122"/>
      <c r="D23" s="122"/>
      <c r="E23" s="117">
        <f>E7+E9+E11+E13+E15+E17+E19+E21</f>
        <v>78742.719212624157</v>
      </c>
      <c r="F23" s="117">
        <f>F7+F9+F11+F13+F15+F17+F19+F21</f>
        <v>179966.76798071605</v>
      </c>
    </row>
    <row r="24" spans="1:6" ht="15" x14ac:dyDescent="0.25">
      <c r="B24" s="102"/>
      <c r="C24" s="118" t="s">
        <v>5556</v>
      </c>
      <c r="D24" s="118"/>
      <c r="E24" s="119">
        <f>E22</f>
        <v>0.30436734294857037</v>
      </c>
      <c r="F24" s="119">
        <f>E24+F22</f>
        <v>1</v>
      </c>
    </row>
    <row r="25" spans="1:6" ht="15" x14ac:dyDescent="0.2">
      <c r="C25" s="116"/>
      <c r="D25" s="116"/>
      <c r="E25" s="120">
        <f>E24*Total</f>
        <v>78742.719212624157</v>
      </c>
      <c r="F25" s="120">
        <f>F24*Total</f>
        <v>258709.4871933402</v>
      </c>
    </row>
  </sheetData>
  <mergeCells count="4">
    <mergeCell ref="A1:B4"/>
    <mergeCell ref="C1:F1"/>
    <mergeCell ref="C2:E4"/>
    <mergeCell ref="F3:F4"/>
  </mergeCells>
  <conditionalFormatting sqref="E6:F7">
    <cfRule type="expression" dxfId="9" priority="11">
      <formula>MOD(ROW(),2)=0</formula>
    </cfRule>
  </conditionalFormatting>
  <conditionalFormatting sqref="E23:F23">
    <cfRule type="expression" dxfId="8" priority="9">
      <formula>MOD(ROW(),2)=0</formula>
    </cfRule>
  </conditionalFormatting>
  <conditionalFormatting sqref="E25:F25">
    <cfRule type="expression" dxfId="7" priority="8">
      <formula>MOD(ROW(),2)=0</formula>
    </cfRule>
  </conditionalFormatting>
  <conditionalFormatting sqref="E8:F9">
    <cfRule type="expression" dxfId="6" priority="7">
      <formula>MOD(ROW(),2)=0</formula>
    </cfRule>
  </conditionalFormatting>
  <conditionalFormatting sqref="E10:F11">
    <cfRule type="expression" dxfId="5" priority="6">
      <formula>MOD(ROW(),2)=0</formula>
    </cfRule>
  </conditionalFormatting>
  <conditionalFormatting sqref="E12:F13">
    <cfRule type="expression" dxfId="4" priority="5">
      <formula>MOD(ROW(),2)=0</formula>
    </cfRule>
  </conditionalFormatting>
  <conditionalFormatting sqref="E14:F15">
    <cfRule type="expression" dxfId="3" priority="4">
      <formula>MOD(ROW(),2)=0</formula>
    </cfRule>
  </conditionalFormatting>
  <conditionalFormatting sqref="E16:F17">
    <cfRule type="expression" dxfId="2" priority="3">
      <formula>MOD(ROW(),2)=0</formula>
    </cfRule>
  </conditionalFormatting>
  <conditionalFormatting sqref="E18:F19">
    <cfRule type="expression" dxfId="1" priority="2">
      <formula>MOD(ROW(),2)=0</formula>
    </cfRule>
  </conditionalFormatting>
  <conditionalFormatting sqref="E20:F21">
    <cfRule type="expression" dxfId="0" priority="1">
      <formula>MOD(ROW(),2)=0</formula>
    </cfRule>
  </conditionalFormatting>
  <pageMargins left="0.39370078740157483" right="0.39370078740157483" top="0.31496062992125984" bottom="0.39370078740157483" header="0.70866141732283472" footer="0.39370078740157483"/>
  <pageSetup paperSize="9" scale="63"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B35E-A6DE-4C33-99DF-70D5D1495C7F}">
  <sheetPr>
    <pageSetUpPr fitToPage="1"/>
  </sheetPr>
  <dimension ref="A1:G95"/>
  <sheetViews>
    <sheetView view="pageBreakPreview" zoomScale="85" zoomScaleNormal="85" zoomScaleSheetLayoutView="85" zoomScalePageLayoutView="70" workbookViewId="0">
      <selection activeCell="F32" sqref="F32:F34"/>
    </sheetView>
  </sheetViews>
  <sheetFormatPr defaultRowHeight="12.75" x14ac:dyDescent="0.2"/>
  <cols>
    <col min="1" max="1" width="32.5703125" style="31" customWidth="1"/>
    <col min="2" max="2" width="16.85546875" style="31" customWidth="1"/>
    <col min="3" max="3" width="95.5703125" style="32" customWidth="1"/>
    <col min="4" max="6" width="18.42578125" style="31" customWidth="1"/>
    <col min="7" max="7" width="21.85546875" style="31" customWidth="1"/>
    <col min="8" max="8" width="10.28515625" style="31" bestFit="1" customWidth="1"/>
    <col min="9" max="9" width="9.140625" style="31"/>
    <col min="10" max="10" width="15" style="31" customWidth="1"/>
    <col min="11" max="16384" width="9.140625" style="31"/>
  </cols>
  <sheetData>
    <row r="1" spans="1:7" ht="15" customHeight="1" x14ac:dyDescent="0.2">
      <c r="A1" s="212" t="s">
        <v>5615</v>
      </c>
      <c r="B1" s="212"/>
      <c r="C1" s="212"/>
      <c r="D1" s="214" t="s">
        <v>5538</v>
      </c>
      <c r="E1" s="214"/>
      <c r="F1" s="214"/>
      <c r="G1" s="214"/>
    </row>
    <row r="2" spans="1:7" ht="12.75" customHeight="1" x14ac:dyDescent="0.2">
      <c r="A2" s="212"/>
      <c r="B2" s="212"/>
      <c r="C2" s="212"/>
      <c r="D2" s="213" t="s">
        <v>5613</v>
      </c>
      <c r="E2" s="213"/>
      <c r="F2" s="213"/>
      <c r="G2" s="163">
        <v>44602</v>
      </c>
    </row>
    <row r="3" spans="1:7" ht="12.75" customHeight="1" x14ac:dyDescent="0.2">
      <c r="A3" s="212"/>
      <c r="B3" s="212"/>
      <c r="C3" s="212"/>
      <c r="D3" s="213"/>
      <c r="E3" s="213"/>
      <c r="F3" s="213"/>
      <c r="G3" s="162" t="s">
        <v>5537</v>
      </c>
    </row>
    <row r="4" spans="1:7" x14ac:dyDescent="0.2">
      <c r="A4" s="46" t="s">
        <v>96</v>
      </c>
      <c r="B4" s="46" t="s">
        <v>5487</v>
      </c>
      <c r="C4" s="222" t="s">
        <v>5486</v>
      </c>
      <c r="D4" s="223"/>
      <c r="E4" s="224"/>
      <c r="F4" s="46" t="s">
        <v>5533</v>
      </c>
      <c r="G4" s="46" t="s">
        <v>5485</v>
      </c>
    </row>
    <row r="5" spans="1:7" ht="14.25" x14ac:dyDescent="0.2">
      <c r="A5" s="64" t="s">
        <v>5541</v>
      </c>
      <c r="B5" s="63" t="s">
        <v>28</v>
      </c>
      <c r="C5" s="245" t="s">
        <v>5543</v>
      </c>
      <c r="D5" s="245"/>
      <c r="E5" s="245"/>
      <c r="F5" s="62" t="s">
        <v>16</v>
      </c>
      <c r="G5" s="61">
        <f>F8</f>
        <v>36.6</v>
      </c>
    </row>
    <row r="6" spans="1:7" ht="12.75" customHeight="1" x14ac:dyDescent="0.2">
      <c r="A6" s="231" t="s">
        <v>5481</v>
      </c>
      <c r="B6" s="231" t="s">
        <v>5480</v>
      </c>
      <c r="C6" s="231" t="s">
        <v>5479</v>
      </c>
      <c r="D6" s="231" t="s">
        <v>5478</v>
      </c>
      <c r="E6" s="231" t="s">
        <v>5477</v>
      </c>
      <c r="F6" s="231" t="s">
        <v>5476</v>
      </c>
      <c r="G6" s="231"/>
    </row>
    <row r="7" spans="1:7" x14ac:dyDescent="0.2">
      <c r="A7" s="231"/>
      <c r="B7" s="231"/>
      <c r="C7" s="231"/>
      <c r="D7" s="231"/>
      <c r="E7" s="231"/>
      <c r="F7" s="60" t="s">
        <v>5475</v>
      </c>
      <c r="G7" s="59" t="s">
        <v>5474</v>
      </c>
    </row>
    <row r="8" spans="1:7" x14ac:dyDescent="0.2">
      <c r="A8" s="73" t="s">
        <v>5544</v>
      </c>
      <c r="B8" s="74" t="s">
        <v>5545</v>
      </c>
      <c r="C8" s="57"/>
      <c r="D8" s="75">
        <v>30</v>
      </c>
      <c r="E8" s="232">
        <f>AVERAGE(D8:D10)</f>
        <v>36.6</v>
      </c>
      <c r="F8" s="209">
        <f>E8</f>
        <v>36.6</v>
      </c>
      <c r="G8" s="211" t="s">
        <v>5471</v>
      </c>
    </row>
    <row r="9" spans="1:7" x14ac:dyDescent="0.2">
      <c r="A9" s="73" t="s">
        <v>5546</v>
      </c>
      <c r="B9" s="74" t="s">
        <v>5547</v>
      </c>
      <c r="C9" s="57"/>
      <c r="D9" s="75">
        <v>39.9</v>
      </c>
      <c r="E9" s="233"/>
      <c r="F9" s="209"/>
      <c r="G9" s="211"/>
    </row>
    <row r="10" spans="1:7" x14ac:dyDescent="0.2">
      <c r="A10" s="73" t="s">
        <v>5548</v>
      </c>
      <c r="B10" s="57" t="s">
        <v>5549</v>
      </c>
      <c r="C10" s="57"/>
      <c r="D10" s="75">
        <v>39.9</v>
      </c>
      <c r="E10" s="234"/>
      <c r="F10" s="209"/>
      <c r="G10" s="211"/>
    </row>
    <row r="11" spans="1:7" x14ac:dyDescent="0.2">
      <c r="A11" s="73"/>
      <c r="B11" s="57"/>
      <c r="C11" s="83"/>
      <c r="D11" s="84"/>
      <c r="E11" s="85"/>
      <c r="F11" s="66"/>
      <c r="G11" s="65"/>
    </row>
    <row r="12" spans="1:7" x14ac:dyDescent="0.2">
      <c r="A12" s="46" t="s">
        <v>96</v>
      </c>
      <c r="B12" s="46" t="s">
        <v>5487</v>
      </c>
      <c r="C12" s="222" t="s">
        <v>5486</v>
      </c>
      <c r="D12" s="223"/>
      <c r="E12" s="224"/>
      <c r="F12" s="46" t="s">
        <v>5533</v>
      </c>
      <c r="G12" s="46" t="s">
        <v>5485</v>
      </c>
    </row>
    <row r="13" spans="1:7" ht="14.25" x14ac:dyDescent="0.2">
      <c r="A13" s="69" t="s">
        <v>5540</v>
      </c>
      <c r="B13" s="68" t="s">
        <v>28</v>
      </c>
      <c r="C13" s="246" t="s">
        <v>18</v>
      </c>
      <c r="D13" s="246"/>
      <c r="E13" s="246"/>
      <c r="F13" s="57" t="s">
        <v>16</v>
      </c>
      <c r="G13" s="67">
        <f>F16</f>
        <v>233.94</v>
      </c>
    </row>
    <row r="14" spans="1:7" x14ac:dyDescent="0.2">
      <c r="A14" s="206" t="s">
        <v>5481</v>
      </c>
      <c r="B14" s="206" t="s">
        <v>5480</v>
      </c>
      <c r="C14" s="206" t="s">
        <v>5479</v>
      </c>
      <c r="D14" s="206" t="s">
        <v>5478</v>
      </c>
      <c r="E14" s="207" t="s">
        <v>5477</v>
      </c>
      <c r="F14" s="206" t="s">
        <v>5476</v>
      </c>
      <c r="G14" s="206"/>
    </row>
    <row r="15" spans="1:7" x14ac:dyDescent="0.2">
      <c r="A15" s="206"/>
      <c r="B15" s="206"/>
      <c r="C15" s="206"/>
      <c r="D15" s="206"/>
      <c r="E15" s="208"/>
      <c r="F15" s="60" t="s">
        <v>5475</v>
      </c>
      <c r="G15" s="59" t="s">
        <v>5474</v>
      </c>
    </row>
    <row r="16" spans="1:7" x14ac:dyDescent="0.2">
      <c r="A16" s="73" t="s">
        <v>5536</v>
      </c>
      <c r="B16" s="74" t="s">
        <v>5535</v>
      </c>
      <c r="C16" s="57" t="s">
        <v>5534</v>
      </c>
      <c r="D16" s="75">
        <v>233.94</v>
      </c>
      <c r="E16" s="209">
        <f>LARGE(D16:D18,1)</f>
        <v>233.94</v>
      </c>
      <c r="F16" s="209">
        <f>E16</f>
        <v>233.94</v>
      </c>
      <c r="G16" s="211" t="s">
        <v>5471</v>
      </c>
    </row>
    <row r="17" spans="1:7" x14ac:dyDescent="0.2">
      <c r="A17" s="73"/>
      <c r="B17" s="74"/>
      <c r="C17" s="57"/>
      <c r="D17" s="75"/>
      <c r="E17" s="209"/>
      <c r="F17" s="209"/>
      <c r="G17" s="211"/>
    </row>
    <row r="18" spans="1:7" x14ac:dyDescent="0.2">
      <c r="A18" s="73"/>
      <c r="B18" s="57"/>
      <c r="C18" s="57"/>
      <c r="D18" s="75"/>
      <c r="E18" s="209"/>
      <c r="F18" s="209"/>
      <c r="G18" s="211"/>
    </row>
    <row r="19" spans="1:7" x14ac:dyDescent="0.2">
      <c r="A19" s="77"/>
      <c r="B19" s="78"/>
      <c r="C19" s="79" t="s">
        <v>5550</v>
      </c>
      <c r="D19" s="80"/>
      <c r="E19" s="81"/>
      <c r="F19" s="81"/>
      <c r="G19" s="82"/>
    </row>
    <row r="20" spans="1:7" x14ac:dyDescent="0.2">
      <c r="A20" s="73"/>
      <c r="B20" s="57"/>
      <c r="C20" s="83"/>
      <c r="D20" s="84"/>
      <c r="E20" s="85"/>
      <c r="F20" s="66"/>
      <c r="G20" s="65"/>
    </row>
    <row r="21" spans="1:7" x14ac:dyDescent="0.2">
      <c r="A21" s="46" t="s">
        <v>96</v>
      </c>
      <c r="B21" s="46" t="s">
        <v>5487</v>
      </c>
      <c r="C21" s="222" t="s">
        <v>5486</v>
      </c>
      <c r="D21" s="223"/>
      <c r="E21" s="224"/>
      <c r="F21" s="46" t="s">
        <v>5533</v>
      </c>
      <c r="G21" s="46" t="s">
        <v>5485</v>
      </c>
    </row>
    <row r="22" spans="1:7" ht="13.9" customHeight="1" x14ac:dyDescent="0.2">
      <c r="A22" s="64" t="s">
        <v>165</v>
      </c>
      <c r="B22" s="63" t="s">
        <v>28</v>
      </c>
      <c r="C22" s="203" t="s">
        <v>5532</v>
      </c>
      <c r="D22" s="204"/>
      <c r="E22" s="205"/>
      <c r="F22" s="62" t="s">
        <v>16</v>
      </c>
      <c r="G22" s="61">
        <f>F25</f>
        <v>89.29</v>
      </c>
    </row>
    <row r="23" spans="1:7" ht="12.75" customHeight="1" x14ac:dyDescent="0.2">
      <c r="A23" s="207" t="s">
        <v>5481</v>
      </c>
      <c r="B23" s="207" t="s">
        <v>5480</v>
      </c>
      <c r="C23" s="235" t="s">
        <v>5479</v>
      </c>
      <c r="D23" s="207" t="s">
        <v>5478</v>
      </c>
      <c r="E23" s="207" t="s">
        <v>5477</v>
      </c>
      <c r="F23" s="237" t="s">
        <v>5476</v>
      </c>
      <c r="G23" s="238"/>
    </row>
    <row r="24" spans="1:7" x14ac:dyDescent="0.2">
      <c r="A24" s="208"/>
      <c r="B24" s="208"/>
      <c r="C24" s="236"/>
      <c r="D24" s="208"/>
      <c r="E24" s="208"/>
      <c r="F24" s="60" t="s">
        <v>5475</v>
      </c>
      <c r="G24" s="59" t="s">
        <v>5474</v>
      </c>
    </row>
    <row r="25" spans="1:7" ht="15" x14ac:dyDescent="0.25">
      <c r="A25" s="11" t="s">
        <v>5531</v>
      </c>
      <c r="B25" s="57" t="s">
        <v>5530</v>
      </c>
      <c r="C25" s="58" t="s">
        <v>5529</v>
      </c>
      <c r="D25" s="49">
        <v>94.45</v>
      </c>
      <c r="E25" s="239">
        <f>AVERAGE(D25:D27)</f>
        <v>89.29</v>
      </c>
      <c r="F25" s="232">
        <f>E25</f>
        <v>89.29</v>
      </c>
      <c r="G25" s="242" t="s">
        <v>5471</v>
      </c>
    </row>
    <row r="26" spans="1:7" ht="15" x14ac:dyDescent="0.25">
      <c r="A26" s="11" t="s">
        <v>5528</v>
      </c>
      <c r="B26" s="57" t="s">
        <v>5527</v>
      </c>
      <c r="C26" s="56" t="s">
        <v>5526</v>
      </c>
      <c r="D26" s="49">
        <v>79.55</v>
      </c>
      <c r="E26" s="240"/>
      <c r="F26" s="233"/>
      <c r="G26" s="243"/>
    </row>
    <row r="27" spans="1:7" ht="15" x14ac:dyDescent="0.25">
      <c r="A27" s="11" t="s">
        <v>5525</v>
      </c>
      <c r="B27" s="57" t="s">
        <v>5524</v>
      </c>
      <c r="C27" s="56" t="s">
        <v>5523</v>
      </c>
      <c r="D27" s="49">
        <v>93.87</v>
      </c>
      <c r="E27" s="241"/>
      <c r="F27" s="234"/>
      <c r="G27" s="244"/>
    </row>
    <row r="28" spans="1:7" x14ac:dyDescent="0.2">
      <c r="A28" s="46" t="s">
        <v>96</v>
      </c>
      <c r="B28" s="46" t="s">
        <v>5487</v>
      </c>
      <c r="C28" s="222" t="s">
        <v>5486</v>
      </c>
      <c r="D28" s="223"/>
      <c r="E28" s="224"/>
      <c r="F28" s="46" t="s">
        <v>2</v>
      </c>
      <c r="G28" s="46" t="s">
        <v>5485</v>
      </c>
    </row>
    <row r="29" spans="1:7" ht="14.25" x14ac:dyDescent="0.2">
      <c r="A29" s="45" t="s">
        <v>167</v>
      </c>
      <c r="B29" s="44" t="s">
        <v>5483</v>
      </c>
      <c r="C29" s="53" t="s">
        <v>5522</v>
      </c>
      <c r="D29" s="42"/>
      <c r="E29" s="42"/>
      <c r="F29" s="41" t="s">
        <v>16</v>
      </c>
      <c r="G29" s="40">
        <f>F32</f>
        <v>3.41</v>
      </c>
    </row>
    <row r="30" spans="1:7" ht="12.75" customHeight="1" x14ac:dyDescent="0.2">
      <c r="A30" s="215" t="s">
        <v>5481</v>
      </c>
      <c r="B30" s="215" t="s">
        <v>5480</v>
      </c>
      <c r="C30" s="217" t="s">
        <v>5479</v>
      </c>
      <c r="D30" s="215" t="s">
        <v>5478</v>
      </c>
      <c r="E30" s="215" t="s">
        <v>5477</v>
      </c>
      <c r="F30" s="220" t="s">
        <v>5476</v>
      </c>
      <c r="G30" s="221"/>
    </row>
    <row r="31" spans="1:7" x14ac:dyDescent="0.2">
      <c r="A31" s="219"/>
      <c r="B31" s="219"/>
      <c r="C31" s="218"/>
      <c r="D31" s="219"/>
      <c r="E31" s="219"/>
      <c r="F31" s="39" t="s">
        <v>5475</v>
      </c>
      <c r="G31" s="38" t="s">
        <v>5474</v>
      </c>
    </row>
    <row r="32" spans="1:7" ht="15" x14ac:dyDescent="0.25">
      <c r="A32" s="11" t="s">
        <v>5521</v>
      </c>
      <c r="B32" s="35" t="s">
        <v>5467</v>
      </c>
      <c r="C32" s="54" t="s">
        <v>5520</v>
      </c>
      <c r="D32" s="49">
        <v>2.87</v>
      </c>
      <c r="E32" s="239">
        <f>AVERAGE(D32:D34)</f>
        <v>3.41</v>
      </c>
      <c r="F32" s="228">
        <f>E32</f>
        <v>3.41</v>
      </c>
      <c r="G32" s="228" t="s">
        <v>5471</v>
      </c>
    </row>
    <row r="33" spans="1:7" ht="18" customHeight="1" x14ac:dyDescent="0.25">
      <c r="A33" s="55" t="s">
        <v>5519</v>
      </c>
      <c r="B33" s="35" t="s">
        <v>5467</v>
      </c>
      <c r="C33" s="54" t="s">
        <v>5518</v>
      </c>
      <c r="D33" s="49">
        <v>3.95</v>
      </c>
      <c r="E33" s="240"/>
      <c r="F33" s="229"/>
      <c r="G33" s="229"/>
    </row>
    <row r="34" spans="1:7" ht="15" x14ac:dyDescent="0.25">
      <c r="A34" s="11" t="s">
        <v>5517</v>
      </c>
      <c r="B34" s="35" t="s">
        <v>5467</v>
      </c>
      <c r="C34" s="51" t="s">
        <v>5516</v>
      </c>
      <c r="D34" s="49">
        <v>3.41</v>
      </c>
      <c r="E34" s="241"/>
      <c r="F34" s="230"/>
      <c r="G34" s="230"/>
    </row>
    <row r="35" spans="1:7" x14ac:dyDescent="0.2">
      <c r="A35" s="46" t="s">
        <v>96</v>
      </c>
      <c r="B35" s="46" t="s">
        <v>5487</v>
      </c>
      <c r="C35" s="222" t="s">
        <v>5486</v>
      </c>
      <c r="D35" s="223"/>
      <c r="E35" s="224"/>
      <c r="F35" s="46" t="s">
        <v>2</v>
      </c>
      <c r="G35" s="46" t="s">
        <v>5485</v>
      </c>
    </row>
    <row r="36" spans="1:7" ht="14.25" x14ac:dyDescent="0.2">
      <c r="A36" s="45" t="s">
        <v>5515</v>
      </c>
      <c r="B36" s="44" t="s">
        <v>5483</v>
      </c>
      <c r="C36" s="53" t="s">
        <v>5514</v>
      </c>
      <c r="D36" s="42"/>
      <c r="E36" s="42"/>
      <c r="F36" s="41" t="s">
        <v>16</v>
      </c>
      <c r="G36" s="40">
        <f>F39</f>
        <v>258.74333333333334</v>
      </c>
    </row>
    <row r="37" spans="1:7" x14ac:dyDescent="0.2">
      <c r="A37" s="215" t="s">
        <v>5481</v>
      </c>
      <c r="B37" s="215" t="s">
        <v>5480</v>
      </c>
      <c r="C37" s="217" t="s">
        <v>5479</v>
      </c>
      <c r="D37" s="215" t="s">
        <v>5478</v>
      </c>
      <c r="E37" s="215" t="s">
        <v>5477</v>
      </c>
      <c r="F37" s="220" t="s">
        <v>5476</v>
      </c>
      <c r="G37" s="221"/>
    </row>
    <row r="38" spans="1:7" x14ac:dyDescent="0.2">
      <c r="A38" s="219"/>
      <c r="B38" s="219"/>
      <c r="C38" s="218"/>
      <c r="D38" s="219"/>
      <c r="E38" s="219"/>
      <c r="F38" s="39" t="s">
        <v>5475</v>
      </c>
      <c r="G38" s="38" t="s">
        <v>5474</v>
      </c>
    </row>
    <row r="39" spans="1:7" ht="15" x14ac:dyDescent="0.25">
      <c r="A39" s="52" t="s">
        <v>5513</v>
      </c>
      <c r="B39" s="35" t="s">
        <v>5467</v>
      </c>
      <c r="C39" s="51" t="s">
        <v>5512</v>
      </c>
      <c r="D39" s="50">
        <v>290</v>
      </c>
      <c r="E39" s="239">
        <f>AVERAGE(D39:D41)</f>
        <v>258.74333333333334</v>
      </c>
      <c r="F39" s="228">
        <f>E39</f>
        <v>258.74333333333334</v>
      </c>
      <c r="G39" s="228" t="s">
        <v>5471</v>
      </c>
    </row>
    <row r="40" spans="1:7" ht="15" x14ac:dyDescent="0.25">
      <c r="A40" s="52" t="s">
        <v>5511</v>
      </c>
      <c r="B40" s="35" t="s">
        <v>5467</v>
      </c>
      <c r="C40" s="51" t="s">
        <v>5510</v>
      </c>
      <c r="D40" s="50">
        <v>189.58</v>
      </c>
      <c r="E40" s="240"/>
      <c r="F40" s="229"/>
      <c r="G40" s="229"/>
    </row>
    <row r="41" spans="1:7" ht="15" x14ac:dyDescent="0.25">
      <c r="A41" s="52" t="s">
        <v>5509</v>
      </c>
      <c r="B41" s="35" t="s">
        <v>5467</v>
      </c>
      <c r="C41" s="51" t="s">
        <v>5508</v>
      </c>
      <c r="D41" s="50">
        <v>296.64999999999998</v>
      </c>
      <c r="E41" s="241"/>
      <c r="F41" s="230"/>
      <c r="G41" s="230"/>
    </row>
    <row r="42" spans="1:7" x14ac:dyDescent="0.2">
      <c r="A42" s="46" t="s">
        <v>96</v>
      </c>
      <c r="B42" s="46" t="s">
        <v>5487</v>
      </c>
      <c r="C42" s="222" t="s">
        <v>5486</v>
      </c>
      <c r="D42" s="223"/>
      <c r="E42" s="224"/>
      <c r="F42" s="46" t="s">
        <v>2</v>
      </c>
      <c r="G42" s="46" t="s">
        <v>5485</v>
      </c>
    </row>
    <row r="43" spans="1:7" ht="14.25" x14ac:dyDescent="0.2">
      <c r="A43" s="45" t="s">
        <v>178</v>
      </c>
      <c r="B43" s="44" t="s">
        <v>5483</v>
      </c>
      <c r="C43" s="43" t="s">
        <v>5507</v>
      </c>
      <c r="D43" s="42"/>
      <c r="E43" s="42"/>
      <c r="F43" s="41" t="s">
        <v>16</v>
      </c>
      <c r="G43" s="40">
        <f>F46</f>
        <v>37.238571428571433</v>
      </c>
    </row>
    <row r="44" spans="1:7" ht="12.75" customHeight="1" x14ac:dyDescent="0.2">
      <c r="A44" s="215" t="s">
        <v>5481</v>
      </c>
      <c r="B44" s="215" t="s">
        <v>5480</v>
      </c>
      <c r="C44" s="217" t="s">
        <v>5479</v>
      </c>
      <c r="D44" s="215" t="s">
        <v>5478</v>
      </c>
      <c r="E44" s="215" t="s">
        <v>5477</v>
      </c>
      <c r="F44" s="220" t="s">
        <v>5476</v>
      </c>
      <c r="G44" s="221"/>
    </row>
    <row r="45" spans="1:7" x14ac:dyDescent="0.2">
      <c r="A45" s="219"/>
      <c r="B45" s="219"/>
      <c r="C45" s="218"/>
      <c r="D45" s="219"/>
      <c r="E45" s="219"/>
      <c r="F45" s="39" t="s">
        <v>5475</v>
      </c>
      <c r="G45" s="38" t="s">
        <v>5474</v>
      </c>
    </row>
    <row r="46" spans="1:7" ht="15" x14ac:dyDescent="0.25">
      <c r="A46" s="11" t="s">
        <v>5506</v>
      </c>
      <c r="B46" s="35" t="s">
        <v>5467</v>
      </c>
      <c r="C46" s="34" t="s">
        <v>5505</v>
      </c>
      <c r="D46" s="49">
        <v>45.93</v>
      </c>
      <c r="E46" s="239">
        <f>AVERAGE(D46:D48)</f>
        <v>37.238571428571433</v>
      </c>
      <c r="F46" s="228">
        <f>E46</f>
        <v>37.238571428571433</v>
      </c>
      <c r="G46" s="228" t="s">
        <v>5471</v>
      </c>
    </row>
    <row r="47" spans="1:7" ht="30" x14ac:dyDescent="0.25">
      <c r="A47" s="11" t="s">
        <v>5504</v>
      </c>
      <c r="B47" s="35" t="s">
        <v>5467</v>
      </c>
      <c r="C47" s="34" t="s">
        <v>5503</v>
      </c>
      <c r="D47" s="49">
        <v>23.5</v>
      </c>
      <c r="E47" s="240"/>
      <c r="F47" s="229"/>
      <c r="G47" s="229"/>
    </row>
    <row r="48" spans="1:7" ht="30" x14ac:dyDescent="0.25">
      <c r="A48" s="11" t="s">
        <v>5502</v>
      </c>
      <c r="B48" s="35" t="s">
        <v>5467</v>
      </c>
      <c r="C48" s="34" t="s">
        <v>5501</v>
      </c>
      <c r="D48" s="49">
        <f>59.2/1.4</f>
        <v>42.285714285714292</v>
      </c>
      <c r="E48" s="241"/>
      <c r="F48" s="230"/>
      <c r="G48" s="230"/>
    </row>
    <row r="49" spans="1:7" x14ac:dyDescent="0.2">
      <c r="A49" s="46" t="s">
        <v>96</v>
      </c>
      <c r="B49" s="46" t="s">
        <v>5487</v>
      </c>
      <c r="C49" s="222" t="s">
        <v>5486</v>
      </c>
      <c r="D49" s="223"/>
      <c r="E49" s="224"/>
      <c r="F49" s="46" t="s">
        <v>2</v>
      </c>
      <c r="G49" s="46" t="s">
        <v>5485</v>
      </c>
    </row>
    <row r="50" spans="1:7" ht="27" x14ac:dyDescent="0.2">
      <c r="A50" s="45" t="s">
        <v>5500</v>
      </c>
      <c r="B50" s="44" t="s">
        <v>5483</v>
      </c>
      <c r="C50" s="43" t="s">
        <v>5499</v>
      </c>
      <c r="D50" s="42"/>
      <c r="E50" s="42"/>
      <c r="F50" s="41" t="s">
        <v>16</v>
      </c>
      <c r="G50" s="40">
        <f>F53</f>
        <v>234.09</v>
      </c>
    </row>
    <row r="51" spans="1:7" ht="12.75" customHeight="1" x14ac:dyDescent="0.2">
      <c r="A51" s="215" t="s">
        <v>5481</v>
      </c>
      <c r="B51" s="215" t="s">
        <v>5480</v>
      </c>
      <c r="C51" s="217" t="s">
        <v>5479</v>
      </c>
      <c r="D51" s="215" t="s">
        <v>5478</v>
      </c>
      <c r="E51" s="215" t="s">
        <v>5477</v>
      </c>
      <c r="F51" s="220" t="s">
        <v>5476</v>
      </c>
      <c r="G51" s="221"/>
    </row>
    <row r="52" spans="1:7" x14ac:dyDescent="0.2">
      <c r="A52" s="216"/>
      <c r="B52" s="216"/>
      <c r="C52" s="218"/>
      <c r="D52" s="219"/>
      <c r="E52" s="219"/>
      <c r="F52" s="39" t="s">
        <v>5475</v>
      </c>
      <c r="G52" s="38" t="s">
        <v>5474</v>
      </c>
    </row>
    <row r="53" spans="1:7" ht="15" x14ac:dyDescent="0.25">
      <c r="A53" s="4" t="s">
        <v>5497</v>
      </c>
      <c r="B53" s="48" t="s">
        <v>5496</v>
      </c>
      <c r="C53" s="34"/>
      <c r="D53" s="49">
        <v>234.09</v>
      </c>
      <c r="E53" s="239">
        <f>AVERAGE(D53:D55)</f>
        <v>234.09</v>
      </c>
      <c r="F53" s="228">
        <f>E53</f>
        <v>234.09</v>
      </c>
      <c r="G53" s="228" t="s">
        <v>5471</v>
      </c>
    </row>
    <row r="54" spans="1:7" ht="15" x14ac:dyDescent="0.25">
      <c r="A54" s="11"/>
      <c r="B54" s="35"/>
      <c r="C54" s="34"/>
      <c r="D54" s="49"/>
      <c r="E54" s="240"/>
      <c r="F54" s="229"/>
      <c r="G54" s="229"/>
    </row>
    <row r="55" spans="1:7" ht="15" x14ac:dyDescent="0.25">
      <c r="A55" s="11"/>
      <c r="B55" s="35"/>
      <c r="C55" s="34"/>
      <c r="D55" s="49"/>
      <c r="E55" s="241"/>
      <c r="F55" s="230"/>
      <c r="G55" s="230"/>
    </row>
    <row r="56" spans="1:7" x14ac:dyDescent="0.2">
      <c r="A56" s="46" t="s">
        <v>96</v>
      </c>
      <c r="B56" s="46" t="s">
        <v>5487</v>
      </c>
      <c r="C56" s="222" t="s">
        <v>5486</v>
      </c>
      <c r="D56" s="223"/>
      <c r="E56" s="224"/>
      <c r="F56" s="46" t="s">
        <v>2</v>
      </c>
      <c r="G56" s="46" t="s">
        <v>5485</v>
      </c>
    </row>
    <row r="57" spans="1:7" ht="27" x14ac:dyDescent="0.2">
      <c r="A57" s="45" t="s">
        <v>5498</v>
      </c>
      <c r="B57" s="44" t="s">
        <v>5483</v>
      </c>
      <c r="C57" s="43" t="s">
        <v>74</v>
      </c>
      <c r="D57" s="42"/>
      <c r="E57" s="42"/>
      <c r="F57" s="41" t="s">
        <v>16</v>
      </c>
      <c r="G57" s="40">
        <f>F60</f>
        <v>390.09</v>
      </c>
    </row>
    <row r="58" spans="1:7" ht="12.75" customHeight="1" x14ac:dyDescent="0.2">
      <c r="A58" s="215" t="s">
        <v>5481</v>
      </c>
      <c r="B58" s="215" t="s">
        <v>5480</v>
      </c>
      <c r="C58" s="217" t="s">
        <v>5479</v>
      </c>
      <c r="D58" s="215" t="s">
        <v>5478</v>
      </c>
      <c r="E58" s="215" t="s">
        <v>5477</v>
      </c>
      <c r="F58" s="220" t="s">
        <v>5476</v>
      </c>
      <c r="G58" s="221"/>
    </row>
    <row r="59" spans="1:7" x14ac:dyDescent="0.2">
      <c r="A59" s="216"/>
      <c r="B59" s="216"/>
      <c r="C59" s="218"/>
      <c r="D59" s="219"/>
      <c r="E59" s="219"/>
      <c r="F59" s="39" t="s">
        <v>5475</v>
      </c>
      <c r="G59" s="38" t="s">
        <v>5474</v>
      </c>
    </row>
    <row r="60" spans="1:7" ht="15" x14ac:dyDescent="0.25">
      <c r="A60" s="4" t="s">
        <v>5497</v>
      </c>
      <c r="B60" s="48" t="s">
        <v>5496</v>
      </c>
      <c r="C60" s="34"/>
      <c r="D60" s="49">
        <v>390.09</v>
      </c>
      <c r="E60" s="239">
        <f>AVERAGE(D60:D62)</f>
        <v>390.09</v>
      </c>
      <c r="F60" s="228">
        <f>E60</f>
        <v>390.09</v>
      </c>
      <c r="G60" s="228" t="s">
        <v>5471</v>
      </c>
    </row>
    <row r="61" spans="1:7" ht="15" x14ac:dyDescent="0.25">
      <c r="A61" s="11"/>
      <c r="B61" s="35"/>
      <c r="C61" s="34"/>
      <c r="D61" s="49"/>
      <c r="E61" s="240"/>
      <c r="F61" s="229"/>
      <c r="G61" s="229"/>
    </row>
    <row r="62" spans="1:7" ht="15" x14ac:dyDescent="0.25">
      <c r="A62" s="11"/>
      <c r="B62" s="35"/>
      <c r="C62" s="34"/>
      <c r="D62" s="49"/>
      <c r="E62" s="241"/>
      <c r="F62" s="230"/>
      <c r="G62" s="230"/>
    </row>
    <row r="63" spans="1:7" x14ac:dyDescent="0.2">
      <c r="A63" s="46" t="s">
        <v>96</v>
      </c>
      <c r="B63" s="46" t="s">
        <v>5487</v>
      </c>
      <c r="C63" s="222" t="s">
        <v>5486</v>
      </c>
      <c r="D63" s="223"/>
      <c r="E63" s="224"/>
      <c r="F63" s="46" t="s">
        <v>2</v>
      </c>
      <c r="G63" s="46" t="s">
        <v>5485</v>
      </c>
    </row>
    <row r="64" spans="1:7" ht="14.25" x14ac:dyDescent="0.2">
      <c r="A64" s="45" t="s">
        <v>5495</v>
      </c>
      <c r="B64" s="44" t="s">
        <v>5483</v>
      </c>
      <c r="C64" s="43" t="s">
        <v>72</v>
      </c>
      <c r="D64" s="42"/>
      <c r="E64" s="42"/>
      <c r="F64" s="41" t="s">
        <v>16</v>
      </c>
      <c r="G64" s="40">
        <f>F67</f>
        <v>28.900000000000002</v>
      </c>
    </row>
    <row r="65" spans="1:7" ht="12.75" customHeight="1" x14ac:dyDescent="0.2">
      <c r="A65" s="215" t="s">
        <v>5481</v>
      </c>
      <c r="B65" s="215" t="s">
        <v>5480</v>
      </c>
      <c r="C65" s="217" t="s">
        <v>5479</v>
      </c>
      <c r="D65" s="215" t="s">
        <v>5478</v>
      </c>
      <c r="E65" s="215" t="s">
        <v>5477</v>
      </c>
      <c r="F65" s="220" t="s">
        <v>5476</v>
      </c>
      <c r="G65" s="221"/>
    </row>
    <row r="66" spans="1:7" x14ac:dyDescent="0.2">
      <c r="A66" s="216"/>
      <c r="B66" s="216"/>
      <c r="C66" s="218"/>
      <c r="D66" s="216"/>
      <c r="E66" s="219"/>
      <c r="F66" s="39" t="s">
        <v>5475</v>
      </c>
      <c r="G66" s="38" t="s">
        <v>5474</v>
      </c>
    </row>
    <row r="67" spans="1:7" ht="15" x14ac:dyDescent="0.25">
      <c r="A67" s="36" t="s">
        <v>5494</v>
      </c>
      <c r="B67" s="48" t="s">
        <v>5493</v>
      </c>
      <c r="C67" s="37" t="s">
        <v>5492</v>
      </c>
      <c r="D67" s="33">
        <v>29.8</v>
      </c>
      <c r="E67" s="225">
        <f>AVERAGE(D67:D69)</f>
        <v>28.900000000000002</v>
      </c>
      <c r="F67" s="228">
        <f>E67</f>
        <v>28.900000000000002</v>
      </c>
      <c r="G67" s="228" t="s">
        <v>5471</v>
      </c>
    </row>
    <row r="68" spans="1:7" ht="15" x14ac:dyDescent="0.25">
      <c r="A68" s="36" t="s">
        <v>5491</v>
      </c>
      <c r="B68" s="47" t="s">
        <v>5490</v>
      </c>
      <c r="C68" s="34"/>
      <c r="D68" s="33">
        <v>27.2</v>
      </c>
      <c r="E68" s="226"/>
      <c r="F68" s="229"/>
      <c r="G68" s="229"/>
    </row>
    <row r="69" spans="1:7" ht="15" x14ac:dyDescent="0.25">
      <c r="A69" s="36" t="s">
        <v>5489</v>
      </c>
      <c r="B69" s="47" t="s">
        <v>5488</v>
      </c>
      <c r="C69" s="34"/>
      <c r="D69" s="33">
        <v>29.7</v>
      </c>
      <c r="E69" s="227"/>
      <c r="F69" s="230"/>
      <c r="G69" s="230"/>
    </row>
    <row r="70" spans="1:7" x14ac:dyDescent="0.2">
      <c r="A70" s="46" t="s">
        <v>96</v>
      </c>
      <c r="B70" s="46" t="s">
        <v>5487</v>
      </c>
      <c r="C70" s="222" t="s">
        <v>5486</v>
      </c>
      <c r="D70" s="223"/>
      <c r="E70" s="224"/>
      <c r="F70" s="46" t="s">
        <v>2</v>
      </c>
      <c r="G70" s="46" t="s">
        <v>5485</v>
      </c>
    </row>
    <row r="71" spans="1:7" ht="14.25" x14ac:dyDescent="0.2">
      <c r="A71" s="45" t="s">
        <v>5484</v>
      </c>
      <c r="B71" s="44" t="s">
        <v>5483</v>
      </c>
      <c r="C71" s="43" t="s">
        <v>5482</v>
      </c>
      <c r="D71" s="42"/>
      <c r="E71" s="42"/>
      <c r="F71" s="41" t="s">
        <v>16</v>
      </c>
      <c r="G71" s="40">
        <f>F74</f>
        <v>382.3533333333333</v>
      </c>
    </row>
    <row r="72" spans="1:7" x14ac:dyDescent="0.2">
      <c r="A72" s="215" t="s">
        <v>5481</v>
      </c>
      <c r="B72" s="215" t="s">
        <v>5480</v>
      </c>
      <c r="C72" s="217" t="s">
        <v>5479</v>
      </c>
      <c r="D72" s="215" t="s">
        <v>5478</v>
      </c>
      <c r="E72" s="215" t="s">
        <v>5477</v>
      </c>
      <c r="F72" s="220" t="s">
        <v>5476</v>
      </c>
      <c r="G72" s="221"/>
    </row>
    <row r="73" spans="1:7" x14ac:dyDescent="0.2">
      <c r="A73" s="216"/>
      <c r="B73" s="216"/>
      <c r="C73" s="218"/>
      <c r="D73" s="216"/>
      <c r="E73" s="219"/>
      <c r="F73" s="39" t="s">
        <v>5475</v>
      </c>
      <c r="G73" s="38" t="s">
        <v>5474</v>
      </c>
    </row>
    <row r="74" spans="1:7" ht="45" x14ac:dyDescent="0.25">
      <c r="A74" s="36" t="s">
        <v>5473</v>
      </c>
      <c r="B74" s="35" t="s">
        <v>5467</v>
      </c>
      <c r="C74" s="37" t="s">
        <v>5472</v>
      </c>
      <c r="D74" s="33">
        <v>363.16</v>
      </c>
      <c r="E74" s="225">
        <f>AVERAGE(D74:D76)</f>
        <v>382.3533333333333</v>
      </c>
      <c r="F74" s="228">
        <f>E74</f>
        <v>382.3533333333333</v>
      </c>
      <c r="G74" s="228" t="s">
        <v>5471</v>
      </c>
    </row>
    <row r="75" spans="1:7" ht="45" x14ac:dyDescent="0.25">
      <c r="A75" s="36" t="s">
        <v>5470</v>
      </c>
      <c r="B75" s="35" t="s">
        <v>5467</v>
      </c>
      <c r="C75" s="34" t="s">
        <v>5469</v>
      </c>
      <c r="D75" s="33">
        <v>439</v>
      </c>
      <c r="E75" s="226"/>
      <c r="F75" s="229"/>
      <c r="G75" s="229"/>
    </row>
    <row r="76" spans="1:7" ht="45" x14ac:dyDescent="0.25">
      <c r="A76" s="36" t="s">
        <v>5468</v>
      </c>
      <c r="B76" s="35" t="s">
        <v>5467</v>
      </c>
      <c r="C76" s="34" t="s">
        <v>5466</v>
      </c>
      <c r="D76" s="33">
        <v>344.9</v>
      </c>
      <c r="E76" s="227"/>
      <c r="F76" s="230"/>
      <c r="G76" s="230"/>
    </row>
    <row r="77" spans="1:7" x14ac:dyDescent="0.2">
      <c r="A77" s="46" t="s">
        <v>96</v>
      </c>
      <c r="B77" s="46" t="s">
        <v>5487</v>
      </c>
      <c r="C77" s="222" t="s">
        <v>5486</v>
      </c>
      <c r="D77" s="223"/>
      <c r="E77" s="224"/>
      <c r="F77" s="46" t="s">
        <v>2</v>
      </c>
      <c r="G77" s="46" t="s">
        <v>5485</v>
      </c>
    </row>
    <row r="78" spans="1:7" ht="14.25" x14ac:dyDescent="0.2">
      <c r="A78" s="45" t="s">
        <v>5542</v>
      </c>
      <c r="B78" s="70" t="s">
        <v>5483</v>
      </c>
      <c r="C78" s="71" t="s">
        <v>208</v>
      </c>
      <c r="D78" s="70"/>
      <c r="E78" s="70"/>
      <c r="F78" s="70" t="s">
        <v>33</v>
      </c>
      <c r="G78" s="40">
        <v>5.24</v>
      </c>
    </row>
    <row r="79" spans="1:7" x14ac:dyDescent="0.2">
      <c r="A79" s="76" t="s">
        <v>96</v>
      </c>
      <c r="B79" s="76" t="s">
        <v>5487</v>
      </c>
      <c r="C79" s="202" t="s">
        <v>5486</v>
      </c>
      <c r="D79" s="202"/>
      <c r="E79" s="202"/>
      <c r="F79" s="76" t="s">
        <v>5533</v>
      </c>
      <c r="G79" s="76" t="s">
        <v>5485</v>
      </c>
    </row>
    <row r="80" spans="1:7" x14ac:dyDescent="0.2">
      <c r="A80" s="175" t="s">
        <v>5639</v>
      </c>
      <c r="B80" s="68" t="s">
        <v>28</v>
      </c>
      <c r="C80" s="203" t="s">
        <v>5622</v>
      </c>
      <c r="D80" s="204"/>
      <c r="E80" s="205"/>
      <c r="F80" s="57" t="s">
        <v>5623</v>
      </c>
      <c r="G80" s="67">
        <f>F83</f>
        <v>33</v>
      </c>
    </row>
    <row r="81" spans="1:7" x14ac:dyDescent="0.2">
      <c r="A81" s="206" t="s">
        <v>5481</v>
      </c>
      <c r="B81" s="206" t="s">
        <v>5480</v>
      </c>
      <c r="C81" s="206" t="s">
        <v>5479</v>
      </c>
      <c r="D81" s="206" t="s">
        <v>5478</v>
      </c>
      <c r="E81" s="207" t="s">
        <v>5477</v>
      </c>
      <c r="F81" s="206" t="s">
        <v>5476</v>
      </c>
      <c r="G81" s="206"/>
    </row>
    <row r="82" spans="1:7" x14ac:dyDescent="0.2">
      <c r="A82" s="206"/>
      <c r="B82" s="206"/>
      <c r="C82" s="206"/>
      <c r="D82" s="206"/>
      <c r="E82" s="208"/>
      <c r="F82" s="60" t="s">
        <v>5475</v>
      </c>
      <c r="G82" s="59" t="s">
        <v>5474</v>
      </c>
    </row>
    <row r="83" spans="1:7" x14ac:dyDescent="0.2">
      <c r="A83" s="73" t="s">
        <v>5624</v>
      </c>
      <c r="B83" s="57"/>
      <c r="C83" s="62"/>
      <c r="D83" s="176">
        <f>30</f>
        <v>30</v>
      </c>
      <c r="E83" s="209">
        <f>AVERAGE(D83:D85)</f>
        <v>33</v>
      </c>
      <c r="F83" s="209">
        <f>E83</f>
        <v>33</v>
      </c>
      <c r="G83" s="211" t="s">
        <v>5471</v>
      </c>
    </row>
    <row r="84" spans="1:7" x14ac:dyDescent="0.2">
      <c r="A84" s="73" t="s">
        <v>5625</v>
      </c>
      <c r="B84" s="57"/>
      <c r="C84" s="62"/>
      <c r="D84" s="176">
        <v>31</v>
      </c>
      <c r="E84" s="209"/>
      <c r="F84" s="209"/>
      <c r="G84" s="211"/>
    </row>
    <row r="85" spans="1:7" x14ac:dyDescent="0.2">
      <c r="A85" s="73" t="s">
        <v>5626</v>
      </c>
      <c r="B85" s="57"/>
      <c r="C85" s="62"/>
      <c r="D85" s="176">
        <v>38</v>
      </c>
      <c r="E85" s="209"/>
      <c r="F85" s="209"/>
      <c r="G85" s="211"/>
    </row>
    <row r="86" spans="1:7" x14ac:dyDescent="0.2">
      <c r="A86" s="76" t="s">
        <v>96</v>
      </c>
      <c r="B86" s="76" t="s">
        <v>5487</v>
      </c>
      <c r="C86" s="202" t="s">
        <v>5486</v>
      </c>
      <c r="D86" s="202"/>
      <c r="E86" s="202"/>
      <c r="F86" s="76" t="s">
        <v>5533</v>
      </c>
      <c r="G86" s="76" t="s">
        <v>5485</v>
      </c>
    </row>
    <row r="87" spans="1:7" x14ac:dyDescent="0.2">
      <c r="A87" s="175" t="s">
        <v>5627</v>
      </c>
      <c r="B87" s="68" t="s">
        <v>28</v>
      </c>
      <c r="C87" s="203" t="s">
        <v>5628</v>
      </c>
      <c r="D87" s="204"/>
      <c r="E87" s="205"/>
      <c r="F87" s="57" t="s">
        <v>33</v>
      </c>
      <c r="G87" s="67">
        <f>F90</f>
        <v>164.48549783549785</v>
      </c>
    </row>
    <row r="88" spans="1:7" x14ac:dyDescent="0.2">
      <c r="A88" s="206" t="s">
        <v>5481</v>
      </c>
      <c r="B88" s="206" t="s">
        <v>5480</v>
      </c>
      <c r="C88" s="206" t="s">
        <v>5479</v>
      </c>
      <c r="D88" s="206" t="s">
        <v>5478</v>
      </c>
      <c r="E88" s="207" t="s">
        <v>5477</v>
      </c>
      <c r="F88" s="206" t="s">
        <v>5476</v>
      </c>
      <c r="G88" s="206"/>
    </row>
    <row r="89" spans="1:7" x14ac:dyDescent="0.2">
      <c r="A89" s="206"/>
      <c r="B89" s="206"/>
      <c r="C89" s="206"/>
      <c r="D89" s="206"/>
      <c r="E89" s="208"/>
      <c r="F89" s="60" t="s">
        <v>5475</v>
      </c>
      <c r="G89" s="59" t="s">
        <v>5474</v>
      </c>
    </row>
    <row r="90" spans="1:7" x14ac:dyDescent="0.2">
      <c r="A90" s="177" t="s">
        <v>5629</v>
      </c>
      <c r="B90" s="57" t="s">
        <v>5630</v>
      </c>
      <c r="C90" s="57" t="s">
        <v>5631</v>
      </c>
      <c r="D90" s="75">
        <f>2332/56+112.55</f>
        <v>154.19285714285715</v>
      </c>
      <c r="E90" s="209">
        <f>AVERAGE(D90:D92)</f>
        <v>164.48549783549785</v>
      </c>
      <c r="F90" s="209">
        <f>E90</f>
        <v>164.48549783549785</v>
      </c>
      <c r="G90" s="210" t="s">
        <v>5632</v>
      </c>
    </row>
    <row r="91" spans="1:7" x14ac:dyDescent="0.2">
      <c r="A91" s="73" t="s">
        <v>5633</v>
      </c>
      <c r="B91" s="57" t="s">
        <v>5634</v>
      </c>
      <c r="C91" s="57" t="s">
        <v>5635</v>
      </c>
      <c r="D91" s="75">
        <f>140</f>
        <v>140</v>
      </c>
      <c r="E91" s="209"/>
      <c r="F91" s="209"/>
      <c r="G91" s="211"/>
    </row>
    <row r="92" spans="1:7" x14ac:dyDescent="0.2">
      <c r="A92" s="73" t="s">
        <v>5636</v>
      </c>
      <c r="B92" s="57" t="s">
        <v>5637</v>
      </c>
      <c r="C92" s="57" t="s">
        <v>5638</v>
      </c>
      <c r="D92" s="75">
        <f>184.9+474/33</f>
        <v>199.26363636363638</v>
      </c>
      <c r="E92" s="209"/>
      <c r="F92" s="209"/>
      <c r="G92" s="211"/>
    </row>
    <row r="93" spans="1:7" x14ac:dyDescent="0.2">
      <c r="A93" s="76" t="s">
        <v>96</v>
      </c>
      <c r="B93" s="76" t="s">
        <v>5487</v>
      </c>
      <c r="C93" s="202" t="s">
        <v>5486</v>
      </c>
      <c r="D93" s="202"/>
      <c r="E93" s="202"/>
      <c r="F93" s="76" t="s">
        <v>5533</v>
      </c>
      <c r="G93" s="76" t="s">
        <v>5485</v>
      </c>
    </row>
    <row r="94" spans="1:7" ht="14.25" x14ac:dyDescent="0.2">
      <c r="A94" s="45" t="s">
        <v>5640</v>
      </c>
      <c r="B94" s="70" t="s">
        <v>5483</v>
      </c>
      <c r="C94" s="71" t="s">
        <v>27</v>
      </c>
      <c r="D94" s="70"/>
      <c r="E94" s="70"/>
      <c r="F94" s="70" t="s">
        <v>29</v>
      </c>
      <c r="G94" s="40">
        <v>2.38</v>
      </c>
    </row>
    <row r="95" spans="1:7" x14ac:dyDescent="0.2">
      <c r="C95" s="32" t="s">
        <v>5641</v>
      </c>
    </row>
  </sheetData>
  <mergeCells count="130">
    <mergeCell ref="C77:E77"/>
    <mergeCell ref="C12:E12"/>
    <mergeCell ref="C13:E13"/>
    <mergeCell ref="E60:E62"/>
    <mergeCell ref="A44:A45"/>
    <mergeCell ref="B44:B45"/>
    <mergeCell ref="F44:G44"/>
    <mergeCell ref="C35:E35"/>
    <mergeCell ref="A51:A52"/>
    <mergeCell ref="B51:B52"/>
    <mergeCell ref="C51:C52"/>
    <mergeCell ref="D51:D52"/>
    <mergeCell ref="E51:E52"/>
    <mergeCell ref="A37:A38"/>
    <mergeCell ref="B37:B38"/>
    <mergeCell ref="C37:C38"/>
    <mergeCell ref="D37:D38"/>
    <mergeCell ref="C70:E70"/>
    <mergeCell ref="E46:E48"/>
    <mergeCell ref="F46:F48"/>
    <mergeCell ref="G46:G48"/>
    <mergeCell ref="C49:E49"/>
    <mergeCell ref="F51:G51"/>
    <mergeCell ref="E53:E55"/>
    <mergeCell ref="G25:G27"/>
    <mergeCell ref="C28:E28"/>
    <mergeCell ref="A30:A31"/>
    <mergeCell ref="C4:E4"/>
    <mergeCell ref="C5:E5"/>
    <mergeCell ref="C6:C7"/>
    <mergeCell ref="D6:D7"/>
    <mergeCell ref="E6:E7"/>
    <mergeCell ref="E39:E41"/>
    <mergeCell ref="F39:F41"/>
    <mergeCell ref="G39:G41"/>
    <mergeCell ref="A14:A15"/>
    <mergeCell ref="B14:B15"/>
    <mergeCell ref="C14:C15"/>
    <mergeCell ref="D14:D15"/>
    <mergeCell ref="E14:E15"/>
    <mergeCell ref="B30:B31"/>
    <mergeCell ref="F14:G14"/>
    <mergeCell ref="E16:E18"/>
    <mergeCell ref="C30:C31"/>
    <mergeCell ref="D30:D31"/>
    <mergeCell ref="E30:E31"/>
    <mergeCell ref="F32:F34"/>
    <mergeCell ref="G32:G34"/>
    <mergeCell ref="B58:B59"/>
    <mergeCell ref="C58:C59"/>
    <mergeCell ref="D58:D59"/>
    <mergeCell ref="E58:E59"/>
    <mergeCell ref="F53:F55"/>
    <mergeCell ref="G53:G55"/>
    <mergeCell ref="C56:E56"/>
    <mergeCell ref="F58:G58"/>
    <mergeCell ref="E32:E34"/>
    <mergeCell ref="C42:E42"/>
    <mergeCell ref="C44:C45"/>
    <mergeCell ref="D44:D45"/>
    <mergeCell ref="E44:E45"/>
    <mergeCell ref="F60:F62"/>
    <mergeCell ref="G60:G62"/>
    <mergeCell ref="F37:G37"/>
    <mergeCell ref="A6:A7"/>
    <mergeCell ref="B6:B7"/>
    <mergeCell ref="F6:G6"/>
    <mergeCell ref="E8:E10"/>
    <mergeCell ref="A23:A24"/>
    <mergeCell ref="B23:B24"/>
    <mergeCell ref="C23:C24"/>
    <mergeCell ref="D23:D24"/>
    <mergeCell ref="E23:E24"/>
    <mergeCell ref="F30:G30"/>
    <mergeCell ref="F23:G23"/>
    <mergeCell ref="C21:E21"/>
    <mergeCell ref="C22:E22"/>
    <mergeCell ref="E37:E38"/>
    <mergeCell ref="E25:E27"/>
    <mergeCell ref="F25:F27"/>
    <mergeCell ref="F16:F18"/>
    <mergeCell ref="G16:G18"/>
    <mergeCell ref="F8:F10"/>
    <mergeCell ref="G8:G10"/>
    <mergeCell ref="A58:A59"/>
    <mergeCell ref="A1:C3"/>
    <mergeCell ref="D2:F3"/>
    <mergeCell ref="D1:G1"/>
    <mergeCell ref="C79:E79"/>
    <mergeCell ref="C80:E80"/>
    <mergeCell ref="A72:A73"/>
    <mergeCell ref="B72:B73"/>
    <mergeCell ref="C72:C73"/>
    <mergeCell ref="D72:D73"/>
    <mergeCell ref="E72:E73"/>
    <mergeCell ref="F72:G72"/>
    <mergeCell ref="C63:E63"/>
    <mergeCell ref="A65:A66"/>
    <mergeCell ref="E74:E76"/>
    <mergeCell ref="F74:F76"/>
    <mergeCell ref="G74:G76"/>
    <mergeCell ref="E67:E69"/>
    <mergeCell ref="F67:F69"/>
    <mergeCell ref="G67:G69"/>
    <mergeCell ref="B65:B66"/>
    <mergeCell ref="C65:C66"/>
    <mergeCell ref="D65:D66"/>
    <mergeCell ref="E65:E66"/>
    <mergeCell ref="F65:G65"/>
    <mergeCell ref="A81:A82"/>
    <mergeCell ref="B81:B82"/>
    <mergeCell ref="C81:C82"/>
    <mergeCell ref="D81:D82"/>
    <mergeCell ref="E81:E82"/>
    <mergeCell ref="F81:G81"/>
    <mergeCell ref="E83:E85"/>
    <mergeCell ref="F83:F85"/>
    <mergeCell ref="G83:G85"/>
    <mergeCell ref="C93:E93"/>
    <mergeCell ref="C86:E86"/>
    <mergeCell ref="C87:E87"/>
    <mergeCell ref="A88:A89"/>
    <mergeCell ref="B88:B89"/>
    <mergeCell ref="C88:C89"/>
    <mergeCell ref="D88:D89"/>
    <mergeCell ref="E88:E89"/>
    <mergeCell ref="F88:G88"/>
    <mergeCell ref="E90:E92"/>
    <mergeCell ref="F90:F92"/>
    <mergeCell ref="G90:G92"/>
  </mergeCells>
  <hyperlinks>
    <hyperlink ref="C25" r:id="rId1" xr:uid="{BF49072C-3BBB-4FD9-8F27-2645630C3653}"/>
    <hyperlink ref="C26" r:id="rId2" xr:uid="{4EE92207-0582-4957-8E37-48E874192EA4}"/>
    <hyperlink ref="C27" r:id="rId3" xr:uid="{5A6FA69C-9B4D-4720-966D-9AC57D282070}"/>
    <hyperlink ref="C32" r:id="rId4" xr:uid="{057DC9BB-4512-4EFF-B159-77C633A00BC1}"/>
    <hyperlink ref="C46" r:id="rId5" xr:uid="{DDDBEA27-B4C2-454D-8CA5-EB7F73478824}"/>
    <hyperlink ref="C47" r:id="rId6" xr:uid="{02CCA25D-813E-492F-9D54-8E73B2C81679}"/>
    <hyperlink ref="C48" r:id="rId7" xr:uid="{02081AA0-385A-47FC-9D87-90CEB7048570}"/>
    <hyperlink ref="C40" r:id="rId8" xr:uid="{DA39F987-239D-4B03-8442-18FB195604EE}"/>
    <hyperlink ref="C41" r:id="rId9" xr:uid="{E2419E22-3B50-4A2D-A3A0-0CDEAD12D1EC}"/>
    <hyperlink ref="C39" r:id="rId10" xr:uid="{9B7BE685-0A14-4763-8D79-9F54E2B0B74F}"/>
    <hyperlink ref="C67" r:id="rId11" xr:uid="{0E039EC7-E812-4A39-9DAA-4CF16506665C}"/>
    <hyperlink ref="C16" r:id="rId12" xr:uid="{199F83CE-B4F4-4479-BA74-695218FB6229}"/>
    <hyperlink ref="C90" r:id="rId13" xr:uid="{5CB46442-8E5A-49F6-943F-53C941B230C3}"/>
    <hyperlink ref="B91" r:id="rId14" display="tel:+556230912512" xr:uid="{B6D94D15-681E-4AD9-9478-FEB6B84EEC4A}"/>
    <hyperlink ref="B92" r:id="rId15" display="tel:6239112007" xr:uid="{5AC6C518-8024-4A81-9B03-616FB18BB920}"/>
  </hyperlinks>
  <pageMargins left="0.39370078740157483" right="0.39370078740157483" top="0.31496062992125984" bottom="0.39370078740157483" header="0.70866141732283472" footer="0.39370078740157483"/>
  <pageSetup paperSize="9" scale="43" firstPageNumber="0" orientation="portrait" r:id="rId16"/>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F084-A488-41A6-B3A8-829282C8067D}">
  <sheetPr>
    <pageSetUpPr fitToPage="1"/>
  </sheetPr>
  <dimension ref="B2:N42"/>
  <sheetViews>
    <sheetView view="pageBreakPreview" zoomScale="85" zoomScaleNormal="90" zoomScaleSheetLayoutView="85" zoomScalePageLayoutView="70" workbookViewId="0">
      <selection activeCell="F32" sqref="F32"/>
    </sheetView>
  </sheetViews>
  <sheetFormatPr defaultColWidth="9.140625" defaultRowHeight="15" x14ac:dyDescent="0.25"/>
  <cols>
    <col min="1" max="1" width="3.5703125" style="125" customWidth="1"/>
    <col min="2" max="2" width="52.5703125" style="125" bestFit="1" customWidth="1"/>
    <col min="3" max="4" width="28.5703125" style="125" customWidth="1"/>
    <col min="5" max="5" width="24" style="125" hidden="1" customWidth="1"/>
    <col min="6" max="6" width="3.5703125" style="125" customWidth="1"/>
    <col min="7" max="7" width="12.28515625" style="126" bestFit="1" customWidth="1"/>
    <col min="8" max="11" width="12.5703125" style="125" customWidth="1"/>
    <col min="12" max="16384" width="9.140625" style="125"/>
  </cols>
  <sheetData>
    <row r="2" spans="2:14" x14ac:dyDescent="0.25">
      <c r="B2" s="248" t="s">
        <v>5615</v>
      </c>
      <c r="C2" s="173" t="s">
        <v>5560</v>
      </c>
      <c r="D2" s="174"/>
    </row>
    <row r="3" spans="2:14" ht="15" customHeight="1" x14ac:dyDescent="0.25">
      <c r="B3" s="248"/>
      <c r="C3" s="249" t="s">
        <v>5613</v>
      </c>
      <c r="D3" s="249"/>
    </row>
    <row r="4" spans="2:14" ht="18" x14ac:dyDescent="0.25">
      <c r="B4" s="248"/>
      <c r="C4" s="249"/>
      <c r="D4" s="249"/>
      <c r="E4" s="127"/>
    </row>
    <row r="5" spans="2:14" ht="18" x14ac:dyDescent="0.25">
      <c r="B5" s="248"/>
      <c r="C5" s="249"/>
      <c r="D5" s="249"/>
      <c r="E5" s="127"/>
    </row>
    <row r="6" spans="2:14" ht="34.5" customHeight="1" x14ac:dyDescent="0.25">
      <c r="B6" s="250" t="s">
        <v>5561</v>
      </c>
      <c r="C6" s="250"/>
      <c r="D6" s="250"/>
      <c r="E6" s="250"/>
    </row>
    <row r="7" spans="2:14" x14ac:dyDescent="0.25">
      <c r="B7" s="128"/>
      <c r="H7" s="129"/>
      <c r="I7" s="129"/>
      <c r="J7" s="130"/>
      <c r="K7" s="130"/>
    </row>
    <row r="8" spans="2:14" x14ac:dyDescent="0.25">
      <c r="B8" s="131">
        <v>0.05</v>
      </c>
      <c r="C8" s="132" t="s">
        <v>5562</v>
      </c>
      <c r="E8" s="128"/>
      <c r="H8" s="129"/>
      <c r="I8" s="251" t="s">
        <v>5563</v>
      </c>
      <c r="J8" s="251"/>
      <c r="K8" s="251"/>
    </row>
    <row r="9" spans="2:14" x14ac:dyDescent="0.25">
      <c r="B9" s="128"/>
      <c r="H9" s="129"/>
      <c r="I9" s="129"/>
      <c r="J9" s="130"/>
      <c r="K9" s="130"/>
    </row>
    <row r="10" spans="2:14" ht="60" x14ac:dyDescent="0.25">
      <c r="B10" s="133" t="s">
        <v>5564</v>
      </c>
      <c r="C10" s="134" t="s">
        <v>5565</v>
      </c>
      <c r="D10" s="134" t="s">
        <v>5566</v>
      </c>
      <c r="E10" s="134" t="s">
        <v>5567</v>
      </c>
      <c r="H10" s="129"/>
      <c r="I10" s="129" t="s">
        <v>5568</v>
      </c>
      <c r="J10" s="129" t="s">
        <v>5569</v>
      </c>
      <c r="K10" s="129" t="s">
        <v>5570</v>
      </c>
      <c r="L10" s="128"/>
    </row>
    <row r="11" spans="2:14" x14ac:dyDescent="0.25">
      <c r="B11" s="135" t="s">
        <v>5571</v>
      </c>
      <c r="C11" s="136">
        <v>0.03</v>
      </c>
      <c r="D11" s="136">
        <f>C11</f>
        <v>0.03</v>
      </c>
      <c r="E11" s="136">
        <v>1.4999999999999999E-2</v>
      </c>
      <c r="H11" s="129" t="s">
        <v>5572</v>
      </c>
      <c r="I11" s="136">
        <v>0.03</v>
      </c>
      <c r="J11" s="136">
        <v>0.04</v>
      </c>
      <c r="K11" s="136">
        <v>5.5E-2</v>
      </c>
      <c r="M11" s="125" t="s">
        <v>5573</v>
      </c>
      <c r="N11" s="137">
        <f>0.97/100</f>
        <v>9.7000000000000003E-3</v>
      </c>
    </row>
    <row r="12" spans="2:14" x14ac:dyDescent="0.25">
      <c r="B12" s="135" t="s">
        <v>5574</v>
      </c>
      <c r="C12" s="136">
        <v>4.0000000000000001E-3</v>
      </c>
      <c r="D12" s="136">
        <f>C12</f>
        <v>4.0000000000000001E-3</v>
      </c>
      <c r="E12" s="136">
        <v>1.5E-3</v>
      </c>
      <c r="H12" s="129"/>
      <c r="I12" s="136"/>
      <c r="J12" s="136"/>
      <c r="K12" s="136"/>
    </row>
    <row r="13" spans="2:14" x14ac:dyDescent="0.25">
      <c r="B13" s="135" t="s">
        <v>5575</v>
      </c>
      <c r="C13" s="136">
        <v>4.0000000000000001E-3</v>
      </c>
      <c r="D13" s="136">
        <f>C13</f>
        <v>4.0000000000000001E-3</v>
      </c>
      <c r="E13" s="136">
        <v>1.5E-3</v>
      </c>
      <c r="H13" s="129" t="s">
        <v>5576</v>
      </c>
      <c r="I13" s="136">
        <v>8.0000000000000002E-3</v>
      </c>
      <c r="J13" s="136">
        <v>8.0000000000000002E-3</v>
      </c>
      <c r="K13" s="136">
        <v>0.01</v>
      </c>
    </row>
    <row r="14" spans="2:14" x14ac:dyDescent="0.25">
      <c r="B14" s="135" t="s">
        <v>5577</v>
      </c>
      <c r="C14" s="136">
        <v>9.7000000000000003E-3</v>
      </c>
      <c r="D14" s="136">
        <f>C14</f>
        <v>9.7000000000000003E-3</v>
      </c>
      <c r="E14" s="136">
        <v>5.5999999999999999E-3</v>
      </c>
      <c r="H14" s="129" t="s">
        <v>5578</v>
      </c>
      <c r="I14" s="136">
        <v>9.7000000000000003E-3</v>
      </c>
      <c r="J14" s="136">
        <v>1.2699999999999999E-2</v>
      </c>
      <c r="K14" s="136">
        <v>1.2699999999999999E-2</v>
      </c>
    </row>
    <row r="15" spans="2:14" x14ac:dyDescent="0.25">
      <c r="B15" s="138" t="s">
        <v>5579</v>
      </c>
      <c r="C15" s="139">
        <f>SUM(C11:C14)</f>
        <v>4.7700000000000006E-2</v>
      </c>
      <c r="D15" s="139">
        <f>SUM(D11:D14)</f>
        <v>4.7700000000000006E-2</v>
      </c>
      <c r="E15" s="139">
        <f>SUM(E11:E14)</f>
        <v>2.3600000000000003E-2</v>
      </c>
      <c r="H15" s="129"/>
      <c r="I15" s="136"/>
      <c r="J15" s="136"/>
      <c r="K15" s="136"/>
    </row>
    <row r="16" spans="2:14" x14ac:dyDescent="0.25">
      <c r="B16" s="135" t="s">
        <v>5580</v>
      </c>
      <c r="C16" s="136">
        <v>5.8999999999999999E-3</v>
      </c>
      <c r="D16" s="136">
        <f>C16</f>
        <v>5.8999999999999999E-3</v>
      </c>
      <c r="E16" s="136">
        <v>8.5000000000000006E-3</v>
      </c>
      <c r="H16" s="129"/>
      <c r="I16" s="136"/>
      <c r="J16" s="136"/>
      <c r="K16" s="136"/>
    </row>
    <row r="17" spans="2:12" x14ac:dyDescent="0.25">
      <c r="B17" s="138" t="s">
        <v>5581</v>
      </c>
      <c r="C17" s="140">
        <f>C16</f>
        <v>5.8999999999999999E-3</v>
      </c>
      <c r="D17" s="140">
        <f>D16</f>
        <v>5.8999999999999999E-3</v>
      </c>
      <c r="E17" s="140">
        <f>E16</f>
        <v>8.5000000000000006E-3</v>
      </c>
      <c r="H17" s="129" t="s">
        <v>5582</v>
      </c>
      <c r="I17" s="136">
        <v>5.8999999999999999E-3</v>
      </c>
      <c r="J17" s="136">
        <v>1.23E-2</v>
      </c>
      <c r="K17" s="136">
        <v>1.3899999999999999E-2</v>
      </c>
    </row>
    <row r="18" spans="2:12" x14ac:dyDescent="0.25">
      <c r="B18" s="135" t="s">
        <v>5583</v>
      </c>
      <c r="C18" s="136">
        <v>6.1600000000000002E-2</v>
      </c>
      <c r="D18" s="136">
        <v>6.1600000000000002E-2</v>
      </c>
      <c r="E18" s="136">
        <v>3.5000000000000003E-2</v>
      </c>
      <c r="H18" s="129"/>
      <c r="I18" s="136"/>
      <c r="J18" s="136"/>
      <c r="K18" s="136"/>
    </row>
    <row r="19" spans="2:12" x14ac:dyDescent="0.25">
      <c r="B19" s="138" t="s">
        <v>5584</v>
      </c>
      <c r="C19" s="141">
        <f>C18</f>
        <v>6.1600000000000002E-2</v>
      </c>
      <c r="D19" s="141">
        <f>D18</f>
        <v>6.1600000000000002E-2</v>
      </c>
      <c r="E19" s="141">
        <f>E18</f>
        <v>3.5000000000000003E-2</v>
      </c>
      <c r="H19" s="129" t="s">
        <v>150</v>
      </c>
      <c r="I19" s="136">
        <v>6.1600000000000002E-2</v>
      </c>
      <c r="J19" s="136">
        <v>7.3999999999999996E-2</v>
      </c>
      <c r="K19" s="136">
        <v>8.9599999999999999E-2</v>
      </c>
      <c r="L19" s="142"/>
    </row>
    <row r="20" spans="2:12" x14ac:dyDescent="0.25">
      <c r="B20" s="143" t="s">
        <v>5585</v>
      </c>
      <c r="C20" s="144">
        <f>(1+C15)*(1+C17)*(1+C19)</f>
        <v>1.1188005260880003</v>
      </c>
      <c r="D20" s="144">
        <f>(1+D15)*(1+D17)*(1+D19)</f>
        <v>1.1188005260880003</v>
      </c>
      <c r="E20" s="144">
        <f>(1+E15)*(1+E17)*(1+E19)</f>
        <v>1.0684311210000002</v>
      </c>
      <c r="H20" s="129"/>
      <c r="I20" s="136"/>
      <c r="J20" s="136"/>
      <c r="K20" s="136"/>
    </row>
    <row r="21" spans="2:12" x14ac:dyDescent="0.25">
      <c r="B21" s="135" t="s">
        <v>5586</v>
      </c>
      <c r="C21" s="136">
        <v>6.4999999999999997E-3</v>
      </c>
      <c r="D21" s="136">
        <f>C21</f>
        <v>6.4999999999999997E-3</v>
      </c>
      <c r="E21" s="136">
        <f>D21</f>
        <v>6.4999999999999997E-3</v>
      </c>
      <c r="H21" s="129"/>
      <c r="I21" s="136"/>
      <c r="J21" s="136"/>
      <c r="K21" s="136"/>
    </row>
    <row r="22" spans="2:12" x14ac:dyDescent="0.25">
      <c r="B22" s="135" t="s">
        <v>5587</v>
      </c>
      <c r="C22" s="136">
        <v>0.03</v>
      </c>
      <c r="D22" s="136">
        <f>C22</f>
        <v>0.03</v>
      </c>
      <c r="E22" s="136">
        <f>D22</f>
        <v>0.03</v>
      </c>
      <c r="H22" s="129"/>
      <c r="I22" s="136"/>
      <c r="J22" s="136"/>
      <c r="K22" s="136"/>
    </row>
    <row r="23" spans="2:12" x14ac:dyDescent="0.25">
      <c r="B23" s="135" t="s">
        <v>5588</v>
      </c>
      <c r="C23" s="136"/>
      <c r="D23" s="136">
        <v>0.05</v>
      </c>
      <c r="E23" s="136"/>
      <c r="H23" s="129"/>
      <c r="I23" s="136">
        <v>0.02</v>
      </c>
      <c r="J23" s="136"/>
      <c r="K23" s="136">
        <v>0.05</v>
      </c>
      <c r="L23" s="125" t="s">
        <v>5589</v>
      </c>
    </row>
    <row r="24" spans="2:12" x14ac:dyDescent="0.25">
      <c r="B24" s="135" t="s">
        <v>5590</v>
      </c>
      <c r="C24" s="136">
        <v>4.4999999999999998E-2</v>
      </c>
      <c r="D24" s="136">
        <v>4.4999999999999998E-2</v>
      </c>
      <c r="E24" s="136">
        <v>4.4999999999999998E-2</v>
      </c>
      <c r="H24" s="129"/>
      <c r="I24" s="136"/>
      <c r="J24" s="136"/>
      <c r="K24" s="136"/>
    </row>
    <row r="25" spans="2:12" x14ac:dyDescent="0.25">
      <c r="B25" s="143" t="s">
        <v>5591</v>
      </c>
      <c r="C25" s="145">
        <f>1-SUM(C21:C24)</f>
        <v>0.91849999999999998</v>
      </c>
      <c r="D25" s="145">
        <f>1-SUM(D21:D24)</f>
        <v>0.86850000000000005</v>
      </c>
      <c r="E25" s="145">
        <f>1-SUM(E21:E24)</f>
        <v>0.91849999999999998</v>
      </c>
      <c r="H25" s="129"/>
      <c r="I25" s="136"/>
      <c r="J25" s="136"/>
      <c r="K25" s="136"/>
    </row>
    <row r="26" spans="2:12" ht="18" x14ac:dyDescent="0.25">
      <c r="C26" s="146">
        <f>C20/C25-1</f>
        <v>0.21807351778769757</v>
      </c>
      <c r="D26" s="146">
        <f>D20/D25-1</f>
        <v>0.2881986483454233</v>
      </c>
      <c r="E26" s="146">
        <f>E20/E25-1</f>
        <v>0.16323475340228644</v>
      </c>
      <c r="H26" s="129" t="s">
        <v>5592</v>
      </c>
      <c r="I26" s="147">
        <v>0.2034</v>
      </c>
      <c r="J26" s="147">
        <v>0.22120000000000001</v>
      </c>
      <c r="K26" s="147">
        <v>0.25</v>
      </c>
    </row>
    <row r="27" spans="2:12" ht="18" x14ac:dyDescent="0.25">
      <c r="C27" s="146"/>
      <c r="D27" s="146"/>
      <c r="E27" s="146"/>
      <c r="H27" s="128"/>
      <c r="I27" s="142"/>
      <c r="J27" s="142"/>
      <c r="K27" s="142"/>
    </row>
    <row r="28" spans="2:12" x14ac:dyDescent="0.25">
      <c r="B28" s="125" t="s">
        <v>5593</v>
      </c>
      <c r="I28" s="142" t="s">
        <v>5594</v>
      </c>
      <c r="J28" s="142"/>
      <c r="K28" s="142"/>
    </row>
    <row r="29" spans="2:12" x14ac:dyDescent="0.25">
      <c r="I29" s="142"/>
      <c r="J29" s="142"/>
      <c r="K29" s="142"/>
    </row>
    <row r="42" spans="2:5" ht="41.25" customHeight="1" x14ac:dyDescent="0.25">
      <c r="B42" s="247" t="s">
        <v>5595</v>
      </c>
      <c r="C42" s="247"/>
      <c r="D42" s="247"/>
      <c r="E42" s="247"/>
    </row>
  </sheetData>
  <mergeCells count="5">
    <mergeCell ref="B42:E42"/>
    <mergeCell ref="B2:B5"/>
    <mergeCell ref="C3:D5"/>
    <mergeCell ref="B6:E6"/>
    <mergeCell ref="I8:K8"/>
  </mergeCells>
  <pageMargins left="0.39370078740157483" right="0.39370078740157483" top="0.31496062992125984" bottom="0.39370078740157483" header="0.70866141732283472" footer="0.39370078740157483"/>
  <pageSetup paperSize="9" scale="84" firstPageNumber="0"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F5B33-CF7F-4EC9-8139-354AA1D5F2E0}">
  <sheetPr>
    <pageSetUpPr fitToPage="1"/>
  </sheetPr>
  <dimension ref="B2:K5"/>
  <sheetViews>
    <sheetView view="pageBreakPreview" zoomScaleNormal="90" zoomScaleSheetLayoutView="100" workbookViewId="0">
      <selection activeCell="F32" sqref="F32"/>
    </sheetView>
  </sheetViews>
  <sheetFormatPr defaultRowHeight="15" x14ac:dyDescent="0.25"/>
  <cols>
    <col min="1" max="1" width="3.5703125" customWidth="1"/>
    <col min="8" max="8" width="11.5703125" bestFit="1" customWidth="1"/>
  </cols>
  <sheetData>
    <row r="2" spans="2:11" ht="15" customHeight="1" x14ac:dyDescent="0.25">
      <c r="B2" s="196" t="s">
        <v>5539</v>
      </c>
      <c r="C2" s="196"/>
      <c r="D2" s="196"/>
      <c r="E2" s="196"/>
      <c r="F2" s="196"/>
      <c r="G2" s="196"/>
      <c r="H2" s="252" t="s">
        <v>5612</v>
      </c>
      <c r="I2" s="252"/>
      <c r="J2" s="252"/>
      <c r="K2" s="252"/>
    </row>
    <row r="3" spans="2:11" ht="15" customHeight="1" x14ac:dyDescent="0.25">
      <c r="B3" s="196"/>
      <c r="C3" s="196"/>
      <c r="D3" s="196"/>
      <c r="E3" s="196"/>
      <c r="F3" s="196"/>
      <c r="G3" s="196"/>
      <c r="H3" s="253" t="s">
        <v>5613</v>
      </c>
      <c r="I3" s="253"/>
      <c r="J3" s="253"/>
      <c r="K3" s="253"/>
    </row>
    <row r="4" spans="2:11" x14ac:dyDescent="0.25">
      <c r="B4" s="196"/>
      <c r="C4" s="196"/>
      <c r="D4" s="196"/>
      <c r="E4" s="196"/>
      <c r="F4" s="196"/>
      <c r="G4" s="196"/>
      <c r="H4" s="253"/>
      <c r="I4" s="253"/>
      <c r="J4" s="253"/>
      <c r="K4" s="253"/>
    </row>
    <row r="5" spans="2:11" x14ac:dyDescent="0.25">
      <c r="B5" s="196"/>
      <c r="C5" s="196"/>
      <c r="D5" s="196"/>
      <c r="E5" s="196"/>
      <c r="F5" s="196"/>
      <c r="G5" s="196"/>
      <c r="H5" s="253"/>
      <c r="I5" s="253"/>
      <c r="J5" s="253"/>
      <c r="K5" s="253"/>
    </row>
  </sheetData>
  <mergeCells count="3">
    <mergeCell ref="H2:K2"/>
    <mergeCell ref="H3:K5"/>
    <mergeCell ref="B2:G5"/>
  </mergeCells>
  <pageMargins left="0.39370078740157483" right="0.39370078740157483" top="0.31496062992125984" bottom="0.39370078740157483" header="0.70866141732283472" footer="0.39370078740157483"/>
  <pageSetup paperSize="9" orientation="portrait" r:id="rId1"/>
  <headerFooter scaleWithDoc="0" alignWithMargins="0"/>
  <colBreaks count="1" manualBreakCount="1">
    <brk id="11" min="6"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14</vt:i4>
      </vt:variant>
    </vt:vector>
  </HeadingPairs>
  <TitlesOfParts>
    <vt:vector size="24" baseType="lpstr">
      <vt:lpstr>Sintetico_sub</vt:lpstr>
      <vt:lpstr>nomes</vt:lpstr>
      <vt:lpstr>insumos</vt:lpstr>
      <vt:lpstr>Capa</vt:lpstr>
      <vt:lpstr>Sintetico</vt:lpstr>
      <vt:lpstr>Analitico</vt:lpstr>
      <vt:lpstr>Cronograma</vt:lpstr>
      <vt:lpstr>Pesquisas</vt:lpstr>
      <vt:lpstr>BDI</vt:lpstr>
      <vt:lpstr>Encargos_Sociais</vt:lpstr>
      <vt:lpstr>Analitico</vt:lpstr>
      <vt:lpstr>Analitico!Area_de_impressao</vt:lpstr>
      <vt:lpstr>BDI!Area_de_impressao</vt:lpstr>
      <vt:lpstr>Capa!Area_de_impressao</vt:lpstr>
      <vt:lpstr>Cronograma!Area_de_impressao</vt:lpstr>
      <vt:lpstr>Encargos_Sociais!Area_de_impressao</vt:lpstr>
      <vt:lpstr>Pesquisas!Area_de_impressao</vt:lpstr>
      <vt:lpstr>Sintetico!Area_de_impressao</vt:lpstr>
      <vt:lpstr>BDI_MAT</vt:lpstr>
      <vt:lpstr>BDI_MO</vt:lpstr>
      <vt:lpstr>Insumos</vt:lpstr>
      <vt:lpstr>Pesquisas</vt:lpstr>
      <vt:lpstr>Sintetico</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Raphael Kratka Lins Rocha</dc:creator>
  <cp:lastModifiedBy>Reinaldo de Sa Moreira e Silva</cp:lastModifiedBy>
  <cp:lastPrinted>2022-02-10T18:15:21Z</cp:lastPrinted>
  <dcterms:created xsi:type="dcterms:W3CDTF">2022-02-09T17:20:08Z</dcterms:created>
  <dcterms:modified xsi:type="dcterms:W3CDTF">2022-04-01T19:40:31Z</dcterms:modified>
</cp:coreProperties>
</file>