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EstaPasta_de_trabalho" defaultThemeVersion="124226"/>
  <bookViews>
    <workbookView xWindow="-120" yWindow="-120" windowWidth="20730" windowHeight="11160" tabRatio="919" activeTab="7"/>
  </bookViews>
  <sheets>
    <sheet name="CAPA-DADOS" sheetId="21" r:id="rId1"/>
    <sheet name="01_SINTETICO" sheetId="10" r:id="rId2"/>
    <sheet name="02_CRONOGRAMA" sheetId="4" r:id="rId3"/>
    <sheet name="03_ANALITICO" sheetId="46" r:id="rId4"/>
    <sheet name="04_PESQUISAS" sheetId="49" r:id="rId5"/>
    <sheet name="05_BDI" sheetId="25" r:id="rId6"/>
    <sheet name="06_ENCARGOS" sheetId="30" r:id="rId7"/>
    <sheet name="07_CURVA_ABC" sheetId="42" r:id="rId8"/>
    <sheet name="sintetico" sheetId="45" state="hidden" r:id="rId9"/>
    <sheet name="insumos" sheetId="47" state="hidden" r:id="rId10"/>
    <sheet name="Plan8" sheetId="50" state="hidden" r:id="rId11"/>
  </sheets>
  <externalReferences>
    <externalReference r:id="rId12"/>
  </externalReferences>
  <definedNames>
    <definedName name="_xlnm._FilterDatabase" localSheetId="1" hidden="1">'01_SINTETICO'!$A$7:$L$87</definedName>
    <definedName name="_xlnm._FilterDatabase" localSheetId="3" hidden="1">'03_ANALITICO'!$A$4:$K$776</definedName>
    <definedName name="_xlnm._FilterDatabase" localSheetId="7" hidden="1">'07_CURVA_ABC'!$A$3:$E$78</definedName>
    <definedName name="agetop">Plan8!$A$1:$F$8</definedName>
    <definedName name="analitico">'03_ANALITICO'!$A$4:$G$776</definedName>
    <definedName name="_xlnm.Print_Area" localSheetId="1">'01_SINTETICO'!$A$1:$I$108</definedName>
    <definedName name="_xlnm.Print_Area" localSheetId="2">'02_CRONOGRAMA'!$B$2:$G$29</definedName>
    <definedName name="_xlnm.Print_Area" localSheetId="3">'03_ANALITICO'!$A$1:$G$776</definedName>
    <definedName name="_xlnm.Print_Area" localSheetId="5">'05_BDI'!$A$1:$F$45</definedName>
    <definedName name="_xlnm.Print_Area" localSheetId="6">'06_ENCARGOS'!$A:$G</definedName>
    <definedName name="_xlnm.Print_Area" localSheetId="7">'07_CURVA_ABC'!$A$1:$E$78</definedName>
    <definedName name="_xlnm.Print_Area" localSheetId="0">'CAPA-DADOS'!$A$1:$M$29</definedName>
    <definedName name="BDI_EQP">'[1]05_BDI'!#REF!</definedName>
    <definedName name="BDI_MAT" localSheetId="1">'01_SINTETICO'!$H$91</definedName>
    <definedName name="BDI_MAT" localSheetId="7">'07_CURVA_ABC'!#REF!</definedName>
    <definedName name="BDI_MAT">'[1]05_BDI'!$C$28</definedName>
    <definedName name="BDI_MATERIAIS" localSheetId="7">'07_CURVA_ABC'!#REF!</definedName>
    <definedName name="BDI_MATERIAIS">'01_SINTETICO'!$H$92</definedName>
    <definedName name="BDI_MDO" localSheetId="1">'01_SINTETICO'!$I$91</definedName>
    <definedName name="BDI_MDO" localSheetId="7">'07_CURVA_ABC'!#REF!</definedName>
    <definedName name="BDI_MO">'[1]05_BDI'!$D$28</definedName>
    <definedName name="curva">'01_SINTETICO'!$A$7:$L$87</definedName>
    <definedName name="Insumos">insumos!$A$7:$E$5180</definedName>
    <definedName name="MED_DIRETA">'02_CRONOGRAMA'!$J$3</definedName>
    <definedName name="Pesquisa">'04_PESQUISAS'!$A$6:$F$215</definedName>
    <definedName name="sintetico" localSheetId="7">'07_CURVA_ABC'!$A$4:$C$36</definedName>
    <definedName name="sintetico">'01_SINTETICO'!$A$7:$L$87</definedName>
    <definedName name="_xlnm.Print_Titles" localSheetId="1">'01_SINTETICO'!$1:$5</definedName>
    <definedName name="_xlnm.Print_Titles" localSheetId="7">'07_CURVA_ABC'!$1:$3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0" i="49" l="1"/>
  <c r="F203" i="49"/>
  <c r="F196" i="49"/>
  <c r="F189" i="49"/>
  <c r="F182" i="49"/>
  <c r="F175" i="49"/>
  <c r="F168" i="49"/>
  <c r="F161" i="49"/>
  <c r="F154" i="49"/>
  <c r="F147" i="49"/>
  <c r="F140" i="49"/>
  <c r="F133" i="49"/>
  <c r="F126" i="49"/>
  <c r="F119" i="49"/>
  <c r="F112" i="49"/>
  <c r="F105" i="49"/>
  <c r="F98" i="49"/>
  <c r="F91" i="49"/>
  <c r="F84" i="49"/>
  <c r="F77" i="49"/>
  <c r="F70" i="49"/>
  <c r="F63" i="49"/>
  <c r="F56" i="49"/>
  <c r="F49" i="49"/>
  <c r="F42" i="49"/>
  <c r="F35" i="49"/>
  <c r="F28" i="49"/>
  <c r="F21" i="49"/>
  <c r="F14" i="49"/>
  <c r="F7" i="49"/>
  <c r="G49" i="46"/>
  <c r="F49" i="46"/>
  <c r="G462" i="46"/>
  <c r="F462" i="46"/>
  <c r="G461" i="46"/>
  <c r="F461" i="46"/>
  <c r="G460" i="46"/>
  <c r="F460" i="46"/>
  <c r="G399" i="46"/>
  <c r="F399" i="46"/>
  <c r="G398" i="46"/>
  <c r="F398" i="46"/>
  <c r="G397" i="46"/>
  <c r="F397" i="46"/>
  <c r="G387" i="46"/>
  <c r="F387" i="46"/>
  <c r="G357" i="46"/>
  <c r="F357" i="46"/>
  <c r="G720" i="46"/>
  <c r="G710" i="46"/>
  <c r="F710" i="46"/>
  <c r="G700" i="46"/>
  <c r="G690" i="46"/>
  <c r="F690" i="46"/>
  <c r="G680" i="46"/>
  <c r="G670" i="46"/>
  <c r="F670" i="46"/>
  <c r="G660" i="46"/>
  <c r="G650" i="46"/>
  <c r="G640" i="46"/>
  <c r="G600" i="46"/>
  <c r="F600" i="46"/>
  <c r="G590" i="46"/>
  <c r="G533" i="46"/>
  <c r="G523" i="46"/>
  <c r="G513" i="46"/>
  <c r="F513" i="46"/>
  <c r="G503" i="46"/>
  <c r="G493" i="46"/>
  <c r="G483" i="46"/>
  <c r="G473" i="46"/>
  <c r="F473" i="46"/>
  <c r="G449" i="46"/>
  <c r="G439" i="46"/>
  <c r="G420" i="46"/>
  <c r="F420" i="46"/>
  <c r="G410" i="46"/>
  <c r="G400" i="46"/>
  <c r="G377" i="46"/>
  <c r="G367" i="46"/>
  <c r="F367" i="46"/>
  <c r="G347" i="46"/>
  <c r="G337" i="46"/>
  <c r="G190" i="46"/>
  <c r="G35" i="46"/>
  <c r="G19" i="46"/>
  <c r="F19" i="46"/>
  <c r="D213" i="49"/>
  <c r="F347" i="46" s="1"/>
  <c r="D206" i="49"/>
  <c r="D199" i="49"/>
  <c r="F337" i="46" s="1"/>
  <c r="D192" i="49"/>
  <c r="F720" i="46" s="1"/>
  <c r="D185" i="49"/>
  <c r="D178" i="49"/>
  <c r="D171" i="49"/>
  <c r="D164" i="49"/>
  <c r="D157" i="49"/>
  <c r="D150" i="49"/>
  <c r="D143" i="49"/>
  <c r="D136" i="49"/>
  <c r="D129" i="49"/>
  <c r="D122" i="49"/>
  <c r="F680" i="46" s="1"/>
  <c r="D115" i="49"/>
  <c r="F700" i="46" s="1"/>
  <c r="D108" i="49"/>
  <c r="F590" i="46" s="1"/>
  <c r="D101" i="49"/>
  <c r="F483" i="46" s="1"/>
  <c r="D94" i="49"/>
  <c r="F640" i="46" s="1"/>
  <c r="D87" i="49"/>
  <c r="F493" i="46" s="1"/>
  <c r="D80" i="49"/>
  <c r="D73" i="49"/>
  <c r="D66" i="49"/>
  <c r="D59" i="49"/>
  <c r="F660" i="46" s="1"/>
  <c r="D52" i="49"/>
  <c r="D45" i="49"/>
  <c r="D38" i="49"/>
  <c r="D31" i="49"/>
  <c r="F400" i="46" s="1"/>
  <c r="D24" i="49"/>
  <c r="F410" i="46" s="1"/>
  <c r="D17" i="49"/>
  <c r="D10" i="49"/>
  <c r="F439" i="46"/>
  <c r="F35" i="46"/>
  <c r="F503" i="46"/>
  <c r="F533" i="46"/>
  <c r="F523" i="46"/>
  <c r="F650" i="46"/>
  <c r="F377" i="46"/>
  <c r="F449" i="46"/>
  <c r="F190" i="46"/>
  <c r="C14" i="4"/>
  <c r="C20" i="4"/>
  <c r="C18" i="4"/>
  <c r="C16" i="4"/>
  <c r="C12" i="4"/>
  <c r="C10" i="4"/>
  <c r="G37" i="46"/>
  <c r="G15" i="10" s="1"/>
  <c r="I15" i="10" s="1"/>
  <c r="K15" i="10" s="1"/>
  <c r="F37" i="46"/>
  <c r="F15" i="10" s="1"/>
  <c r="H15" i="10" s="1"/>
  <c r="J15" i="10" s="1"/>
  <c r="L15" i="10" l="1"/>
  <c r="C52" i="42" s="1"/>
  <c r="G776" i="46"/>
  <c r="F776" i="46"/>
  <c r="G775" i="46"/>
  <c r="F775" i="46"/>
  <c r="G774" i="46"/>
  <c r="F774" i="46"/>
  <c r="G773" i="46"/>
  <c r="F773" i="46"/>
  <c r="G772" i="46"/>
  <c r="F772" i="46"/>
  <c r="G771" i="46"/>
  <c r="F771" i="46"/>
  <c r="G770" i="46"/>
  <c r="F770" i="46"/>
  <c r="G769" i="46"/>
  <c r="F769" i="46"/>
  <c r="G767" i="46"/>
  <c r="F767" i="46"/>
  <c r="G766" i="46"/>
  <c r="F766" i="46"/>
  <c r="G765" i="46"/>
  <c r="F765" i="46"/>
  <c r="G764" i="46"/>
  <c r="F764" i="46"/>
  <c r="G763" i="46"/>
  <c r="F763" i="46"/>
  <c r="G762" i="46"/>
  <c r="F762" i="46"/>
  <c r="G759" i="46"/>
  <c r="F759" i="46"/>
  <c r="G758" i="46"/>
  <c r="F758" i="46"/>
  <c r="G757" i="46"/>
  <c r="F757" i="46"/>
  <c r="G756" i="46"/>
  <c r="F756" i="46"/>
  <c r="G755" i="46"/>
  <c r="F755" i="46"/>
  <c r="G754" i="46"/>
  <c r="F754" i="46"/>
  <c r="G753" i="46"/>
  <c r="F753" i="46"/>
  <c r="G752" i="46"/>
  <c r="F752" i="46"/>
  <c r="G750" i="46"/>
  <c r="F750" i="46"/>
  <c r="G749" i="46"/>
  <c r="F749" i="46"/>
  <c r="G748" i="46"/>
  <c r="F748" i="46"/>
  <c r="G747" i="46"/>
  <c r="F747" i="46"/>
  <c r="G746" i="46"/>
  <c r="F746" i="46"/>
  <c r="G745" i="46"/>
  <c r="F745" i="46"/>
  <c r="G744" i="46"/>
  <c r="F744" i="46"/>
  <c r="G743" i="46"/>
  <c r="I741" i="46" s="1"/>
  <c r="F743" i="46"/>
  <c r="G742" i="46"/>
  <c r="F742" i="46"/>
  <c r="G740" i="46"/>
  <c r="F740" i="46"/>
  <c r="G739" i="46"/>
  <c r="F739" i="46"/>
  <c r="G738" i="46"/>
  <c r="F738" i="46"/>
  <c r="G737" i="46"/>
  <c r="F737" i="46"/>
  <c r="G736" i="46"/>
  <c r="F736" i="46"/>
  <c r="G735" i="46"/>
  <c r="F735" i="46"/>
  <c r="G734" i="46"/>
  <c r="F734" i="46"/>
  <c r="G733" i="46"/>
  <c r="F733" i="46"/>
  <c r="G732" i="46"/>
  <c r="I731" i="46" s="1"/>
  <c r="F732" i="46"/>
  <c r="G730" i="46"/>
  <c r="F730" i="46"/>
  <c r="G729" i="46"/>
  <c r="F729" i="46"/>
  <c r="G728" i="46"/>
  <c r="F728" i="46"/>
  <c r="G727" i="46"/>
  <c r="F727" i="46"/>
  <c r="G726" i="46"/>
  <c r="F726" i="46"/>
  <c r="G725" i="46"/>
  <c r="F725" i="46"/>
  <c r="G724" i="46"/>
  <c r="F724" i="46"/>
  <c r="G723" i="46"/>
  <c r="F723" i="46"/>
  <c r="G722" i="46"/>
  <c r="F722" i="46"/>
  <c r="G719" i="46"/>
  <c r="F719" i="46"/>
  <c r="G718" i="46"/>
  <c r="F718" i="46"/>
  <c r="G717" i="46"/>
  <c r="F717" i="46"/>
  <c r="G716" i="46"/>
  <c r="F716" i="46"/>
  <c r="G715" i="46"/>
  <c r="F715" i="46"/>
  <c r="G714" i="46"/>
  <c r="F714" i="46"/>
  <c r="G713" i="46"/>
  <c r="I711" i="46" s="1"/>
  <c r="F713" i="46"/>
  <c r="G712" i="46"/>
  <c r="F712" i="46"/>
  <c r="G709" i="46"/>
  <c r="F709" i="46"/>
  <c r="G708" i="46"/>
  <c r="F708" i="46"/>
  <c r="G707" i="46"/>
  <c r="F707" i="46"/>
  <c r="G706" i="46"/>
  <c r="F706" i="46"/>
  <c r="G705" i="46"/>
  <c r="F705" i="46"/>
  <c r="G704" i="46"/>
  <c r="F704" i="46"/>
  <c r="G703" i="46"/>
  <c r="I701" i="46" s="1"/>
  <c r="F703" i="46"/>
  <c r="G702" i="46"/>
  <c r="F702" i="46"/>
  <c r="G699" i="46"/>
  <c r="F699" i="46"/>
  <c r="G698" i="46"/>
  <c r="F698" i="46"/>
  <c r="G697" i="46"/>
  <c r="F697" i="46"/>
  <c r="G696" i="46"/>
  <c r="F696" i="46"/>
  <c r="G695" i="46"/>
  <c r="F695" i="46"/>
  <c r="G694" i="46"/>
  <c r="F694" i="46"/>
  <c r="G693" i="46"/>
  <c r="I691" i="46" s="1"/>
  <c r="F693" i="46"/>
  <c r="G692" i="46"/>
  <c r="F692" i="46"/>
  <c r="G689" i="46"/>
  <c r="F689" i="46"/>
  <c r="G688" i="46"/>
  <c r="F688" i="46"/>
  <c r="G687" i="46"/>
  <c r="F687" i="46"/>
  <c r="G686" i="46"/>
  <c r="F686" i="46"/>
  <c r="G685" i="46"/>
  <c r="F685" i="46"/>
  <c r="G684" i="46"/>
  <c r="F684" i="46"/>
  <c r="G683" i="46"/>
  <c r="I681" i="46" s="1"/>
  <c r="F683" i="46"/>
  <c r="G682" i="46"/>
  <c r="F682" i="46"/>
  <c r="G679" i="46"/>
  <c r="F679" i="46"/>
  <c r="G678" i="46"/>
  <c r="F678" i="46"/>
  <c r="G677" i="46"/>
  <c r="F677" i="46"/>
  <c r="G676" i="46"/>
  <c r="F676" i="46"/>
  <c r="G675" i="46"/>
  <c r="F675" i="46"/>
  <c r="G674" i="46"/>
  <c r="F674" i="46"/>
  <c r="G673" i="46"/>
  <c r="I671" i="46" s="1"/>
  <c r="F673" i="46"/>
  <c r="G672" i="46"/>
  <c r="F672" i="46"/>
  <c r="G669" i="46"/>
  <c r="F669" i="46"/>
  <c r="G668" i="46"/>
  <c r="F668" i="46"/>
  <c r="G667" i="46"/>
  <c r="F667" i="46"/>
  <c r="G666" i="46"/>
  <c r="F666" i="46"/>
  <c r="G665" i="46"/>
  <c r="F665" i="46"/>
  <c r="G664" i="46"/>
  <c r="F664" i="46"/>
  <c r="G663" i="46"/>
  <c r="I661" i="46" s="1"/>
  <c r="F663" i="46"/>
  <c r="G662" i="46"/>
  <c r="F662" i="46"/>
  <c r="G659" i="46"/>
  <c r="F659" i="46"/>
  <c r="G658" i="46"/>
  <c r="F658" i="46"/>
  <c r="G657" i="46"/>
  <c r="F657" i="46"/>
  <c r="G656" i="46"/>
  <c r="F656" i="46"/>
  <c r="G655" i="46"/>
  <c r="F655" i="46"/>
  <c r="G654" i="46"/>
  <c r="F654" i="46"/>
  <c r="G653" i="46"/>
  <c r="I651" i="46" s="1"/>
  <c r="F653" i="46"/>
  <c r="G652" i="46"/>
  <c r="F652" i="46"/>
  <c r="G649" i="46"/>
  <c r="F649" i="46"/>
  <c r="G648" i="46"/>
  <c r="F648" i="46"/>
  <c r="G647" i="46"/>
  <c r="F647" i="46"/>
  <c r="G646" i="46"/>
  <c r="F646" i="46"/>
  <c r="G645" i="46"/>
  <c r="F645" i="46"/>
  <c r="G644" i="46"/>
  <c r="F644" i="46"/>
  <c r="G643" i="46"/>
  <c r="F643" i="46"/>
  <c r="G642" i="46"/>
  <c r="F642" i="46"/>
  <c r="G639" i="46"/>
  <c r="F639" i="46"/>
  <c r="G638" i="46"/>
  <c r="F638" i="46"/>
  <c r="G637" i="46"/>
  <c r="F637" i="46"/>
  <c r="G636" i="46"/>
  <c r="F636" i="46"/>
  <c r="G635" i="46"/>
  <c r="F635" i="46"/>
  <c r="G634" i="46"/>
  <c r="F634" i="46"/>
  <c r="G633" i="46"/>
  <c r="F633" i="46"/>
  <c r="G632" i="46"/>
  <c r="F632" i="46"/>
  <c r="G630" i="46"/>
  <c r="F630" i="46"/>
  <c r="G629" i="46"/>
  <c r="F629" i="46"/>
  <c r="G628" i="46"/>
  <c r="F628" i="46"/>
  <c r="G627" i="46"/>
  <c r="F627" i="46"/>
  <c r="G626" i="46"/>
  <c r="F626" i="46"/>
  <c r="G625" i="46"/>
  <c r="F625" i="46"/>
  <c r="G624" i="46"/>
  <c r="F624" i="46"/>
  <c r="G623" i="46"/>
  <c r="F623" i="46"/>
  <c r="G622" i="46"/>
  <c r="F622" i="46"/>
  <c r="G620" i="46"/>
  <c r="F620" i="46"/>
  <c r="G619" i="46"/>
  <c r="F619" i="46"/>
  <c r="G618" i="46"/>
  <c r="F618" i="46"/>
  <c r="G617" i="46"/>
  <c r="F617" i="46"/>
  <c r="G616" i="46"/>
  <c r="F616" i="46"/>
  <c r="G615" i="46"/>
  <c r="F615" i="46"/>
  <c r="G614" i="46"/>
  <c r="F614" i="46"/>
  <c r="G613" i="46"/>
  <c r="F613" i="46"/>
  <c r="G612" i="46"/>
  <c r="F612" i="46"/>
  <c r="G610" i="46"/>
  <c r="F610" i="46"/>
  <c r="G609" i="46"/>
  <c r="F609" i="46"/>
  <c r="G608" i="46"/>
  <c r="F608" i="46"/>
  <c r="G607" i="46"/>
  <c r="F607" i="46"/>
  <c r="G606" i="46"/>
  <c r="F606" i="46"/>
  <c r="G605" i="46"/>
  <c r="F605" i="46"/>
  <c r="G604" i="46"/>
  <c r="F604" i="46"/>
  <c r="G603" i="46"/>
  <c r="F603" i="46"/>
  <c r="G602" i="46"/>
  <c r="F602" i="46"/>
  <c r="G599" i="46"/>
  <c r="F599" i="46"/>
  <c r="G598" i="46"/>
  <c r="F598" i="46"/>
  <c r="G597" i="46"/>
  <c r="F597" i="46"/>
  <c r="G596" i="46"/>
  <c r="F596" i="46"/>
  <c r="G595" i="46"/>
  <c r="F595" i="46"/>
  <c r="G594" i="46"/>
  <c r="F594" i="46"/>
  <c r="G593" i="46"/>
  <c r="F593" i="46"/>
  <c r="G592" i="46"/>
  <c r="F592" i="46"/>
  <c r="G589" i="46"/>
  <c r="F589" i="46"/>
  <c r="G588" i="46"/>
  <c r="F588" i="46"/>
  <c r="G587" i="46"/>
  <c r="F587" i="46"/>
  <c r="G586" i="46"/>
  <c r="F586" i="46"/>
  <c r="G585" i="46"/>
  <c r="F585" i="46"/>
  <c r="G584" i="46"/>
  <c r="F584" i="46"/>
  <c r="G583" i="46"/>
  <c r="F583" i="46"/>
  <c r="G581" i="46"/>
  <c r="F581" i="46"/>
  <c r="G580" i="46"/>
  <c r="F580" i="46"/>
  <c r="G579" i="46"/>
  <c r="F579" i="46"/>
  <c r="G578" i="46"/>
  <c r="F578" i="46"/>
  <c r="G577" i="46"/>
  <c r="F577" i="46"/>
  <c r="G576" i="46"/>
  <c r="F576" i="46"/>
  <c r="G575" i="46"/>
  <c r="F575" i="46"/>
  <c r="G574" i="46"/>
  <c r="F574" i="46"/>
  <c r="G572" i="46"/>
  <c r="F572" i="46"/>
  <c r="G571" i="46"/>
  <c r="F571" i="46"/>
  <c r="G570" i="46"/>
  <c r="F570" i="46"/>
  <c r="G569" i="46"/>
  <c r="F569" i="46"/>
  <c r="G568" i="46"/>
  <c r="F568" i="46"/>
  <c r="G567" i="46"/>
  <c r="F567" i="46"/>
  <c r="G566" i="46"/>
  <c r="F566" i="46"/>
  <c r="G565" i="46"/>
  <c r="F565" i="46"/>
  <c r="G564" i="46"/>
  <c r="F564" i="46"/>
  <c r="G562" i="46"/>
  <c r="F562" i="46"/>
  <c r="G561" i="46"/>
  <c r="F561" i="46"/>
  <c r="G560" i="46"/>
  <c r="F560" i="46"/>
  <c r="G559" i="46"/>
  <c r="F559" i="46"/>
  <c r="G558" i="46"/>
  <c r="F558" i="46"/>
  <c r="G557" i="46"/>
  <c r="F557" i="46"/>
  <c r="G556" i="46"/>
  <c r="F556" i="46"/>
  <c r="G555" i="46"/>
  <c r="F555" i="46"/>
  <c r="G554" i="46"/>
  <c r="F554" i="46"/>
  <c r="G552" i="46"/>
  <c r="F552" i="46"/>
  <c r="G551" i="46"/>
  <c r="F551" i="46"/>
  <c r="G550" i="46"/>
  <c r="F550" i="46"/>
  <c r="G549" i="46"/>
  <c r="F549" i="46"/>
  <c r="G548" i="46"/>
  <c r="F548" i="46"/>
  <c r="G547" i="46"/>
  <c r="F547" i="46"/>
  <c r="G546" i="46"/>
  <c r="F546" i="46"/>
  <c r="G545" i="46"/>
  <c r="F545" i="46"/>
  <c r="G544" i="46"/>
  <c r="F544" i="46"/>
  <c r="G542" i="46"/>
  <c r="F542" i="46"/>
  <c r="G541" i="46"/>
  <c r="F541" i="46"/>
  <c r="G540" i="46"/>
  <c r="F540" i="46"/>
  <c r="G539" i="46"/>
  <c r="F539" i="46"/>
  <c r="G538" i="46"/>
  <c r="F538" i="46"/>
  <c r="G537" i="46"/>
  <c r="F537" i="46"/>
  <c r="G536" i="46"/>
  <c r="F536" i="46"/>
  <c r="G535" i="46"/>
  <c r="F535" i="46"/>
  <c r="G532" i="46"/>
  <c r="F532" i="46"/>
  <c r="G531" i="46"/>
  <c r="F531" i="46"/>
  <c r="G530" i="46"/>
  <c r="F530" i="46"/>
  <c r="G529" i="46"/>
  <c r="F529" i="46"/>
  <c r="G528" i="46"/>
  <c r="F528" i="46"/>
  <c r="G527" i="46"/>
  <c r="F527" i="46"/>
  <c r="G526" i="46"/>
  <c r="F526" i="46"/>
  <c r="G525" i="46"/>
  <c r="F525" i="46"/>
  <c r="G522" i="46"/>
  <c r="F522" i="46"/>
  <c r="G521" i="46"/>
  <c r="F521" i="46"/>
  <c r="G520" i="46"/>
  <c r="F520" i="46"/>
  <c r="G519" i="46"/>
  <c r="F519" i="46"/>
  <c r="G518" i="46"/>
  <c r="F518" i="46"/>
  <c r="G517" i="46"/>
  <c r="F517" i="46"/>
  <c r="G516" i="46"/>
  <c r="F516" i="46"/>
  <c r="G515" i="46"/>
  <c r="F515" i="46"/>
  <c r="G512" i="46"/>
  <c r="F512" i="46"/>
  <c r="G511" i="46"/>
  <c r="F511" i="46"/>
  <c r="G510" i="46"/>
  <c r="F510" i="46"/>
  <c r="G509" i="46"/>
  <c r="F509" i="46"/>
  <c r="G508" i="46"/>
  <c r="F508" i="46"/>
  <c r="G507" i="46"/>
  <c r="F507" i="46"/>
  <c r="G506" i="46"/>
  <c r="F506" i="46"/>
  <c r="G505" i="46"/>
  <c r="F505" i="46"/>
  <c r="G502" i="46"/>
  <c r="F502" i="46"/>
  <c r="G501" i="46"/>
  <c r="F501" i="46"/>
  <c r="G500" i="46"/>
  <c r="F500" i="46"/>
  <c r="G499" i="46"/>
  <c r="F499" i="46"/>
  <c r="G498" i="46"/>
  <c r="F498" i="46"/>
  <c r="G497" i="46"/>
  <c r="F497" i="46"/>
  <c r="G496" i="46"/>
  <c r="F496" i="46"/>
  <c r="G495" i="46"/>
  <c r="F495" i="46"/>
  <c r="G492" i="46"/>
  <c r="F492" i="46"/>
  <c r="G491" i="46"/>
  <c r="F491" i="46"/>
  <c r="G490" i="46"/>
  <c r="F490" i="46"/>
  <c r="G489" i="46"/>
  <c r="F489" i="46"/>
  <c r="G488" i="46"/>
  <c r="F488" i="46"/>
  <c r="G487" i="46"/>
  <c r="F487" i="46"/>
  <c r="G486" i="46"/>
  <c r="F486" i="46"/>
  <c r="G485" i="46"/>
  <c r="F485" i="46"/>
  <c r="G482" i="46"/>
  <c r="F482" i="46"/>
  <c r="G481" i="46"/>
  <c r="F481" i="46"/>
  <c r="G480" i="46"/>
  <c r="F480" i="46"/>
  <c r="G479" i="46"/>
  <c r="F479" i="46"/>
  <c r="G478" i="46"/>
  <c r="F478" i="46"/>
  <c r="G477" i="46"/>
  <c r="F477" i="46"/>
  <c r="G476" i="46"/>
  <c r="F476" i="46"/>
  <c r="G475" i="46"/>
  <c r="F475" i="46"/>
  <c r="G472" i="46"/>
  <c r="F472" i="46"/>
  <c r="G471" i="46"/>
  <c r="F471" i="46"/>
  <c r="G470" i="46"/>
  <c r="F470" i="46"/>
  <c r="G469" i="46"/>
  <c r="F469" i="46"/>
  <c r="G468" i="46"/>
  <c r="F468" i="46"/>
  <c r="G467" i="46"/>
  <c r="F467" i="46"/>
  <c r="G466" i="46"/>
  <c r="F466" i="46"/>
  <c r="G465" i="46"/>
  <c r="F465" i="46"/>
  <c r="G459" i="46"/>
  <c r="F459" i="46"/>
  <c r="G458" i="46"/>
  <c r="F458" i="46"/>
  <c r="G457" i="46"/>
  <c r="F457" i="46"/>
  <c r="G456" i="46"/>
  <c r="F456" i="46"/>
  <c r="G455" i="46"/>
  <c r="F455" i="46"/>
  <c r="G454" i="46"/>
  <c r="F454" i="46"/>
  <c r="G453" i="46"/>
  <c r="F453" i="46"/>
  <c r="G452" i="46"/>
  <c r="F452" i="46"/>
  <c r="G451" i="46"/>
  <c r="F451" i="46"/>
  <c r="G448" i="46"/>
  <c r="F448" i="46"/>
  <c r="G447" i="46"/>
  <c r="F447" i="46"/>
  <c r="G446" i="46"/>
  <c r="F446" i="46"/>
  <c r="G445" i="46"/>
  <c r="F445" i="46"/>
  <c r="G444" i="46"/>
  <c r="F444" i="46"/>
  <c r="G443" i="46"/>
  <c r="F443" i="46"/>
  <c r="G442" i="46"/>
  <c r="F442" i="46"/>
  <c r="G441" i="46"/>
  <c r="F441" i="46"/>
  <c r="G438" i="46"/>
  <c r="F438" i="46"/>
  <c r="G437" i="46"/>
  <c r="F437" i="46"/>
  <c r="G436" i="46"/>
  <c r="F436" i="46"/>
  <c r="G435" i="46"/>
  <c r="F435" i="46"/>
  <c r="G434" i="46"/>
  <c r="F434" i="46"/>
  <c r="G433" i="46"/>
  <c r="F433" i="46"/>
  <c r="G432" i="46"/>
  <c r="F432" i="46"/>
  <c r="G431" i="46"/>
  <c r="F431" i="46"/>
  <c r="G429" i="46"/>
  <c r="F429" i="46"/>
  <c r="G428" i="46"/>
  <c r="F428" i="46"/>
  <c r="G427" i="46"/>
  <c r="F427" i="46"/>
  <c r="G426" i="46"/>
  <c r="F426" i="46"/>
  <c r="G425" i="46"/>
  <c r="F425" i="46"/>
  <c r="G424" i="46"/>
  <c r="F424" i="46"/>
  <c r="G423" i="46"/>
  <c r="F423" i="46"/>
  <c r="G422" i="46"/>
  <c r="F422" i="46"/>
  <c r="G419" i="46"/>
  <c r="F419" i="46"/>
  <c r="G418" i="46"/>
  <c r="F418" i="46"/>
  <c r="G417" i="46"/>
  <c r="F417" i="46"/>
  <c r="G416" i="46"/>
  <c r="F416" i="46"/>
  <c r="G415" i="46"/>
  <c r="F415" i="46"/>
  <c r="G414" i="46"/>
  <c r="F414" i="46"/>
  <c r="G413" i="46"/>
  <c r="F413" i="46"/>
  <c r="G412" i="46"/>
  <c r="F412" i="46"/>
  <c r="G409" i="46"/>
  <c r="F409" i="46"/>
  <c r="G408" i="46"/>
  <c r="F408" i="46"/>
  <c r="G407" i="46"/>
  <c r="F407" i="46"/>
  <c r="G406" i="46"/>
  <c r="F406" i="46"/>
  <c r="G405" i="46"/>
  <c r="F405" i="46"/>
  <c r="G404" i="46"/>
  <c r="F404" i="46"/>
  <c r="G403" i="46"/>
  <c r="F403" i="46"/>
  <c r="G402" i="46"/>
  <c r="F402" i="46"/>
  <c r="G396" i="46"/>
  <c r="F396" i="46"/>
  <c r="G395" i="46"/>
  <c r="F395" i="46"/>
  <c r="G394" i="46"/>
  <c r="F394" i="46"/>
  <c r="G393" i="46"/>
  <c r="F393" i="46"/>
  <c r="G392" i="46"/>
  <c r="F392" i="46"/>
  <c r="G391" i="46"/>
  <c r="F391" i="46"/>
  <c r="G390" i="46"/>
  <c r="F390" i="46"/>
  <c r="G389" i="46"/>
  <c r="F389" i="46"/>
  <c r="G386" i="46"/>
  <c r="F386" i="46"/>
  <c r="G385" i="46"/>
  <c r="F385" i="46"/>
  <c r="G384" i="46"/>
  <c r="F384" i="46"/>
  <c r="G383" i="46"/>
  <c r="F383" i="46"/>
  <c r="G382" i="46"/>
  <c r="F382" i="46"/>
  <c r="G381" i="46"/>
  <c r="F381" i="46"/>
  <c r="G380" i="46"/>
  <c r="F380" i="46"/>
  <c r="G379" i="46"/>
  <c r="F379" i="46"/>
  <c r="G376" i="46"/>
  <c r="F376" i="46"/>
  <c r="G375" i="46"/>
  <c r="F375" i="46"/>
  <c r="G374" i="46"/>
  <c r="F374" i="46"/>
  <c r="G373" i="46"/>
  <c r="F373" i="46"/>
  <c r="G372" i="46"/>
  <c r="F372" i="46"/>
  <c r="G371" i="46"/>
  <c r="F371" i="46"/>
  <c r="G370" i="46"/>
  <c r="F370" i="46"/>
  <c r="G369" i="46"/>
  <c r="F369" i="46"/>
  <c r="G366" i="46"/>
  <c r="F366" i="46"/>
  <c r="G365" i="46"/>
  <c r="F365" i="46"/>
  <c r="G364" i="46"/>
  <c r="F364" i="46"/>
  <c r="G363" i="46"/>
  <c r="F363" i="46"/>
  <c r="G362" i="46"/>
  <c r="F362" i="46"/>
  <c r="G361" i="46"/>
  <c r="F361" i="46"/>
  <c r="G360" i="46"/>
  <c r="F360" i="46"/>
  <c r="G359" i="46"/>
  <c r="F359" i="46"/>
  <c r="G356" i="46"/>
  <c r="F356" i="46"/>
  <c r="G355" i="46"/>
  <c r="F355" i="46"/>
  <c r="G354" i="46"/>
  <c r="F354" i="46"/>
  <c r="G353" i="46"/>
  <c r="F353" i="46"/>
  <c r="G352" i="46"/>
  <c r="F352" i="46"/>
  <c r="G351" i="46"/>
  <c r="F351" i="46"/>
  <c r="G350" i="46"/>
  <c r="F350" i="46"/>
  <c r="G349" i="46"/>
  <c r="F349" i="46"/>
  <c r="G346" i="46"/>
  <c r="F346" i="46"/>
  <c r="G345" i="46"/>
  <c r="F345" i="46"/>
  <c r="G344" i="46"/>
  <c r="F344" i="46"/>
  <c r="G343" i="46"/>
  <c r="F343" i="46"/>
  <c r="G342" i="46"/>
  <c r="F342" i="46"/>
  <c r="G341" i="46"/>
  <c r="F341" i="46"/>
  <c r="G340" i="46"/>
  <c r="F340" i="46"/>
  <c r="G339" i="46"/>
  <c r="F339" i="46"/>
  <c r="G336" i="46"/>
  <c r="F336" i="46"/>
  <c r="G335" i="46"/>
  <c r="F335" i="46"/>
  <c r="G334" i="46"/>
  <c r="F334" i="46"/>
  <c r="G333" i="46"/>
  <c r="F333" i="46"/>
  <c r="G332" i="46"/>
  <c r="F332" i="46"/>
  <c r="G331" i="46"/>
  <c r="F331" i="46"/>
  <c r="G330" i="46"/>
  <c r="F330" i="46"/>
  <c r="G328" i="46"/>
  <c r="F328" i="46"/>
  <c r="G327" i="46"/>
  <c r="F327" i="46"/>
  <c r="G326" i="46"/>
  <c r="F326" i="46"/>
  <c r="G325" i="46"/>
  <c r="F325" i="46"/>
  <c r="G324" i="46"/>
  <c r="F324" i="46"/>
  <c r="G323" i="46"/>
  <c r="F323" i="46"/>
  <c r="G322" i="46"/>
  <c r="F322" i="46"/>
  <c r="G321" i="46"/>
  <c r="F321" i="46"/>
  <c r="G320" i="46"/>
  <c r="F320" i="46"/>
  <c r="G319" i="46"/>
  <c r="F319" i="46"/>
  <c r="G317" i="46"/>
  <c r="F317" i="46"/>
  <c r="G316" i="46"/>
  <c r="F316" i="46"/>
  <c r="G315" i="46"/>
  <c r="F315" i="46"/>
  <c r="G314" i="46"/>
  <c r="F314" i="46"/>
  <c r="G313" i="46"/>
  <c r="F313" i="46"/>
  <c r="G312" i="46"/>
  <c r="F312" i="46"/>
  <c r="G311" i="46"/>
  <c r="F311" i="46"/>
  <c r="G310" i="46"/>
  <c r="F310" i="46"/>
  <c r="G309" i="46"/>
  <c r="F309" i="46"/>
  <c r="G308" i="46"/>
  <c r="F308" i="46"/>
  <c r="G306" i="46"/>
  <c r="F306" i="46"/>
  <c r="G305" i="46"/>
  <c r="F305" i="46"/>
  <c r="G304" i="46"/>
  <c r="F304" i="46"/>
  <c r="G303" i="46"/>
  <c r="F303" i="46"/>
  <c r="G302" i="46"/>
  <c r="F302" i="46"/>
  <c r="G301" i="46"/>
  <c r="F301" i="46"/>
  <c r="G300" i="46"/>
  <c r="F300" i="46"/>
  <c r="G299" i="46"/>
  <c r="F299" i="46"/>
  <c r="G298" i="46"/>
  <c r="F298" i="46"/>
  <c r="G297" i="46"/>
  <c r="F297" i="46"/>
  <c r="G295" i="46"/>
  <c r="F295" i="46"/>
  <c r="G294" i="46"/>
  <c r="F294" i="46"/>
  <c r="G293" i="46"/>
  <c r="F293" i="46"/>
  <c r="G292" i="46"/>
  <c r="F292" i="46"/>
  <c r="G291" i="46"/>
  <c r="F291" i="46"/>
  <c r="G290" i="46"/>
  <c r="F290" i="46"/>
  <c r="G289" i="46"/>
  <c r="F289" i="46"/>
  <c r="G288" i="46"/>
  <c r="F288" i="46"/>
  <c r="G287" i="46"/>
  <c r="F287" i="46"/>
  <c r="G286" i="46"/>
  <c r="F286" i="46"/>
  <c r="G284" i="46"/>
  <c r="F284" i="46"/>
  <c r="G283" i="46"/>
  <c r="F283" i="46"/>
  <c r="G282" i="46"/>
  <c r="F282" i="46"/>
  <c r="G281" i="46"/>
  <c r="F281" i="46"/>
  <c r="G280" i="46"/>
  <c r="F280" i="46"/>
  <c r="G279" i="46"/>
  <c r="F279" i="46"/>
  <c r="G278" i="46"/>
  <c r="F278" i="46"/>
  <c r="G277" i="46"/>
  <c r="F277" i="46"/>
  <c r="G276" i="46"/>
  <c r="F276" i="46"/>
  <c r="G275" i="46"/>
  <c r="F275" i="46"/>
  <c r="G273" i="46"/>
  <c r="F273" i="46"/>
  <c r="G272" i="46"/>
  <c r="F272" i="46"/>
  <c r="G271" i="46"/>
  <c r="F271" i="46"/>
  <c r="G270" i="46"/>
  <c r="F270" i="46"/>
  <c r="G269" i="46"/>
  <c r="F269" i="46"/>
  <c r="G268" i="46"/>
  <c r="F268" i="46"/>
  <c r="G267" i="46"/>
  <c r="F267" i="46"/>
  <c r="G266" i="46"/>
  <c r="F266" i="46"/>
  <c r="G265" i="46"/>
  <c r="F265" i="46"/>
  <c r="G264" i="46"/>
  <c r="F264" i="46"/>
  <c r="G262" i="46"/>
  <c r="F262" i="46"/>
  <c r="G261" i="46"/>
  <c r="F261" i="46"/>
  <c r="G260" i="46"/>
  <c r="F260" i="46"/>
  <c r="G259" i="46"/>
  <c r="F259" i="46"/>
  <c r="G258" i="46"/>
  <c r="F258" i="46"/>
  <c r="G257" i="46"/>
  <c r="F257" i="46"/>
  <c r="G256" i="46"/>
  <c r="F256" i="46"/>
  <c r="G255" i="46"/>
  <c r="F255" i="46"/>
  <c r="G254" i="46"/>
  <c r="F254" i="46"/>
  <c r="G253" i="46"/>
  <c r="F253" i="46"/>
  <c r="G252" i="46"/>
  <c r="F252" i="46"/>
  <c r="G251" i="46"/>
  <c r="F251" i="46"/>
  <c r="G250" i="46"/>
  <c r="F250" i="46"/>
  <c r="G249" i="46"/>
  <c r="I247" i="46" s="1"/>
  <c r="F249" i="46"/>
  <c r="G248" i="46"/>
  <c r="F248" i="46"/>
  <c r="G246" i="46"/>
  <c r="F246" i="46"/>
  <c r="G245" i="46"/>
  <c r="F245" i="46"/>
  <c r="G244" i="46"/>
  <c r="F244" i="46"/>
  <c r="G243" i="46"/>
  <c r="F243" i="46"/>
  <c r="G242" i="46"/>
  <c r="F242" i="46"/>
  <c r="G241" i="46"/>
  <c r="F241" i="46"/>
  <c r="G240" i="46"/>
  <c r="F240" i="46"/>
  <c r="G239" i="46"/>
  <c r="F239" i="46"/>
  <c r="G238" i="46"/>
  <c r="F238" i="46"/>
  <c r="G237" i="46"/>
  <c r="F237" i="46"/>
  <c r="G235" i="46"/>
  <c r="F235" i="46"/>
  <c r="G234" i="46"/>
  <c r="F234" i="46"/>
  <c r="G233" i="46"/>
  <c r="F233" i="46"/>
  <c r="G232" i="46"/>
  <c r="F232" i="46"/>
  <c r="G231" i="46"/>
  <c r="F231" i="46"/>
  <c r="G230" i="46"/>
  <c r="F230" i="46"/>
  <c r="G229" i="46"/>
  <c r="F229" i="46"/>
  <c r="G228" i="46"/>
  <c r="F228" i="46"/>
  <c r="G227" i="46"/>
  <c r="F227" i="46"/>
  <c r="G226" i="46"/>
  <c r="F226" i="46"/>
  <c r="G225" i="46"/>
  <c r="F225" i="46"/>
  <c r="G223" i="46"/>
  <c r="F223" i="46"/>
  <c r="G222" i="46"/>
  <c r="F222" i="46"/>
  <c r="G221" i="46"/>
  <c r="F221" i="46"/>
  <c r="G220" i="46"/>
  <c r="F220" i="46"/>
  <c r="G219" i="46"/>
  <c r="F219" i="46"/>
  <c r="G218" i="46"/>
  <c r="F218" i="46"/>
  <c r="G217" i="46"/>
  <c r="F217" i="46"/>
  <c r="G216" i="46"/>
  <c r="F216" i="46"/>
  <c r="G215" i="46"/>
  <c r="F215" i="46"/>
  <c r="G214" i="46"/>
  <c r="F214" i="46"/>
  <c r="G213" i="46"/>
  <c r="F213" i="46"/>
  <c r="G211" i="46"/>
  <c r="F211" i="46"/>
  <c r="G210" i="46"/>
  <c r="F210" i="46"/>
  <c r="G209" i="46"/>
  <c r="F209" i="46"/>
  <c r="G208" i="46"/>
  <c r="F208" i="46"/>
  <c r="G207" i="46"/>
  <c r="F207" i="46"/>
  <c r="G206" i="46"/>
  <c r="F206" i="46"/>
  <c r="G205" i="46"/>
  <c r="F205" i="46"/>
  <c r="G204" i="46"/>
  <c r="F204" i="46"/>
  <c r="G203" i="46"/>
  <c r="F203" i="46"/>
  <c r="G202" i="46"/>
  <c r="F202" i="46"/>
  <c r="G199" i="46"/>
  <c r="F199" i="46"/>
  <c r="G198" i="46"/>
  <c r="F198" i="46"/>
  <c r="G197" i="46"/>
  <c r="F197" i="46"/>
  <c r="G196" i="46"/>
  <c r="F196" i="46"/>
  <c r="G195" i="46"/>
  <c r="F195" i="46"/>
  <c r="G194" i="46"/>
  <c r="F194" i="46"/>
  <c r="G193" i="46"/>
  <c r="F193" i="46"/>
  <c r="G192" i="46"/>
  <c r="F192" i="46"/>
  <c r="G189" i="46"/>
  <c r="F189" i="46"/>
  <c r="G188" i="46"/>
  <c r="F188" i="46"/>
  <c r="G187" i="46"/>
  <c r="F187" i="46"/>
  <c r="G186" i="46"/>
  <c r="F186" i="46"/>
  <c r="G185" i="46"/>
  <c r="F185" i="46"/>
  <c r="G184" i="46"/>
  <c r="F184" i="46"/>
  <c r="G183" i="46"/>
  <c r="F183" i="46"/>
  <c r="G182" i="46"/>
  <c r="F182" i="46"/>
  <c r="G181" i="46"/>
  <c r="F181" i="46"/>
  <c r="G180" i="46"/>
  <c r="F180" i="46"/>
  <c r="G179" i="46"/>
  <c r="F179" i="46"/>
  <c r="G178" i="46"/>
  <c r="F178" i="46"/>
  <c r="G176" i="46"/>
  <c r="F176" i="46"/>
  <c r="G175" i="46"/>
  <c r="F175" i="46"/>
  <c r="G174" i="46"/>
  <c r="F174" i="46"/>
  <c r="G173" i="46"/>
  <c r="F173" i="46"/>
  <c r="G172" i="46"/>
  <c r="F172" i="46"/>
  <c r="G171" i="46"/>
  <c r="F171" i="46"/>
  <c r="G170" i="46"/>
  <c r="F170" i="46"/>
  <c r="G169" i="46"/>
  <c r="F169" i="46"/>
  <c r="G168" i="46"/>
  <c r="F168" i="46"/>
  <c r="G167" i="46"/>
  <c r="F167" i="46"/>
  <c r="G165" i="46"/>
  <c r="F165" i="46"/>
  <c r="G164" i="46"/>
  <c r="F164" i="46"/>
  <c r="G163" i="46"/>
  <c r="F163" i="46"/>
  <c r="G162" i="46"/>
  <c r="F162" i="46"/>
  <c r="G161" i="46"/>
  <c r="F161" i="46"/>
  <c r="G160" i="46"/>
  <c r="F160" i="46"/>
  <c r="G159" i="46"/>
  <c r="F159" i="46"/>
  <c r="G158" i="46"/>
  <c r="F158" i="46"/>
  <c r="G157" i="46"/>
  <c r="F157" i="46"/>
  <c r="G156" i="46"/>
  <c r="F156" i="46"/>
  <c r="G155" i="46"/>
  <c r="I153" i="46" s="1"/>
  <c r="F155" i="46"/>
  <c r="G154" i="46"/>
  <c r="F154" i="46"/>
  <c r="G152" i="46"/>
  <c r="F152" i="46"/>
  <c r="G151" i="46"/>
  <c r="F151" i="46"/>
  <c r="G150" i="46"/>
  <c r="F150" i="46"/>
  <c r="G149" i="46"/>
  <c r="F149" i="46"/>
  <c r="G148" i="46"/>
  <c r="F148" i="46"/>
  <c r="G147" i="46"/>
  <c r="F147" i="46"/>
  <c r="G146" i="46"/>
  <c r="F146" i="46"/>
  <c r="G145" i="46"/>
  <c r="F145" i="46"/>
  <c r="G144" i="46"/>
  <c r="F144" i="46"/>
  <c r="G143" i="46"/>
  <c r="F143" i="46"/>
  <c r="G142" i="46"/>
  <c r="F142" i="46"/>
  <c r="G140" i="46"/>
  <c r="F140" i="46"/>
  <c r="G139" i="46"/>
  <c r="F139" i="46"/>
  <c r="G138" i="46"/>
  <c r="F138" i="46"/>
  <c r="G137" i="46"/>
  <c r="F137" i="46"/>
  <c r="G136" i="46"/>
  <c r="F136" i="46"/>
  <c r="G135" i="46"/>
  <c r="F135" i="46"/>
  <c r="G134" i="46"/>
  <c r="F134" i="46"/>
  <c r="G133" i="46"/>
  <c r="F133" i="46"/>
  <c r="G132" i="46"/>
  <c r="F132" i="46"/>
  <c r="G131" i="46"/>
  <c r="F131" i="46"/>
  <c r="G130" i="46"/>
  <c r="F130" i="46"/>
  <c r="G128" i="46"/>
  <c r="F128" i="46"/>
  <c r="G127" i="46"/>
  <c r="F127" i="46"/>
  <c r="G126" i="46"/>
  <c r="F126" i="46"/>
  <c r="G125" i="46"/>
  <c r="F125" i="46"/>
  <c r="G124" i="46"/>
  <c r="F124" i="46"/>
  <c r="G123" i="46"/>
  <c r="F123" i="46"/>
  <c r="G122" i="46"/>
  <c r="F122" i="46"/>
  <c r="G121" i="46"/>
  <c r="F121" i="46"/>
  <c r="G120" i="46"/>
  <c r="F120" i="46"/>
  <c r="G119" i="46"/>
  <c r="F119" i="46"/>
  <c r="G118" i="46"/>
  <c r="F118" i="46"/>
  <c r="G117" i="46"/>
  <c r="F117" i="46"/>
  <c r="G116" i="46"/>
  <c r="F116" i="46"/>
  <c r="G115" i="46"/>
  <c r="F115" i="46"/>
  <c r="G114" i="46"/>
  <c r="F114" i="46"/>
  <c r="G113" i="46"/>
  <c r="F113" i="46"/>
  <c r="G112" i="46"/>
  <c r="F112" i="46"/>
  <c r="G110" i="46"/>
  <c r="F110" i="46"/>
  <c r="G109" i="46"/>
  <c r="F109" i="46"/>
  <c r="G108" i="46"/>
  <c r="F108" i="46"/>
  <c r="G107" i="46"/>
  <c r="F107" i="46"/>
  <c r="G106" i="46"/>
  <c r="F106" i="46"/>
  <c r="G105" i="46"/>
  <c r="F105" i="46"/>
  <c r="G104" i="46"/>
  <c r="F104" i="46"/>
  <c r="G103" i="46"/>
  <c r="F103" i="46"/>
  <c r="G102" i="46"/>
  <c r="F102" i="46"/>
  <c r="G101" i="46"/>
  <c r="F101" i="46"/>
  <c r="G100" i="46"/>
  <c r="F100" i="46"/>
  <c r="G99" i="46"/>
  <c r="F99" i="46"/>
  <c r="G98" i="46"/>
  <c r="F98" i="46"/>
  <c r="G97" i="46"/>
  <c r="F97" i="46"/>
  <c r="G96" i="46"/>
  <c r="F96" i="46"/>
  <c r="G95" i="46"/>
  <c r="F95" i="46"/>
  <c r="G94" i="46"/>
  <c r="F94" i="46"/>
  <c r="G93" i="46"/>
  <c r="F93" i="46"/>
  <c r="G91" i="46"/>
  <c r="F91" i="46"/>
  <c r="G90" i="46"/>
  <c r="F90" i="46"/>
  <c r="G89" i="46"/>
  <c r="F89" i="46"/>
  <c r="G88" i="46"/>
  <c r="F88" i="46"/>
  <c r="G87" i="46"/>
  <c r="F87" i="46"/>
  <c r="G86" i="46"/>
  <c r="F86" i="46"/>
  <c r="G85" i="46"/>
  <c r="F85" i="46"/>
  <c r="G84" i="46"/>
  <c r="F84" i="46"/>
  <c r="G83" i="46"/>
  <c r="F83" i="46"/>
  <c r="G82" i="46"/>
  <c r="F82" i="46"/>
  <c r="G81" i="46"/>
  <c r="F81" i="46"/>
  <c r="G80" i="46"/>
  <c r="F80" i="46"/>
  <c r="G79" i="46"/>
  <c r="F79" i="46"/>
  <c r="G78" i="46"/>
  <c r="F78" i="46"/>
  <c r="G77" i="46"/>
  <c r="F77" i="46"/>
  <c r="G76" i="46"/>
  <c r="F76" i="46"/>
  <c r="G75" i="46"/>
  <c r="F75" i="46"/>
  <c r="G74" i="46"/>
  <c r="F74" i="46"/>
  <c r="G73" i="46"/>
  <c r="F73" i="46"/>
  <c r="G72" i="46"/>
  <c r="F72" i="46"/>
  <c r="G71" i="46"/>
  <c r="F71" i="46"/>
  <c r="G69" i="46"/>
  <c r="F69" i="46"/>
  <c r="G68" i="46"/>
  <c r="F68" i="46"/>
  <c r="G67" i="46"/>
  <c r="F67" i="46"/>
  <c r="G66" i="46"/>
  <c r="F66" i="46"/>
  <c r="G65" i="46"/>
  <c r="F65" i="46"/>
  <c r="G64" i="46"/>
  <c r="F64" i="46"/>
  <c r="G63" i="46"/>
  <c r="F63" i="46"/>
  <c r="G62" i="46"/>
  <c r="F62" i="46"/>
  <c r="G61" i="46"/>
  <c r="F61" i="46"/>
  <c r="G60" i="46"/>
  <c r="F60" i="46"/>
  <c r="G59" i="46"/>
  <c r="F59" i="46"/>
  <c r="G57" i="46"/>
  <c r="F57" i="46"/>
  <c r="G56" i="46"/>
  <c r="F56" i="46"/>
  <c r="G55" i="46"/>
  <c r="F55" i="46"/>
  <c r="G54" i="46"/>
  <c r="F54" i="46"/>
  <c r="G53" i="46"/>
  <c r="F53" i="46"/>
  <c r="G52" i="46"/>
  <c r="F52" i="46"/>
  <c r="G51" i="46"/>
  <c r="F51" i="46"/>
  <c r="G50" i="46"/>
  <c r="F50" i="46"/>
  <c r="F40" i="46"/>
  <c r="G40" i="46"/>
  <c r="F41" i="46"/>
  <c r="G41" i="46"/>
  <c r="F42" i="46"/>
  <c r="G42" i="46"/>
  <c r="F43" i="46"/>
  <c r="G43" i="46"/>
  <c r="F44" i="46"/>
  <c r="G44" i="46"/>
  <c r="F45" i="46"/>
  <c r="G45" i="46"/>
  <c r="F46" i="46"/>
  <c r="G46" i="46"/>
  <c r="G39" i="46"/>
  <c r="F39" i="46"/>
  <c r="F30" i="46"/>
  <c r="F29" i="46"/>
  <c r="H34" i="46"/>
  <c r="G33" i="46"/>
  <c r="F33" i="46"/>
  <c r="G32" i="46"/>
  <c r="F32" i="46"/>
  <c r="G31" i="46"/>
  <c r="F31" i="46"/>
  <c r="G30" i="46"/>
  <c r="G29" i="46"/>
  <c r="G28" i="46"/>
  <c r="F28" i="46"/>
  <c r="G26" i="46"/>
  <c r="F26" i="46"/>
  <c r="G25" i="46"/>
  <c r="F25" i="46"/>
  <c r="G24" i="46"/>
  <c r="F24" i="46"/>
  <c r="G23" i="46"/>
  <c r="F23" i="46"/>
  <c r="G22" i="46"/>
  <c r="F22" i="46"/>
  <c r="G21" i="46"/>
  <c r="F21" i="46"/>
  <c r="H18" i="46"/>
  <c r="G17" i="46"/>
  <c r="F17" i="46"/>
  <c r="G16" i="46"/>
  <c r="F16" i="46"/>
  <c r="G15" i="46"/>
  <c r="F15" i="46"/>
  <c r="G14" i="46"/>
  <c r="F14" i="46"/>
  <c r="G13" i="46"/>
  <c r="F13" i="46"/>
  <c r="G11" i="46"/>
  <c r="F11" i="46"/>
  <c r="G10" i="46"/>
  <c r="F10" i="46"/>
  <c r="G9" i="46"/>
  <c r="F9" i="46"/>
  <c r="G8" i="46"/>
  <c r="F8" i="46"/>
  <c r="G7" i="46"/>
  <c r="F7" i="46"/>
  <c r="I768" i="46"/>
  <c r="H768" i="46"/>
  <c r="I611" i="46"/>
  <c r="I474" i="46"/>
  <c r="I34" i="46"/>
  <c r="I18" i="46"/>
  <c r="I591" i="46" l="1"/>
  <c r="I368" i="46"/>
  <c r="I388" i="46"/>
  <c r="G388" i="46" s="1"/>
  <c r="I494" i="46"/>
  <c r="G494" i="46" s="1"/>
  <c r="I504" i="46"/>
  <c r="G504" i="46" s="1"/>
  <c r="I534" i="46"/>
  <c r="I543" i="46"/>
  <c r="I553" i="46"/>
  <c r="I573" i="46"/>
  <c r="I582" i="46"/>
  <c r="G582" i="46" s="1"/>
  <c r="I621" i="46"/>
  <c r="G621" i="46" s="1"/>
  <c r="I631" i="46"/>
  <c r="G631" i="46" s="1"/>
  <c r="H761" i="46"/>
  <c r="I411" i="46"/>
  <c r="G411" i="46" s="1"/>
  <c r="I421" i="46"/>
  <c r="G421" i="46" s="1"/>
  <c r="I141" i="46"/>
  <c r="G141" i="46" s="1"/>
  <c r="I285" i="46"/>
  <c r="G285" i="46" s="1"/>
  <c r="I329" i="46"/>
  <c r="G329" i="46" s="1"/>
  <c r="I721" i="46"/>
  <c r="G721" i="46" s="1"/>
  <c r="I751" i="46"/>
  <c r="G751" i="46" s="1"/>
  <c r="I761" i="46"/>
  <c r="H48" i="46"/>
  <c r="I48" i="46"/>
  <c r="G48" i="46" s="1"/>
  <c r="I70" i="46"/>
  <c r="G70" i="46" s="1"/>
  <c r="I27" i="46"/>
  <c r="I224" i="46"/>
  <c r="G224" i="46" s="1"/>
  <c r="I338" i="46"/>
  <c r="G338" i="46" s="1"/>
  <c r="I12" i="46"/>
  <c r="G12" i="46" s="1"/>
  <c r="I20" i="46"/>
  <c r="G20" i="46" s="1"/>
  <c r="I92" i="46"/>
  <c r="G92" i="46" s="1"/>
  <c r="I111" i="46"/>
  <c r="G111" i="46" s="1"/>
  <c r="I129" i="46"/>
  <c r="G129" i="46" s="1"/>
  <c r="I166" i="46"/>
  <c r="G166" i="46" s="1"/>
  <c r="I177" i="46"/>
  <c r="G177" i="46" s="1"/>
  <c r="I191" i="46"/>
  <c r="G191" i="46" s="1"/>
  <c r="I201" i="46"/>
  <c r="G201" i="46" s="1"/>
  <c r="I212" i="46"/>
  <c r="G212" i="46" s="1"/>
  <c r="I236" i="46"/>
  <c r="G236" i="46" s="1"/>
  <c r="I263" i="46"/>
  <c r="G263" i="46" s="1"/>
  <c r="I274" i="46"/>
  <c r="G274" i="46" s="1"/>
  <c r="I296" i="46"/>
  <c r="I430" i="46"/>
  <c r="G430" i="46" s="1"/>
  <c r="I440" i="46"/>
  <c r="G440" i="46" s="1"/>
  <c r="I450" i="46"/>
  <c r="G450" i="46" s="1"/>
  <c r="I563" i="46"/>
  <c r="I307" i="46"/>
  <c r="G307" i="46" s="1"/>
  <c r="I318" i="46"/>
  <c r="G318" i="46" s="1"/>
  <c r="I348" i="46"/>
  <c r="G348" i="46" s="1"/>
  <c r="I358" i="46"/>
  <c r="G358" i="46" s="1"/>
  <c r="I378" i="46"/>
  <c r="G378" i="46" s="1"/>
  <c r="I401" i="46"/>
  <c r="G401" i="46" s="1"/>
  <c r="I484" i="46"/>
  <c r="G484" i="46" s="1"/>
  <c r="H671" i="46"/>
  <c r="F671" i="46" s="1"/>
  <c r="H691" i="46"/>
  <c r="F691" i="46" s="1"/>
  <c r="H701" i="46"/>
  <c r="F701" i="46" s="1"/>
  <c r="H711" i="46"/>
  <c r="F711" i="46" s="1"/>
  <c r="H721" i="46"/>
  <c r="F721" i="46" s="1"/>
  <c r="H731" i="46"/>
  <c r="F731" i="46" s="1"/>
  <c r="H6" i="46"/>
  <c r="F6" i="46" s="1"/>
  <c r="I514" i="46"/>
  <c r="G514" i="46" s="1"/>
  <c r="G247" i="46"/>
  <c r="G368" i="46"/>
  <c r="G474" i="46"/>
  <c r="G543" i="46"/>
  <c r="G591" i="46"/>
  <c r="G651" i="46"/>
  <c r="G691" i="46"/>
  <c r="G731" i="46"/>
  <c r="F768" i="46"/>
  <c r="G553" i="46"/>
  <c r="G611" i="46"/>
  <c r="G661" i="46"/>
  <c r="G701" i="46"/>
  <c r="G741" i="46"/>
  <c r="G768" i="46"/>
  <c r="G296" i="46"/>
  <c r="G563" i="46"/>
  <c r="G18" i="46"/>
  <c r="G153" i="46"/>
  <c r="G573" i="46"/>
  <c r="G671" i="46"/>
  <c r="G711" i="46"/>
  <c r="F18" i="46"/>
  <c r="F34" i="46"/>
  <c r="F761" i="46"/>
  <c r="G27" i="46"/>
  <c r="F48" i="46"/>
  <c r="G34" i="46"/>
  <c r="G534" i="46"/>
  <c r="G681" i="46"/>
  <c r="G761" i="46"/>
  <c r="I601" i="46"/>
  <c r="H741" i="46"/>
  <c r="H751" i="46"/>
  <c r="I641" i="46"/>
  <c r="H611" i="46"/>
  <c r="I524" i="46"/>
  <c r="H661" i="46"/>
  <c r="H641" i="46"/>
  <c r="H681" i="46"/>
  <c r="H92" i="46"/>
  <c r="H111" i="46"/>
  <c r="H307" i="46"/>
  <c r="H318" i="46"/>
  <c r="H166" i="46"/>
  <c r="H450" i="46"/>
  <c r="H141" i="46"/>
  <c r="H191" i="46"/>
  <c r="H236" i="46"/>
  <c r="H368" i="46"/>
  <c r="H388" i="46"/>
  <c r="H411" i="46"/>
  <c r="H440" i="46"/>
  <c r="H563" i="46"/>
  <c r="H621" i="46"/>
  <c r="H631" i="46"/>
  <c r="H212" i="46"/>
  <c r="H348" i="46"/>
  <c r="H474" i="46"/>
  <c r="H177" i="46"/>
  <c r="H274" i="46"/>
  <c r="H329" i="46"/>
  <c r="H358" i="46"/>
  <c r="H129" i="46"/>
  <c r="H153" i="46"/>
  <c r="H285" i="46"/>
  <c r="H296" i="46"/>
  <c r="H338" i="46"/>
  <c r="H378" i="46"/>
  <c r="H401" i="46"/>
  <c r="H421" i="46"/>
  <c r="H430" i="46"/>
  <c r="H70" i="46"/>
  <c r="H514" i="46"/>
  <c r="H651" i="46"/>
  <c r="H58" i="46"/>
  <c r="H247" i="46"/>
  <c r="H494" i="46"/>
  <c r="H534" i="46"/>
  <c r="H543" i="46"/>
  <c r="H601" i="46"/>
  <c r="H263" i="46"/>
  <c r="H573" i="46"/>
  <c r="H582" i="46"/>
  <c r="H504" i="46"/>
  <c r="H524" i="46"/>
  <c r="H553" i="46"/>
  <c r="H591" i="46"/>
  <c r="H464" i="46"/>
  <c r="H12" i="46"/>
  <c r="H20" i="46"/>
  <c r="H484" i="46"/>
  <c r="I38" i="46"/>
  <c r="H224" i="46"/>
  <c r="I58" i="46"/>
  <c r="I464" i="46"/>
  <c r="H201" i="46"/>
  <c r="H38" i="46"/>
  <c r="H27" i="46"/>
  <c r="I6" i="46"/>
  <c r="G77" i="10" l="1"/>
  <c r="I77" i="10" s="1"/>
  <c r="K77" i="10" s="1"/>
  <c r="G50" i="10"/>
  <c r="I50" i="10" s="1"/>
  <c r="K50" i="10" s="1"/>
  <c r="F86" i="10"/>
  <c r="H86" i="10" s="1"/>
  <c r="J86" i="10" s="1"/>
  <c r="G80" i="10"/>
  <c r="I80" i="10" s="1"/>
  <c r="K80" i="10" s="1"/>
  <c r="G59" i="10"/>
  <c r="I59" i="10" s="1"/>
  <c r="K59" i="10" s="1"/>
  <c r="G10" i="10"/>
  <c r="I10" i="10" s="1"/>
  <c r="K10" i="10" s="1"/>
  <c r="G83" i="10"/>
  <c r="I83" i="10" s="1"/>
  <c r="K83" i="10" s="1"/>
  <c r="G64" i="10"/>
  <c r="I64" i="10" s="1"/>
  <c r="K64" i="10" s="1"/>
  <c r="G24" i="10"/>
  <c r="I24" i="10" s="1"/>
  <c r="K24" i="10" s="1"/>
  <c r="G74" i="10"/>
  <c r="I74" i="10" s="1"/>
  <c r="K74" i="10" s="1"/>
  <c r="G45" i="10"/>
  <c r="I45" i="10" s="1"/>
  <c r="K45" i="10" s="1"/>
  <c r="F8" i="10"/>
  <c r="F79" i="10"/>
  <c r="H79" i="10" s="1"/>
  <c r="J79" i="10" s="1"/>
  <c r="G48" i="10"/>
  <c r="I48" i="10" s="1"/>
  <c r="K48" i="10" s="1"/>
  <c r="G40" i="10"/>
  <c r="I40" i="10" s="1"/>
  <c r="K40" i="10" s="1"/>
  <c r="G52" i="10"/>
  <c r="I52" i="10" s="1"/>
  <c r="K52" i="10" s="1"/>
  <c r="G35" i="10"/>
  <c r="I35" i="10" s="1"/>
  <c r="K35" i="10" s="1"/>
  <c r="G28" i="10"/>
  <c r="I28" i="10" s="1"/>
  <c r="K28" i="10" s="1"/>
  <c r="G22" i="10"/>
  <c r="I22" i="10" s="1"/>
  <c r="K22" i="10" s="1"/>
  <c r="G42" i="10"/>
  <c r="I42" i="10" s="1"/>
  <c r="K42" i="10" s="1"/>
  <c r="G18" i="10"/>
  <c r="I18" i="10" s="1"/>
  <c r="K18" i="10" s="1"/>
  <c r="G81" i="10"/>
  <c r="I81" i="10" s="1"/>
  <c r="K81" i="10" s="1"/>
  <c r="G72" i="10"/>
  <c r="I72" i="10" s="1"/>
  <c r="K72" i="10" s="1"/>
  <c r="G13" i="10"/>
  <c r="I13" i="10" s="1"/>
  <c r="K13" i="10" s="1"/>
  <c r="F13" i="10"/>
  <c r="H13" i="10" s="1"/>
  <c r="J13" i="10" s="1"/>
  <c r="G76" i="10"/>
  <c r="I76" i="10" s="1"/>
  <c r="K76" i="10" s="1"/>
  <c r="G49" i="10"/>
  <c r="I49" i="10" s="1"/>
  <c r="K49" i="10" s="1"/>
  <c r="G65" i="10"/>
  <c r="I65" i="10" s="1"/>
  <c r="K65" i="10" s="1"/>
  <c r="G79" i="10"/>
  <c r="I79" i="10" s="1"/>
  <c r="K79" i="10" s="1"/>
  <c r="G58" i="10"/>
  <c r="I58" i="10" s="1"/>
  <c r="K58" i="10" s="1"/>
  <c r="F87" i="10"/>
  <c r="H87" i="10" s="1"/>
  <c r="J87" i="10" s="1"/>
  <c r="G68" i="10"/>
  <c r="I68" i="10" s="1"/>
  <c r="K68" i="10" s="1"/>
  <c r="G34" i="10"/>
  <c r="I34" i="10" s="1"/>
  <c r="K34" i="10" s="1"/>
  <c r="F82" i="10"/>
  <c r="H82" i="10" s="1"/>
  <c r="J82" i="10" s="1"/>
  <c r="F78" i="10"/>
  <c r="H78" i="10" s="1"/>
  <c r="J78" i="10" s="1"/>
  <c r="G46" i="10"/>
  <c r="I46" i="10" s="1"/>
  <c r="K46" i="10" s="1"/>
  <c r="G39" i="10"/>
  <c r="I39" i="10" s="1"/>
  <c r="K39" i="10" s="1"/>
  <c r="G51" i="10"/>
  <c r="I51" i="10" s="1"/>
  <c r="K51" i="10" s="1"/>
  <c r="G33" i="10"/>
  <c r="I33" i="10" s="1"/>
  <c r="K33" i="10" s="1"/>
  <c r="G27" i="10"/>
  <c r="I27" i="10" s="1"/>
  <c r="K27" i="10" s="1"/>
  <c r="G21" i="10"/>
  <c r="I21" i="10" s="1"/>
  <c r="K21" i="10" s="1"/>
  <c r="G32" i="10"/>
  <c r="I32" i="10" s="1"/>
  <c r="K32" i="10" s="1"/>
  <c r="G67" i="10"/>
  <c r="I67" i="10" s="1"/>
  <c r="K67" i="10" s="1"/>
  <c r="F18" i="10"/>
  <c r="H18" i="10" s="1"/>
  <c r="J18" i="10" s="1"/>
  <c r="L18" i="10" s="1"/>
  <c r="C40" i="42" s="1"/>
  <c r="F10" i="10"/>
  <c r="H10" i="10" s="1"/>
  <c r="J10" i="10" s="1"/>
  <c r="L10" i="10" s="1"/>
  <c r="C75" i="42" s="1"/>
  <c r="G71" i="10"/>
  <c r="I71" i="10" s="1"/>
  <c r="K71" i="10" s="1"/>
  <c r="G41" i="10"/>
  <c r="I41" i="10" s="1"/>
  <c r="K41" i="10" s="1"/>
  <c r="G38" i="10"/>
  <c r="I38" i="10" s="1"/>
  <c r="K38" i="10" s="1"/>
  <c r="G75" i="10"/>
  <c r="I75" i="10" s="1"/>
  <c r="K75" i="10" s="1"/>
  <c r="G47" i="10"/>
  <c r="I47" i="10" s="1"/>
  <c r="K47" i="10" s="1"/>
  <c r="G82" i="10"/>
  <c r="I82" i="10" s="1"/>
  <c r="K82" i="10" s="1"/>
  <c r="G63" i="10"/>
  <c r="I63" i="10" s="1"/>
  <c r="K63" i="10" s="1"/>
  <c r="G20" i="10"/>
  <c r="I20" i="10" s="1"/>
  <c r="K20" i="10" s="1"/>
  <c r="F81" i="10"/>
  <c r="H81" i="10" s="1"/>
  <c r="J81" i="10" s="1"/>
  <c r="L81" i="10" s="1"/>
  <c r="C48" i="42" s="1"/>
  <c r="F76" i="10"/>
  <c r="H76" i="10" s="1"/>
  <c r="J76" i="10" s="1"/>
  <c r="L76" i="10" s="1"/>
  <c r="C43" i="42" s="1"/>
  <c r="G44" i="10"/>
  <c r="I44" i="10" s="1"/>
  <c r="K44" i="10" s="1"/>
  <c r="G31" i="10"/>
  <c r="I31" i="10" s="1"/>
  <c r="K31" i="10" s="1"/>
  <c r="G26" i="10"/>
  <c r="I26" i="10" s="1"/>
  <c r="K26" i="10" s="1"/>
  <c r="G11" i="10"/>
  <c r="I11" i="10" s="1"/>
  <c r="K11" i="10" s="1"/>
  <c r="G86" i="10"/>
  <c r="I86" i="10" s="1"/>
  <c r="K86" i="10" s="1"/>
  <c r="G62" i="10"/>
  <c r="I62" i="10" s="1"/>
  <c r="K62" i="10" s="1"/>
  <c r="G12" i="10"/>
  <c r="I12" i="10" s="1"/>
  <c r="K12" i="10" s="1"/>
  <c r="G84" i="10"/>
  <c r="I84" i="10" s="1"/>
  <c r="K84" i="10" s="1"/>
  <c r="G66" i="10"/>
  <c r="I66" i="10" s="1"/>
  <c r="K66" i="10" s="1"/>
  <c r="G25" i="10"/>
  <c r="I25" i="10" s="1"/>
  <c r="K25" i="10" s="1"/>
  <c r="G87" i="10"/>
  <c r="I87" i="10" s="1"/>
  <c r="K87" i="10" s="1"/>
  <c r="G70" i="10"/>
  <c r="I70" i="10" s="1"/>
  <c r="K70" i="10" s="1"/>
  <c r="G37" i="10"/>
  <c r="I37" i="10" s="1"/>
  <c r="K37" i="10" s="1"/>
  <c r="G78" i="10"/>
  <c r="I78" i="10" s="1"/>
  <c r="K78" i="10" s="1"/>
  <c r="G56" i="10"/>
  <c r="I56" i="10" s="1"/>
  <c r="K56" i="10" s="1"/>
  <c r="G60" i="10"/>
  <c r="I60" i="10" s="1"/>
  <c r="K60" i="10" s="1"/>
  <c r="F80" i="10"/>
  <c r="H80" i="10" s="1"/>
  <c r="J80" i="10" s="1"/>
  <c r="L80" i="10" s="1"/>
  <c r="C6" i="42" s="1"/>
  <c r="G57" i="10"/>
  <c r="I57" i="10" s="1"/>
  <c r="K57" i="10" s="1"/>
  <c r="G43" i="10"/>
  <c r="I43" i="10" s="1"/>
  <c r="K43" i="10" s="1"/>
  <c r="G53" i="10"/>
  <c r="I53" i="10" s="1"/>
  <c r="K53" i="10" s="1"/>
  <c r="G36" i="10"/>
  <c r="I36" i="10" s="1"/>
  <c r="K36" i="10" s="1"/>
  <c r="G30" i="10"/>
  <c r="I30" i="10" s="1"/>
  <c r="K30" i="10" s="1"/>
  <c r="G23" i="10"/>
  <c r="I23" i="10" s="1"/>
  <c r="K23" i="10" s="1"/>
  <c r="G9" i="10"/>
  <c r="I9" i="10" s="1"/>
  <c r="K9" i="10" s="1"/>
  <c r="F464" i="46"/>
  <c r="F247" i="46"/>
  <c r="F153" i="46"/>
  <c r="F212" i="46"/>
  <c r="F368" i="46"/>
  <c r="F641" i="46"/>
  <c r="G641" i="46"/>
  <c r="G6" i="46"/>
  <c r="G464" i="46"/>
  <c r="F484" i="46"/>
  <c r="F591" i="46"/>
  <c r="F582" i="46"/>
  <c r="F543" i="46"/>
  <c r="F58" i="46"/>
  <c r="F430" i="46"/>
  <c r="F338" i="46"/>
  <c r="F129" i="46"/>
  <c r="F177" i="46"/>
  <c r="F631" i="46"/>
  <c r="F411" i="46"/>
  <c r="F236" i="46"/>
  <c r="F166" i="46"/>
  <c r="F661" i="46"/>
  <c r="F751" i="46"/>
  <c r="K761" i="46"/>
  <c r="K681" i="46"/>
  <c r="K582" i="46"/>
  <c r="K421" i="46"/>
  <c r="K224" i="46"/>
  <c r="J48" i="46"/>
  <c r="J761" i="46"/>
  <c r="J18" i="46"/>
  <c r="K711" i="46"/>
  <c r="K621" i="46"/>
  <c r="K504" i="46"/>
  <c r="K329" i="46"/>
  <c r="K18" i="46"/>
  <c r="K563" i="46"/>
  <c r="K484" i="46"/>
  <c r="K440" i="46"/>
  <c r="K401" i="46"/>
  <c r="K378" i="46"/>
  <c r="K348" i="46"/>
  <c r="K307" i="46"/>
  <c r="K274" i="46"/>
  <c r="K236" i="46"/>
  <c r="K201" i="46"/>
  <c r="K177" i="46"/>
  <c r="K129" i="46"/>
  <c r="K92" i="46"/>
  <c r="K20" i="46"/>
  <c r="K768" i="46"/>
  <c r="K701" i="46"/>
  <c r="K611" i="46"/>
  <c r="K494" i="46"/>
  <c r="K285" i="46"/>
  <c r="J731" i="46"/>
  <c r="J711" i="46"/>
  <c r="J691" i="46"/>
  <c r="J768" i="46"/>
  <c r="K691" i="46"/>
  <c r="K591" i="46"/>
  <c r="K474" i="46"/>
  <c r="K247" i="46"/>
  <c r="F201" i="46"/>
  <c r="F504" i="46"/>
  <c r="F601" i="46"/>
  <c r="F378" i="46"/>
  <c r="F274" i="46"/>
  <c r="F450" i="46"/>
  <c r="F27" i="46"/>
  <c r="F20" i="46"/>
  <c r="F573" i="46"/>
  <c r="F651" i="46"/>
  <c r="F296" i="46"/>
  <c r="F474" i="46"/>
  <c r="F111" i="46"/>
  <c r="G38" i="46"/>
  <c r="F70" i="46"/>
  <c r="F440" i="46"/>
  <c r="G58" i="46"/>
  <c r="F553" i="46"/>
  <c r="F534" i="46"/>
  <c r="F421" i="46"/>
  <c r="F358" i="46"/>
  <c r="F621" i="46"/>
  <c r="F191" i="46"/>
  <c r="F318" i="46"/>
  <c r="F92" i="46"/>
  <c r="G524" i="46"/>
  <c r="F741" i="46"/>
  <c r="F38" i="46"/>
  <c r="F224" i="46"/>
  <c r="F12" i="46"/>
  <c r="F524" i="46"/>
  <c r="F263" i="46"/>
  <c r="F494" i="46"/>
  <c r="F514" i="46"/>
  <c r="F401" i="46"/>
  <c r="F285" i="46"/>
  <c r="F329" i="46"/>
  <c r="F348" i="46"/>
  <c r="F563" i="46"/>
  <c r="F388" i="46"/>
  <c r="F141" i="46"/>
  <c r="F307" i="46"/>
  <c r="F681" i="46"/>
  <c r="F611" i="46"/>
  <c r="G601" i="46"/>
  <c r="K721" i="46"/>
  <c r="K631" i="46"/>
  <c r="K534" i="46"/>
  <c r="K338" i="46"/>
  <c r="K34" i="46"/>
  <c r="K27" i="46"/>
  <c r="J34" i="46"/>
  <c r="K751" i="46"/>
  <c r="K671" i="46"/>
  <c r="K573" i="46"/>
  <c r="K411" i="46"/>
  <c r="K153" i="46"/>
  <c r="J6" i="46"/>
  <c r="K514" i="46"/>
  <c r="K450" i="46"/>
  <c r="K430" i="46"/>
  <c r="K358" i="46"/>
  <c r="K318" i="46"/>
  <c r="K296" i="46"/>
  <c r="K263" i="46"/>
  <c r="K212" i="46"/>
  <c r="K191" i="46"/>
  <c r="K166" i="46"/>
  <c r="K111" i="46"/>
  <c r="K48" i="46"/>
  <c r="K12" i="46"/>
  <c r="K741" i="46"/>
  <c r="K661" i="46"/>
  <c r="K553" i="46"/>
  <c r="K388" i="46"/>
  <c r="K141" i="46"/>
  <c r="J721" i="46"/>
  <c r="J701" i="46"/>
  <c r="J671" i="46"/>
  <c r="K731" i="46"/>
  <c r="K651" i="46"/>
  <c r="K543" i="46"/>
  <c r="K368" i="46"/>
  <c r="K70" i="46"/>
  <c r="K85" i="10" l="1"/>
  <c r="H85" i="10"/>
  <c r="I85" i="10"/>
  <c r="K29" i="10"/>
  <c r="L13" i="10"/>
  <c r="C51" i="42" s="1"/>
  <c r="F43" i="10"/>
  <c r="H43" i="10" s="1"/>
  <c r="J43" i="10" s="1"/>
  <c r="L43" i="10" s="1"/>
  <c r="C24" i="42" s="1"/>
  <c r="F9" i="10"/>
  <c r="H9" i="10" s="1"/>
  <c r="J9" i="10" s="1"/>
  <c r="L9" i="10" s="1"/>
  <c r="C11" i="42" s="1"/>
  <c r="F71" i="10"/>
  <c r="H71" i="10" s="1"/>
  <c r="J71" i="10" s="1"/>
  <c r="L71" i="10" s="1"/>
  <c r="C59" i="42" s="1"/>
  <c r="G16" i="10"/>
  <c r="I16" i="10" s="1"/>
  <c r="K16" i="10" s="1"/>
  <c r="F74" i="10"/>
  <c r="H74" i="10" s="1"/>
  <c r="J74" i="10" s="1"/>
  <c r="L74" i="10" s="1"/>
  <c r="C25" i="42" s="1"/>
  <c r="G69" i="10"/>
  <c r="I69" i="10" s="1"/>
  <c r="K69" i="10" s="1"/>
  <c r="F24" i="10"/>
  <c r="H24" i="10" s="1"/>
  <c r="J24" i="10" s="1"/>
  <c r="L24" i="10" s="1"/>
  <c r="C39" i="42" s="1"/>
  <c r="F41" i="10"/>
  <c r="H41" i="10" s="1"/>
  <c r="J41" i="10" s="1"/>
  <c r="L41" i="10" s="1"/>
  <c r="C50" i="42" s="1"/>
  <c r="F58" i="10"/>
  <c r="H58" i="10" s="1"/>
  <c r="J58" i="10" s="1"/>
  <c r="L58" i="10" s="1"/>
  <c r="C7" i="42" s="1"/>
  <c r="F32" i="10"/>
  <c r="H32" i="10" s="1"/>
  <c r="J32" i="10" s="1"/>
  <c r="L32" i="10" s="1"/>
  <c r="C73" i="42" s="1"/>
  <c r="F21" i="10"/>
  <c r="H21" i="10" s="1"/>
  <c r="J21" i="10" s="1"/>
  <c r="L21" i="10" s="1"/>
  <c r="C37" i="42" s="1"/>
  <c r="F44" i="10"/>
  <c r="H44" i="10" s="1"/>
  <c r="J44" i="10" s="1"/>
  <c r="L44" i="10" s="1"/>
  <c r="C32" i="42" s="1"/>
  <c r="G19" i="10"/>
  <c r="I19" i="10" s="1"/>
  <c r="K19" i="10" s="1"/>
  <c r="F22" i="10"/>
  <c r="H22" i="10" s="1"/>
  <c r="J22" i="10" s="1"/>
  <c r="L22" i="10" s="1"/>
  <c r="C68" i="42" s="1"/>
  <c r="F66" i="10"/>
  <c r="H66" i="10" s="1"/>
  <c r="J66" i="10" s="1"/>
  <c r="L66" i="10" s="1"/>
  <c r="C69" i="42" s="1"/>
  <c r="F36" i="10"/>
  <c r="H36" i="10" s="1"/>
  <c r="J36" i="10" s="1"/>
  <c r="L36" i="10" s="1"/>
  <c r="C77" i="42" s="1"/>
  <c r="F30" i="10"/>
  <c r="H30" i="10" s="1"/>
  <c r="J30" i="10" s="1"/>
  <c r="L30" i="10" s="1"/>
  <c r="C30" i="42" s="1"/>
  <c r="F33" i="10"/>
  <c r="H33" i="10" s="1"/>
  <c r="J33" i="10" s="1"/>
  <c r="L33" i="10" s="1"/>
  <c r="C4" i="42" s="1"/>
  <c r="F23" i="10"/>
  <c r="H23" i="10" s="1"/>
  <c r="J23" i="10" s="1"/>
  <c r="L23" i="10" s="1"/>
  <c r="C63" i="42" s="1"/>
  <c r="F63" i="10"/>
  <c r="H63" i="10" s="1"/>
  <c r="J63" i="10" s="1"/>
  <c r="L63" i="10" s="1"/>
  <c r="C41" i="42" s="1"/>
  <c r="G55" i="10"/>
  <c r="I55" i="10" s="1"/>
  <c r="K55" i="10" s="1"/>
  <c r="F45" i="10"/>
  <c r="H45" i="10" s="1"/>
  <c r="J45" i="10" s="1"/>
  <c r="L45" i="10" s="1"/>
  <c r="C46" i="42" s="1"/>
  <c r="F55" i="10"/>
  <c r="H55" i="10" s="1"/>
  <c r="J55" i="10" s="1"/>
  <c r="I29" i="10"/>
  <c r="L82" i="10"/>
  <c r="C9" i="42" s="1"/>
  <c r="F65" i="10"/>
  <c r="H65" i="10" s="1"/>
  <c r="J65" i="10" s="1"/>
  <c r="L65" i="10" s="1"/>
  <c r="C47" i="42" s="1"/>
  <c r="F62" i="10"/>
  <c r="H62" i="10" s="1"/>
  <c r="J62" i="10" s="1"/>
  <c r="L62" i="10" s="1"/>
  <c r="C74" i="42" s="1"/>
  <c r="F70" i="10"/>
  <c r="H70" i="10" s="1"/>
  <c r="J70" i="10" s="1"/>
  <c r="L70" i="10" s="1"/>
  <c r="C65" i="42" s="1"/>
  <c r="F47" i="10"/>
  <c r="H47" i="10" s="1"/>
  <c r="J47" i="10" s="1"/>
  <c r="L47" i="10" s="1"/>
  <c r="C53" i="42" s="1"/>
  <c r="F37" i="10"/>
  <c r="H37" i="10" s="1"/>
  <c r="J37" i="10" s="1"/>
  <c r="L37" i="10" s="1"/>
  <c r="C54" i="42" s="1"/>
  <c r="F35" i="10"/>
  <c r="H35" i="10" s="1"/>
  <c r="J35" i="10" s="1"/>
  <c r="L35" i="10" s="1"/>
  <c r="C76" i="42" s="1"/>
  <c r="F16" i="10"/>
  <c r="H16" i="10" s="1"/>
  <c r="J16" i="10" s="1"/>
  <c r="L16" i="10" s="1"/>
  <c r="C55" i="42" s="1"/>
  <c r="F40" i="10"/>
  <c r="H40" i="10" s="1"/>
  <c r="J40" i="10" s="1"/>
  <c r="L40" i="10" s="1"/>
  <c r="C61" i="42" s="1"/>
  <c r="F50" i="10"/>
  <c r="H50" i="10" s="1"/>
  <c r="J50" i="10" s="1"/>
  <c r="L50" i="10" s="1"/>
  <c r="C31" i="42" s="1"/>
  <c r="F52" i="10"/>
  <c r="H52" i="10" s="1"/>
  <c r="J52" i="10" s="1"/>
  <c r="L52" i="10" s="1"/>
  <c r="C5" i="42" s="1"/>
  <c r="F56" i="10"/>
  <c r="H56" i="10" s="1"/>
  <c r="J56" i="10" s="1"/>
  <c r="L56" i="10" s="1"/>
  <c r="C33" i="42" s="1"/>
  <c r="F11" i="10"/>
  <c r="H11" i="10" s="1"/>
  <c r="J11" i="10" s="1"/>
  <c r="L11" i="10" s="1"/>
  <c r="C13" i="42" s="1"/>
  <c r="F46" i="10"/>
  <c r="H46" i="10" s="1"/>
  <c r="J46" i="10" s="1"/>
  <c r="L46" i="10" s="1"/>
  <c r="C20" i="42" s="1"/>
  <c r="F84" i="10"/>
  <c r="H84" i="10" s="1"/>
  <c r="J84" i="10" s="1"/>
  <c r="L84" i="10" s="1"/>
  <c r="C70" i="42" s="1"/>
  <c r="F49" i="10"/>
  <c r="H49" i="10" s="1"/>
  <c r="J49" i="10" s="1"/>
  <c r="L49" i="10" s="1"/>
  <c r="C29" i="42" s="1"/>
  <c r="F42" i="10"/>
  <c r="H42" i="10" s="1"/>
  <c r="J42" i="10" s="1"/>
  <c r="L42" i="10" s="1"/>
  <c r="C23" i="42" s="1"/>
  <c r="F67" i="10"/>
  <c r="H67" i="10" s="1"/>
  <c r="J67" i="10" s="1"/>
  <c r="L67" i="10" s="1"/>
  <c r="C71" i="42" s="1"/>
  <c r="G8" i="10"/>
  <c r="F31" i="10"/>
  <c r="H31" i="10" s="1"/>
  <c r="J31" i="10" s="1"/>
  <c r="L31" i="10" s="1"/>
  <c r="C78" i="42" s="1"/>
  <c r="L78" i="10"/>
  <c r="C27" i="42" s="1"/>
  <c r="L87" i="10"/>
  <c r="C67" i="42" s="1"/>
  <c r="L79" i="10"/>
  <c r="C10" i="42" s="1"/>
  <c r="L86" i="10"/>
  <c r="C42" i="42" s="1"/>
  <c r="F77" i="10"/>
  <c r="H77" i="10" s="1"/>
  <c r="J77" i="10" s="1"/>
  <c r="L77" i="10" s="1"/>
  <c r="C19" i="42" s="1"/>
  <c r="F48" i="10"/>
  <c r="H48" i="10" s="1"/>
  <c r="J48" i="10" s="1"/>
  <c r="L48" i="10" s="1"/>
  <c r="C16" i="42" s="1"/>
  <c r="F61" i="10"/>
  <c r="H61" i="10" s="1"/>
  <c r="J61" i="10" s="1"/>
  <c r="F83" i="10"/>
  <c r="H83" i="10" s="1"/>
  <c r="J83" i="10" s="1"/>
  <c r="L83" i="10" s="1"/>
  <c r="C60" i="42" s="1"/>
  <c r="F28" i="10"/>
  <c r="H28" i="10" s="1"/>
  <c r="J28" i="10" s="1"/>
  <c r="L28" i="10" s="1"/>
  <c r="C62" i="42" s="1"/>
  <c r="F20" i="10"/>
  <c r="H20" i="10" s="1"/>
  <c r="J20" i="10" s="1"/>
  <c r="L20" i="10" s="1"/>
  <c r="C36" i="42" s="1"/>
  <c r="F38" i="10"/>
  <c r="H38" i="10" s="1"/>
  <c r="J38" i="10" s="1"/>
  <c r="L38" i="10" s="1"/>
  <c r="C57" i="42" s="1"/>
  <c r="F12" i="10"/>
  <c r="H12" i="10" s="1"/>
  <c r="J12" i="10" s="1"/>
  <c r="L12" i="10" s="1"/>
  <c r="C14" i="42" s="1"/>
  <c r="F69" i="10"/>
  <c r="H69" i="10" s="1"/>
  <c r="J69" i="10" s="1"/>
  <c r="L69" i="10" s="1"/>
  <c r="C56" i="42" s="1"/>
  <c r="F75" i="10"/>
  <c r="H75" i="10" s="1"/>
  <c r="J75" i="10" s="1"/>
  <c r="L75" i="10" s="1"/>
  <c r="C35" i="42" s="1"/>
  <c r="F72" i="10"/>
  <c r="H72" i="10" s="1"/>
  <c r="J72" i="10" s="1"/>
  <c r="L72" i="10" s="1"/>
  <c r="C21" i="42" s="1"/>
  <c r="F51" i="10"/>
  <c r="H51" i="10" s="1"/>
  <c r="J51" i="10" s="1"/>
  <c r="L51" i="10" s="1"/>
  <c r="C45" i="42" s="1"/>
  <c r="F68" i="10"/>
  <c r="H68" i="10" s="1"/>
  <c r="J68" i="10" s="1"/>
  <c r="L68" i="10" s="1"/>
  <c r="C34" i="42" s="1"/>
  <c r="G73" i="10"/>
  <c r="I73" i="10" s="1"/>
  <c r="K73" i="10" s="1"/>
  <c r="F25" i="10"/>
  <c r="H25" i="10" s="1"/>
  <c r="J25" i="10" s="1"/>
  <c r="L25" i="10" s="1"/>
  <c r="C49" i="42" s="1"/>
  <c r="F39" i="10"/>
  <c r="H39" i="10" s="1"/>
  <c r="J39" i="10" s="1"/>
  <c r="L39" i="10" s="1"/>
  <c r="C72" i="42" s="1"/>
  <c r="F60" i="10"/>
  <c r="H60" i="10" s="1"/>
  <c r="J60" i="10" s="1"/>
  <c r="L60" i="10" s="1"/>
  <c r="C66" i="42" s="1"/>
  <c r="G61" i="10"/>
  <c r="I61" i="10" s="1"/>
  <c r="K61" i="10" s="1"/>
  <c r="F64" i="10"/>
  <c r="H64" i="10" s="1"/>
  <c r="J64" i="10" s="1"/>
  <c r="L64" i="10" s="1"/>
  <c r="C26" i="42" s="1"/>
  <c r="F53" i="10"/>
  <c r="H53" i="10" s="1"/>
  <c r="J53" i="10" s="1"/>
  <c r="L53" i="10" s="1"/>
  <c r="C18" i="42" s="1"/>
  <c r="F59" i="10"/>
  <c r="H59" i="10" s="1"/>
  <c r="J59" i="10" s="1"/>
  <c r="L59" i="10" s="1"/>
  <c r="C8" i="42" s="1"/>
  <c r="F26" i="10"/>
  <c r="H26" i="10" s="1"/>
  <c r="J26" i="10" s="1"/>
  <c r="L26" i="10" s="1"/>
  <c r="C15" i="42" s="1"/>
  <c r="F27" i="10"/>
  <c r="H27" i="10" s="1"/>
  <c r="J27" i="10" s="1"/>
  <c r="L27" i="10" s="1"/>
  <c r="C17" i="42" s="1"/>
  <c r="F19" i="10"/>
  <c r="H19" i="10" s="1"/>
  <c r="J19" i="10" s="1"/>
  <c r="F57" i="10"/>
  <c r="H57" i="10" s="1"/>
  <c r="J57" i="10" s="1"/>
  <c r="L57" i="10" s="1"/>
  <c r="C22" i="42" s="1"/>
  <c r="F73" i="10"/>
  <c r="H73" i="10" s="1"/>
  <c r="J73" i="10" s="1"/>
  <c r="L73" i="10" s="1"/>
  <c r="C28" i="42" s="1"/>
  <c r="F34" i="10"/>
  <c r="H34" i="10" s="1"/>
  <c r="J34" i="10" s="1"/>
  <c r="L34" i="10" s="1"/>
  <c r="C38" i="42" s="1"/>
  <c r="J85" i="10"/>
  <c r="K601" i="46"/>
  <c r="J681" i="46"/>
  <c r="J141" i="46"/>
  <c r="J563" i="46"/>
  <c r="J329" i="46"/>
  <c r="J401" i="46"/>
  <c r="J494" i="46"/>
  <c r="J524" i="46"/>
  <c r="J224" i="46"/>
  <c r="J741" i="46"/>
  <c r="J92" i="46"/>
  <c r="J191" i="46"/>
  <c r="J358" i="46"/>
  <c r="J534" i="46"/>
  <c r="K58" i="46"/>
  <c r="J70" i="46"/>
  <c r="J111" i="46"/>
  <c r="J474" i="46"/>
  <c r="J651" i="46"/>
  <c r="J20" i="46"/>
  <c r="J450" i="46"/>
  <c r="J378" i="46"/>
  <c r="J504" i="46"/>
  <c r="J751" i="46"/>
  <c r="J166" i="46"/>
  <c r="J411" i="46"/>
  <c r="J177" i="46"/>
  <c r="J338" i="46"/>
  <c r="J58" i="46"/>
  <c r="J582" i="46"/>
  <c r="J484" i="46"/>
  <c r="K6" i="46"/>
  <c r="J641" i="46"/>
  <c r="J212" i="46"/>
  <c r="J247" i="46"/>
  <c r="J611" i="46"/>
  <c r="J307" i="46"/>
  <c r="J388" i="46"/>
  <c r="J348" i="46"/>
  <c r="J285" i="46"/>
  <c r="J514" i="46"/>
  <c r="J263" i="46"/>
  <c r="J12" i="46"/>
  <c r="J38" i="46"/>
  <c r="K524" i="46"/>
  <c r="J318" i="46"/>
  <c r="J621" i="46"/>
  <c r="J421" i="46"/>
  <c r="J553" i="46"/>
  <c r="J440" i="46"/>
  <c r="K38" i="46"/>
  <c r="J296" i="46"/>
  <c r="J573" i="46"/>
  <c r="J27" i="46"/>
  <c r="J274" i="46"/>
  <c r="J601" i="46"/>
  <c r="J201" i="46"/>
  <c r="J661" i="46"/>
  <c r="J236" i="46"/>
  <c r="J631" i="46"/>
  <c r="J129" i="46"/>
  <c r="J430" i="46"/>
  <c r="J543" i="46"/>
  <c r="J591" i="46"/>
  <c r="K464" i="46"/>
  <c r="K641" i="46"/>
  <c r="J368" i="46"/>
  <c r="J153" i="46"/>
  <c r="J464" i="46"/>
  <c r="L85" i="10" l="1"/>
  <c r="K54" i="10"/>
  <c r="I54" i="10"/>
  <c r="L19" i="10"/>
  <c r="C44" i="42" s="1"/>
  <c r="L55" i="10"/>
  <c r="C58" i="42" s="1"/>
  <c r="H54" i="10"/>
  <c r="L61" i="10"/>
  <c r="C64" i="42" s="1"/>
  <c r="H29" i="10"/>
  <c r="J54" i="10"/>
  <c r="L29" i="10"/>
  <c r="J29" i="10"/>
  <c r="L54" i="10" l="1"/>
  <c r="H8" i="10"/>
  <c r="I8" i="10"/>
  <c r="K8" i="10" l="1"/>
  <c r="J8" i="10"/>
  <c r="I7" i="10"/>
  <c r="K17" i="10"/>
  <c r="I17" i="10"/>
  <c r="H7" i="10"/>
  <c r="H17" i="10" l="1"/>
  <c r="L8" i="10"/>
  <c r="C12" i="42" s="1"/>
  <c r="K7" i="10"/>
  <c r="J7" i="10"/>
  <c r="J17" i="10"/>
  <c r="H2" i="42" l="1"/>
  <c r="D16" i="4"/>
  <c r="D20" i="4"/>
  <c r="L7" i="10"/>
  <c r="D10" i="4" s="1"/>
  <c r="D18" i="4"/>
  <c r="D11" i="42" l="1"/>
  <c r="D52" i="42"/>
  <c r="D43" i="42"/>
  <c r="D6" i="42"/>
  <c r="D75" i="42"/>
  <c r="D48" i="42"/>
  <c r="D45" i="42"/>
  <c r="D21" i="42"/>
  <c r="D74" i="42"/>
  <c r="D14" i="42"/>
  <c r="D32" i="42"/>
  <c r="D67" i="42"/>
  <c r="D47" i="42"/>
  <c r="D65" i="42"/>
  <c r="D66" i="42"/>
  <c r="D27" i="42"/>
  <c r="D7" i="42"/>
  <c r="D26" i="42"/>
  <c r="D5" i="42"/>
  <c r="D18" i="42"/>
  <c r="D41" i="42"/>
  <c r="D16" i="42"/>
  <c r="D31" i="42"/>
  <c r="D8" i="42"/>
  <c r="D9" i="42"/>
  <c r="D29" i="42"/>
  <c r="D10" i="42"/>
  <c r="D69" i="42"/>
  <c r="D42" i="42"/>
  <c r="D28" i="42"/>
  <c r="D71" i="42"/>
  <c r="D46" i="42"/>
  <c r="D51" i="42"/>
  <c r="D34" i="42"/>
  <c r="D13" i="42"/>
  <c r="D25" i="42"/>
  <c r="D55" i="42"/>
  <c r="D70" i="42"/>
  <c r="D59" i="42"/>
  <c r="D33" i="42"/>
  <c r="D35" i="42"/>
  <c r="D20" i="42"/>
  <c r="D22" i="42"/>
  <c r="D56" i="42"/>
  <c r="D53" i="42"/>
  <c r="D60" i="42"/>
  <c r="D19" i="42"/>
  <c r="D64" i="42"/>
  <c r="D58" i="42"/>
  <c r="D12" i="42"/>
  <c r="L17" i="10"/>
  <c r="E17" i="25" l="1"/>
  <c r="E19" i="25"/>
  <c r="E21" i="25"/>
  <c r="D23" i="25"/>
  <c r="E23" i="25" s="1"/>
  <c r="E27" i="25" s="1"/>
  <c r="D24" i="25"/>
  <c r="E24" i="25" s="1"/>
  <c r="D13" i="25"/>
  <c r="D14" i="25"/>
  <c r="D15" i="25"/>
  <c r="D16" i="25"/>
  <c r="D18" i="25"/>
  <c r="D19" i="25" s="1"/>
  <c r="D21" i="25"/>
  <c r="C17" i="25"/>
  <c r="C19" i="25"/>
  <c r="C21" i="25"/>
  <c r="C27" i="25"/>
  <c r="N13" i="25"/>
  <c r="F89" i="4"/>
  <c r="I20" i="4"/>
  <c r="J20" i="4" s="1"/>
  <c r="I18" i="4"/>
  <c r="J18" i="4" s="1"/>
  <c r="I16" i="4"/>
  <c r="J16" i="4" s="1"/>
  <c r="I14" i="4"/>
  <c r="J14" i="4" s="1"/>
  <c r="D17" i="25" l="1"/>
  <c r="D22" i="25" s="1"/>
  <c r="E22" i="25"/>
  <c r="E28" i="25" s="1"/>
  <c r="C22" i="25"/>
  <c r="C28" i="25" s="1"/>
  <c r="D27" i="25"/>
  <c r="D28" i="25" l="1"/>
  <c r="G19" i="4" l="1"/>
  <c r="G21" i="4" l="1"/>
  <c r="I19" i="4"/>
  <c r="J19" i="4" s="1"/>
  <c r="I21" i="4" l="1"/>
  <c r="J21" i="4" s="1"/>
  <c r="G17" i="4"/>
  <c r="I17" i="4" l="1"/>
  <c r="J17" i="4" s="1"/>
  <c r="I12" i="4" l="1"/>
  <c r="J12" i="4" s="1"/>
  <c r="I10" i="4" l="1"/>
  <c r="G11" i="4"/>
  <c r="J10" i="4" l="1"/>
  <c r="K10" i="4"/>
  <c r="I11" i="4"/>
  <c r="J11" i="4" s="1"/>
  <c r="D14" i="4" l="1"/>
  <c r="G15" i="4" l="1"/>
  <c r="I15" i="4" s="1"/>
  <c r="J15" i="4" s="1"/>
  <c r="D36" i="42"/>
  <c r="D50" i="42"/>
  <c r="D61" i="42"/>
  <c r="D30" i="42"/>
  <c r="D15" i="42"/>
  <c r="D78" i="42"/>
  <c r="D40" i="42"/>
  <c r="D76" i="42"/>
  <c r="D39" i="42"/>
  <c r="D38" i="42"/>
  <c r="D73" i="42"/>
  <c r="D37" i="42"/>
  <c r="D72" i="42"/>
  <c r="D54" i="42"/>
  <c r="D17" i="42"/>
  <c r="D77" i="42"/>
  <c r="D62" i="42"/>
  <c r="D63" i="42"/>
  <c r="D44" i="42"/>
  <c r="D49" i="42"/>
  <c r="D23" i="42"/>
  <c r="D68" i="42"/>
  <c r="D24" i="42"/>
  <c r="D57" i="42"/>
  <c r="K37" i="46" l="1"/>
  <c r="I14" i="10"/>
  <c r="I89" i="10" l="1"/>
  <c r="K14" i="10"/>
  <c r="K89" i="10" l="1"/>
  <c r="I92" i="10"/>
  <c r="I93" i="10" s="1"/>
  <c r="J37" i="46"/>
  <c r="H14" i="10"/>
  <c r="H89" i="10" s="1"/>
  <c r="H92" i="10" l="1"/>
  <c r="H93" i="10" s="1"/>
  <c r="H94" i="10" s="1"/>
  <c r="H90" i="10"/>
  <c r="J14" i="10"/>
  <c r="J89" i="10" s="1"/>
  <c r="J96" i="10" l="1"/>
  <c r="L14" i="10"/>
  <c r="L89" i="10" s="1"/>
  <c r="D4" i="42" l="1"/>
  <c r="E4" i="42" s="1"/>
  <c r="E5" i="42" s="1"/>
  <c r="E6" i="42" s="1"/>
  <c r="E7" i="42" s="1"/>
  <c r="E8" i="42" s="1"/>
  <c r="D12" i="4"/>
  <c r="D23" i="4" s="1"/>
  <c r="E16" i="4" l="1"/>
  <c r="E20" i="4"/>
  <c r="E10" i="4"/>
  <c r="E18" i="4"/>
  <c r="E14" i="4"/>
  <c r="E12" i="4"/>
  <c r="G13" i="4"/>
  <c r="G24" i="4" s="1"/>
  <c r="G23" i="4" s="1"/>
  <c r="E23" i="4" l="1"/>
  <c r="I13" i="4"/>
  <c r="J13" i="4" s="1"/>
  <c r="G27" i="4" l="1"/>
  <c r="I24" i="4"/>
  <c r="J24" i="4" s="1"/>
  <c r="G26" i="4" l="1"/>
  <c r="I23" i="4"/>
  <c r="J23" i="4" s="1"/>
  <c r="E9" i="42"/>
  <c r="E10" i="42" s="1"/>
  <c r="E11" i="42" s="1"/>
  <c r="E12" i="42" s="1"/>
  <c r="E13" i="42" s="1"/>
  <c r="E14" i="42" s="1"/>
  <c r="E15" i="42" l="1"/>
  <c r="E16" i="42" s="1"/>
  <c r="E17" i="42" s="1"/>
  <c r="E18" i="42" s="1"/>
  <c r="E19" i="42" s="1"/>
  <c r="E20" i="42" s="1"/>
  <c r="E21" i="42" s="1"/>
  <c r="E22" i="42" s="1"/>
  <c r="E23" i="42" s="1"/>
  <c r="E24" i="42" s="1"/>
  <c r="E25" i="42" s="1"/>
  <c r="E26" i="42" s="1"/>
  <c r="E27" i="42" s="1"/>
  <c r="E28" i="42" s="1"/>
  <c r="E29" i="42" s="1"/>
  <c r="E30" i="42" s="1"/>
  <c r="E31" i="42" s="1"/>
  <c r="E32" i="42" s="1"/>
  <c r="E33" i="42" s="1"/>
  <c r="E34" i="42" s="1"/>
  <c r="E35" i="42" s="1"/>
  <c r="E36" i="42" s="1"/>
  <c r="E37" i="42" s="1"/>
  <c r="E38" i="42" s="1"/>
  <c r="E39" i="42" s="1"/>
  <c r="E40" i="42" s="1"/>
  <c r="E41" i="42" s="1"/>
  <c r="E42" i="42" s="1"/>
  <c r="E43" i="42" s="1"/>
  <c r="E44" i="42" s="1"/>
  <c r="E45" i="42" s="1"/>
  <c r="E46" i="42" s="1"/>
  <c r="E47" i="42" s="1"/>
  <c r="E48" i="42" s="1"/>
  <c r="E49" i="42" s="1"/>
  <c r="E50" i="42" s="1"/>
  <c r="E51" i="42" s="1"/>
  <c r="E52" i="42" s="1"/>
  <c r="E53" i="42" s="1"/>
  <c r="E54" i="42" s="1"/>
  <c r="E55" i="42" s="1"/>
  <c r="E56" i="42" s="1"/>
  <c r="E57" i="42" s="1"/>
  <c r="E58" i="42" s="1"/>
  <c r="E59" i="42" s="1"/>
  <c r="E60" i="42" s="1"/>
  <c r="E61" i="42" s="1"/>
  <c r="E62" i="42" s="1"/>
  <c r="E63" i="42" s="1"/>
  <c r="E64" i="42" s="1"/>
  <c r="E65" i="42" s="1"/>
  <c r="E66" i="42" s="1"/>
  <c r="E67" i="42" s="1"/>
  <c r="E68" i="42" s="1"/>
  <c r="E69" i="42" s="1"/>
  <c r="E70" i="42" s="1"/>
  <c r="E71" i="42" s="1"/>
  <c r="E72" i="42" s="1"/>
  <c r="E73" i="42" s="1"/>
  <c r="E74" i="42" s="1"/>
  <c r="E75" i="42" s="1"/>
  <c r="E76" i="42" s="1"/>
  <c r="E77" i="42" s="1"/>
  <c r="E78" i="42" s="1"/>
</calcChain>
</file>

<file path=xl/sharedStrings.xml><?xml version="1.0" encoding="utf-8"?>
<sst xmlns="http://schemas.openxmlformats.org/spreadsheetml/2006/main" count="19652" uniqueCount="6090">
  <si>
    <t>CÓDIGO</t>
  </si>
  <si>
    <t>CLASS</t>
  </si>
  <si>
    <t>UN</t>
  </si>
  <si>
    <t>ITEM</t>
  </si>
  <si>
    <t>DISCRIMINAÇÃO</t>
  </si>
  <si>
    <t>QTD</t>
  </si>
  <si>
    <t>CUSTO UNITÁRIO</t>
  </si>
  <si>
    <t>MAT</t>
  </si>
  <si>
    <t>MDO</t>
  </si>
  <si>
    <t>CUSTO TOTAL (SEM BDI)</t>
  </si>
  <si>
    <t>PREÇO TOTAL (COM BDI)</t>
  </si>
  <si>
    <t>PREÇO FINAL</t>
  </si>
  <si>
    <t>(02)</t>
  </si>
  <si>
    <t>(03)</t>
  </si>
  <si>
    <t>(04)</t>
  </si>
  <si>
    <t>(06)</t>
  </si>
  <si>
    <t>(07)</t>
  </si>
  <si>
    <t>(08)</t>
  </si>
  <si>
    <t>(09)</t>
  </si>
  <si>
    <t>(10)</t>
  </si>
  <si>
    <t>(11)</t>
  </si>
  <si>
    <t>(12)</t>
  </si>
  <si>
    <t>(13)</t>
  </si>
  <si>
    <t>TOTAL GERAL SEM BDI</t>
  </si>
  <si>
    <t>PERCENTUAIS DE BDI</t>
  </si>
  <si>
    <t>BDI</t>
  </si>
  <si>
    <t>TOTAIS COM BDI</t>
  </si>
  <si>
    <t>ORÇAMENTO SINTÉTICO DESONERADO</t>
  </si>
  <si>
    <t>PODER JUDICIÁRIO DA UNIÃO
TRIBUNAL REGIONAL DO TRABALHO DA 18ª REGIÃO</t>
  </si>
  <si>
    <t>CRONOGRAMA FÍSICO-FINANCEIRO DESONERADO</t>
  </si>
  <si>
    <t>%</t>
  </si>
  <si>
    <t>1ª MED</t>
  </si>
  <si>
    <t>R$</t>
  </si>
  <si>
    <t>DESCRIÇÃO</t>
  </si>
  <si>
    <t>VERIFICAÇÕES CONSISTÊNCIA</t>
  </si>
  <si>
    <t>MAT.</t>
  </si>
  <si>
    <t>EMPRESA</t>
  </si>
  <si>
    <t>TELEFONE</t>
  </si>
  <si>
    <t>VALOR</t>
  </si>
  <si>
    <t>MATERIAL</t>
  </si>
  <si>
    <t>RELATÓRIO DE PESQUISAS DE MERCADO</t>
  </si>
  <si>
    <t>TIPO</t>
  </si>
  <si>
    <t>MÉDIA MERCADO</t>
  </si>
  <si>
    <t>NÃO SE APLICA</t>
  </si>
  <si>
    <t>CUSTOS ADOTADOS</t>
  </si>
  <si>
    <t>DIÁRIO DE OBRAS ou LIVRO DE ORDEM - EM TAMANHO OFICIO - 33X3 - PREENCHIMENTO OBRIGATÓRIO PELA CONTRATADA</t>
  </si>
  <si>
    <t>1.01</t>
  </si>
  <si>
    <t>1.02</t>
  </si>
  <si>
    <t>2.01</t>
  </si>
  <si>
    <t>3.01</t>
  </si>
  <si>
    <t>3.02</t>
  </si>
  <si>
    <t>4.01</t>
  </si>
  <si>
    <t>UNIDADE</t>
  </si>
  <si>
    <t>QUANT.</t>
  </si>
  <si>
    <t>&lt;---- BDI SE FOSSE UNIFORMEMENTE APLICADO</t>
  </si>
  <si>
    <t>(01)</t>
  </si>
  <si>
    <t>M2</t>
  </si>
  <si>
    <t>MÊS</t>
  </si>
  <si>
    <t>M</t>
  </si>
  <si>
    <t>TOTAIS</t>
  </si>
  <si>
    <t>4.02</t>
  </si>
  <si>
    <t>TRIBUNAL REGIONAL DO TRABALHO DA 18ª REGIÃO</t>
  </si>
  <si>
    <t>DATA DO ORÇAMENTO</t>
  </si>
  <si>
    <t>DADOS GERAIS DO ORÇAMENTO</t>
  </si>
  <si>
    <t>OBRA/SERVIÇO</t>
  </si>
  <si>
    <t>MEDIÇÃO DIRETA</t>
  </si>
  <si>
    <t>(atualizar com Control+ponto e virgula)</t>
  </si>
  <si>
    <t>ETAPAS
(para descrição completa, ver orçamento sintético)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</si>
  <si>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</si>
  <si>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M3</t>
  </si>
  <si>
    <t>L</t>
  </si>
  <si>
    <t>1.04</t>
  </si>
  <si>
    <t>4.03</t>
  </si>
  <si>
    <t>6.01</t>
  </si>
  <si>
    <t>30 DIAS</t>
  </si>
  <si>
    <t xml:space="preserve">%    </t>
  </si>
  <si>
    <t>TOTAIS ACUMULADOS</t>
  </si>
  <si>
    <t>TOTAIS DAS MEDIÇÕES</t>
  </si>
  <si>
    <t>SECRETARIA DE MANUTENÇÃO E PROJETOS</t>
  </si>
  <si>
    <t>DIVISÃO DE ENGENHARIA</t>
  </si>
  <si>
    <t>ADMINISTRAÇÃO LOCAL</t>
  </si>
  <si>
    <t>3.03</t>
  </si>
  <si>
    <t>3.04</t>
  </si>
  <si>
    <t>PODER JUDICIÁRIO DA UNIÃO</t>
  </si>
  <si>
    <t>DETALHAMENTO DE BDI PRESUMIDO COM DESONERAÇÃO</t>
  </si>
  <si>
    <t>ACÓRDÃO 2.622/2013 TCU</t>
  </si>
  <si>
    <t>MATERIAIS</t>
  </si>
  <si>
    <t>MÃO DE OBRA</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</si>
  <si>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</si>
  <si>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</si>
  <si>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</si>
  <si>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</si>
  <si>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</si>
  <si>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</si>
  <si>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</si>
  <si>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</si>
  <si>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</si>
  <si>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</si>
  <si>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</si>
  <si>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</si>
  <si>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</si>
  <si>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</si>
  <si>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</si>
  <si>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</si>
  <si>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</si>
  <si>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</si>
  <si>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(1+AC+S+R+G) x (1+DF) x (1+L)</t>
  </si>
  <si>
    <t>PIS</t>
  </si>
  <si>
    <t>COFINS</t>
  </si>
  <si>
    <t>(CÓDIGO TRIBUTÁRIO DO MUNICÍPIO) ISSQN</t>
  </si>
  <si>
    <t>(depende da legislação tributária municipal)</t>
  </si>
  <si>
    <t>(CONTRIB. PREV. SOBRE RECEITA BRUTA) CPRB</t>
  </si>
  <si>
    <t>( 1 – I )</t>
  </si>
  <si>
    <t>ESSES VALORES não INCLUIRAM O IPRB, CONFORME OBSERVA O próprio ACORDAO</t>
  </si>
  <si>
    <t>Fonte: 
BRASIL. Tribunal de Contas da União. Orientações para elaboração de planilhas orçamentárias de Obras Públicas. Brasília: TCU, 2014.(p.86)</t>
  </si>
  <si>
    <t>CONSIDEROU-SE SERVIÇOS DE CONSTRUÇÃO CIVIL  A SEREM PRESTADOS POR EMPRESAS QUE GOZAM DE DESONERAÇÃO DE FOLHA DE PAGAMENTO.</t>
  </si>
  <si>
    <t>(FONTE: CÓDIGO TRIBUTÁRIO MUNICIPAL)</t>
  </si>
  <si>
    <t>Fórmula utilizada:</t>
  </si>
  <si>
    <t>CIDADE DA OBRA</t>
  </si>
  <si>
    <t>TABELA UTILIZADA</t>
  </si>
  <si>
    <t>(CONFORME DECRETO 7983/13)</t>
  </si>
  <si>
    <t>(publicação oficial www.caixa.gov.br/sinapi)</t>
  </si>
  <si>
    <t>REF. MUNICIPIO GOIÂNIA - DESONERADO</t>
  </si>
  <si>
    <t>DESONERADO</t>
  </si>
  <si>
    <t>FONTE: CAIXA ECONOMICA FEDERAL</t>
  </si>
  <si>
    <t>COMPOSIÇÃO DOS ENCARGOS SOCIAIS</t>
  </si>
  <si>
    <t>2.02</t>
  </si>
  <si>
    <t>3.05</t>
  </si>
  <si>
    <t>ITENS INDIRETOS</t>
  </si>
  <si>
    <t>MEDIÇÕES / SUBETAPAS</t>
  </si>
  <si>
    <t>ANOTAÇÃO/REGISTRO DE RESPONSABILIDADE TÉCNICA (ART OU RRT)</t>
  </si>
  <si>
    <t>PLANILHA ORÇAMENTÁRIA DE REFERÊNCIA</t>
  </si>
  <si>
    <t>CONTEÚDO</t>
  </si>
  <si>
    <t>ORÇAMENTO SINTÉTICO</t>
  </si>
  <si>
    <t>CRONOGRAMA FÍSICO FINANCEIRO</t>
  </si>
  <si>
    <t>COMPOSIÇÕES ANALÍTICAS</t>
  </si>
  <si>
    <t>COMPOSIÇÃO DO BDI PRESUMIDO (BONIFICAÇÕES E DESPESAS INDIRETAS)</t>
  </si>
  <si>
    <t>PREÇO MAT. (UNIT.)(R$)</t>
  </si>
  <si>
    <t>PREÇO M.O. (UNIT.)(R$)</t>
  </si>
  <si>
    <t>T.TAXAS</t>
  </si>
  <si>
    <t>88489U</t>
  </si>
  <si>
    <t>APLICAÇÃO MANUAL DE PINTURA COM TINTA LÁTEX ACRÍLICA EM PAREDES, DUAS DEMÃOS. AF_06/2014</t>
  </si>
  <si>
    <t>91926U</t>
  </si>
  <si>
    <t>CABO DE COBRE FLEXÍVEL ISOLADO, 2,5 MM², ANTI-CHAMA 450/750 V, PARA CIRCUITOS TERMINAIS - FORNECIMENTO E INSTALAÇÃO. AF_12/2015</t>
  </si>
  <si>
    <t>91953U</t>
  </si>
  <si>
    <t>INTERRUPTOR SIMPLES (1 MÓDULO), 10A/250V, INCLUINDO SUPORTE E PLACA - FORNECIMENTO E INSTALAÇÃO. AF_12/2015</t>
  </si>
  <si>
    <t>95749U</t>
  </si>
  <si>
    <t>ELETRODUTO DE AÇO GALVANIZADO, CLASSE LEVE, DN 20 MM (3/4??), APARENTE, INSTALADO EM PAREDE - FORNECIMENTO E INSTALAÇÃO. AF_11/2016_P</t>
  </si>
  <si>
    <t>95779U</t>
  </si>
  <si>
    <t>CONDULETE DE ALUMÍNIO, TIPO E, PARA ELETRODUTO DE AÇO GALVANIZADO DN 20 MM (3/4), APARENTE - FORNECIMENTO E INSTALAÇÃO. AF_11/2016_P</t>
  </si>
  <si>
    <t>UNID.</t>
  </si>
  <si>
    <t>QUANT./COEF.</t>
  </si>
  <si>
    <t>ADMINISTRAÇÃO LOCAL </t>
  </si>
  <si>
    <t>MÊS </t>
  </si>
  <si>
    <t>M.O.</t>
  </si>
  <si>
    <t>DIÁRIO DE OBRAS ou LIVRO DE ORDEM - EM TAMANHO OFICIO - 33X3 - PREENCHIMENTO OBRIGATÓRIO PELA CONTRATADA </t>
  </si>
  <si>
    <t>UN </t>
  </si>
  <si>
    <t>ANOTAÇÃO/REGISTRO DE RESPONSABILIDADE TÉCNICA (ART OU RRT) </t>
  </si>
  <si>
    <t>H</t>
  </si>
  <si>
    <t>M2 </t>
  </si>
  <si>
    <t>KG</t>
  </si>
  <si>
    <t>M </t>
  </si>
  <si>
    <t>APLICAÇÃO MANUAL DE PINTURA COM TINTA LÁTEX ACRÍLICA EM PAREDES, DUAS DEMÃOS. AF_06/2014 </t>
  </si>
  <si>
    <t>CABO DE COBRE FLEXÍVEL ISOLADO, 2,5 MM², ANTI-CHAMA 450/750 V, PARA CIRCUITOS TERMINAIS - FORNECIMENTO E INSTALAÇÃO. AF_12/2015 </t>
  </si>
  <si>
    <t>INTERRUPTOR SIMPLES (1 MÓDULO), 10A/250V, INCLUINDO SUPORTE E PLACA - FORNECIMENTO E INSTALAÇÃO. AF_12/2015 </t>
  </si>
  <si>
    <t>ELETRODUTO DE AÇO GALVANIZADO, CLASSE LEVE, DN 20 MM (3/4??), APARENTE, INSTALADO EM PAREDE - FORNECIMENTO E INSTALAÇÃO. AF_11/2016_P </t>
  </si>
  <si>
    <t>CONDULETE DE ALUMÍNIO, TIPO E, PARA ELETRODUTO DE AÇO GALVANIZADO DN 20 MM (3/4), APARENTE - FORNECIMENTO E INSTALAÇÃO. AF_11/2016_P </t>
  </si>
  <si>
    <t>KW/H</t>
  </si>
  <si>
    <t/>
  </si>
  <si>
    <t>LOCALIDADE: 4260 - GOIANIA</t>
  </si>
  <si>
    <t xml:space="preserve">CODIGO  </t>
  </si>
  <si>
    <t>DESCRICAO DO INSUMO</t>
  </si>
  <si>
    <t>ORIGEM DO PRECO</t>
  </si>
  <si>
    <t xml:space="preserve">M2    </t>
  </si>
  <si>
    <t xml:space="preserve">C </t>
  </si>
  <si>
    <t xml:space="preserve">UN    </t>
  </si>
  <si>
    <t>CR</t>
  </si>
  <si>
    <t>AS</t>
  </si>
  <si>
    <t xml:space="preserve">GL    </t>
  </si>
  <si>
    <t>!EM PROCESSO DE DESATIVACAO! MASSA CORRIDA PVA PARA PAREDES INTERNAS</t>
  </si>
  <si>
    <t xml:space="preserve">L     </t>
  </si>
  <si>
    <t xml:space="preserve">M     </t>
  </si>
  <si>
    <t>!EM PROCESSO DESATIVACAO! ELETRODUTO EM ACO GALVANIZADO ELETROLITICO, LEVE, DIAMETRO 3/4", PAREDE DE 0,90 MM</t>
  </si>
  <si>
    <t>ABRACADEIRA EM ACO PARA AMARRACAO DE ELETRODUTOS, TIPO D, COM 1/2" E PARAFUSO DE FIXACAO</t>
  </si>
  <si>
    <t xml:space="preserve">KG    </t>
  </si>
  <si>
    <t>ACIDO MURIATICO, DILUICAO 10% A 12% PARA USO EM LIMPEZA</t>
  </si>
  <si>
    <t xml:space="preserve">M3    </t>
  </si>
  <si>
    <t xml:space="preserve">H     </t>
  </si>
  <si>
    <t xml:space="preserve">MES   </t>
  </si>
  <si>
    <t>AJUDANTE DE ELETRICISTA</t>
  </si>
  <si>
    <t>ALIMENTACAO - HORISTA (COLETADO CAIXA)</t>
  </si>
  <si>
    <t xml:space="preserve">DM3   </t>
  </si>
  <si>
    <t>AREIA GROSSA - POSTO JAZIDA/FORNECEDOR (RETIRADO NA JAZIDA, SEM TRANSPORTE)</t>
  </si>
  <si>
    <t>AREIA MEDIA - POSTO JAZIDA/FORNECEDOR (RETIRADO NA JAZIDA, SEM TRANSPORTE)</t>
  </si>
  <si>
    <t>AUXILIAR DE ENCANADOR OU BOMBEIRO HIDRAULICO</t>
  </si>
  <si>
    <t>AUXILIAR DE ESCRITORIO</t>
  </si>
  <si>
    <t>AUXILIAR DE MECANICO</t>
  </si>
  <si>
    <t>AUXILIAR DE PEDREIRO</t>
  </si>
  <si>
    <t xml:space="preserve">PAR   </t>
  </si>
  <si>
    <t xml:space="preserve">JG    </t>
  </si>
  <si>
    <t>BLOCO CERAMICO DE VEDACAO COM FUROS NA VERTICAL, 14 X 19 X 39 CM - 4,5 MPA (NBR 15270)</t>
  </si>
  <si>
    <t xml:space="preserve">MIL   </t>
  </si>
  <si>
    <t>BUCHA DE NYLON SEM ABA S6, COM PARAFUSO DE 4,20 X 40 MM EM ACO ZINCADO COM ROSCA SOBERBA, CABECA CHATA E FENDA PHILLIPS</t>
  </si>
  <si>
    <t>BUCHA DE NYLON SEM ABA S8, COM PARAFUSO DE 4,80 X 50 MM EM ACO ZINCADO COM ROSCA SOBERBA, CABECA CHATA E FENDA PHILLIPS</t>
  </si>
  <si>
    <t>CABO DE COBRE, FLEXIVEL, CLASSE 4 OU 5, ISOLACAO EM PVC/A, ANTICHAMA BWF-B, COBERTURA PVC-ST1, ANTICHAMA BWF-B, 1 CONDUTOR, 0,6/1 KV, SECAO NOMINAL 185 MM2</t>
  </si>
  <si>
    <t>CABO DE COBRE, FLEXIVEL, CLASSE 4 OU 5, ISOLACAO EM PVC/A, ANTICHAMA BWF-B, 1 CONDUTOR, 450/750 V, SECAO NOMINAL 2,5 MM2</t>
  </si>
  <si>
    <t>CAL HIDRATADA CH-I PARA ARGAMASSAS</t>
  </si>
  <si>
    <t>CANTONEIRA ACO ABAS IGUAIS (QUALQUER BITOLA), ESPESSURA ENTRE 1/8" E 1/4"</t>
  </si>
  <si>
    <t xml:space="preserve">T     </t>
  </si>
  <si>
    <t>CHAPA DE ACO GALVANIZADA BITOLA GSG 22, E = 0,80 MM (6,40 KG/M2)</t>
  </si>
  <si>
    <t>CHUMBADOR, DIAMETRO 1/4" COM PARAFUSO 1/4" X 40 MM</t>
  </si>
  <si>
    <t>CIMENTO PORTLAND COMPOSTO CP II-32</t>
  </si>
  <si>
    <t>CONDULETE DE ALUMINIO TIPO C, PARA ELETRODUTO ROSCAVEL DE 3/4", COM TAMPA CEGA</t>
  </si>
  <si>
    <t>CONDULETE DE ALUMINIO TIPO E, PARA ELETRODUTO ROSCAVEL DE 3/4", COM TAMPA CEGA</t>
  </si>
  <si>
    <t>CONDULETE DE ALUMINIO TIPO LR, PARA ELETRODUTO ROSCAVEL DE 3/4", COM TAMPA CEGA</t>
  </si>
  <si>
    <t>CONDULETE DE ALUMINIO TIPO T, PARA ELETRODUTO ROSCAVEL DE 3/4", COM TAMPA CEGA</t>
  </si>
  <si>
    <t>CONDULETE DE ALUMINIO TIPO X, PARA ELETRODUTO ROSCAVEL DE 3/4", COM TAMPA CEGA</t>
  </si>
  <si>
    <t xml:space="preserve">CJ    </t>
  </si>
  <si>
    <t xml:space="preserve">100M  </t>
  </si>
  <si>
    <t>DESENHISTA DETALHISTA</t>
  </si>
  <si>
    <t>DESENHISTA PROJETISTA</t>
  </si>
  <si>
    <t>DISCO DE CORTE PARA METAL COM DUAS TELAS 12 X 1/8 X 3/4 " (300 X 3,2 X 19,05 MM)</t>
  </si>
  <si>
    <t>ELETRICISTA</t>
  </si>
  <si>
    <t>ELETRODO REVESTIDO AWS - E7018, DIAMETRO IGUAL A 4,00 MM</t>
  </si>
  <si>
    <t>ENCANADOR OU BOMBEIRO HIDRAULICO</t>
  </si>
  <si>
    <t>ENCARREGADO GERAL DE OBRAS (MENSALISTA)</t>
  </si>
  <si>
    <t>ENERGIA ELETRICA ATE 2000 KWH INDUSTRIAL, SEM DEMANDA</t>
  </si>
  <si>
    <t xml:space="preserve">KW/H  </t>
  </si>
  <si>
    <t>ENGENHEIRO CIVIL DE OBRA JUNIOR (MENSALISTA)</t>
  </si>
  <si>
    <t>ENGENHEIRO ELETRICISTA (MENSALISTA)</t>
  </si>
  <si>
    <t>EPI - FAMILIA ELETRICISTA - HORISTA (ENCARGOS COMPLEMENTARES - COLETADO CAIXA)</t>
  </si>
  <si>
    <t>EPI - FAMILIA ENCANADOR - HORISTA (ENCARGOS COMPLEMENTARES - COLETADO CAIXA)</t>
  </si>
  <si>
    <t>EPI - FAMILIA ENCARREGADO GERAL - MENSALISTA (ENCARGOS COMPLEMENTARES - COLETADO CAIXA)</t>
  </si>
  <si>
    <t>EPI - FAMILIA ENGENHEIRO CIVIL - MENSALISTA (ENCARGOS COMPLEMENTARES - COLETADO CAIXA)</t>
  </si>
  <si>
    <t>EPI - FAMILIA OPERADOR ESCAVADEIRA - HORISTA (ENCARGOS COMPLEMENTARES - COLETADO CAIXA)</t>
  </si>
  <si>
    <t>EPI - FAMILIA PEDREIRO - HORISTA (ENCARGOS COMPLEMENTARES - COLETADO CAIXA)</t>
  </si>
  <si>
    <t>EPI - FAMILIA PINTOR - HORISTA (ENCARGOS COMPLEMENTARES - COLETADO CAIXA)</t>
  </si>
  <si>
    <t>EPI - FAMILIA SERVENTE - HORISTA (ENCARGOS COMPLEMENTARES - COLETADO CAIXA)</t>
  </si>
  <si>
    <t>ESPELHO / PLACA DE 3 POSTOS 4" X 2", PARA INSTALACAO DE TOMADAS E INTERRUPTORES</t>
  </si>
  <si>
    <t>EXAMES - HORISTA (COLETADO CAIXA)</t>
  </si>
  <si>
    <t>EXAMES - MENSALISTA (COLETADO CAIXA)</t>
  </si>
  <si>
    <t>FERRAMENTAS - FAMILIA ELETRICISTA - HORISTA (ENCARGOS COMPLEMENTARES - COLETADO CAIXA)</t>
  </si>
  <si>
    <t>FERRAMENTAS - FAMILIA ENCANADOR - HORISTA (ENCARGOS COMPLEMENTARES - COLETADO CAIXA)</t>
  </si>
  <si>
    <t>FERRAMENTAS - FAMILIA ENCARREGADO GERAL - MENSALISTA (ENCARGOS COMPLEMENTARES - COLETADO CAIXA)</t>
  </si>
  <si>
    <t>FERRAMENTAS - FAMILIA ENGENHEIRO CIVIL - MENSALISTA (ENCARGOS COMPLEMENTARES - COLETADO CAIXA)</t>
  </si>
  <si>
    <t>FERRAMENTAS - FAMILIA OPERADOR ESCAVADEIRA - HORISTA (ENCARGOS COMPLEMENTARES - COLETADO CAIXA)</t>
  </si>
  <si>
    <t>FERRAMENTAS - FAMILIA PEDREIRO - HORISTA (ENCARGOS COMPLEMENTARES - COLETADO CAIXA)</t>
  </si>
  <si>
    <t>FERRAMENTAS - FAMILIA PINTOR - HORISTA (ENCARGOS COMPLEMENTARES - COLETADO CAIXA)</t>
  </si>
  <si>
    <t>FERRAMENTAS - FAMILIA SERVENTE - HORISTA (ENCARGOS COMPLEMENTARES - COLETADO CAIXA)</t>
  </si>
  <si>
    <t xml:space="preserve">CENTO </t>
  </si>
  <si>
    <t>FITA ISOLANTE ADESIVA ANTICHAMA, USO ATE 750 V, EM ROLO DE 19 MM X 5 M</t>
  </si>
  <si>
    <t>FUNDO ANTICORROSIVO PARA METAIS FERROSOS (ZARCAO)</t>
  </si>
  <si>
    <t>SC25KG</t>
  </si>
  <si>
    <t>INTERRUPTOR SIMPLES 10A, 250V (APENAS MODULO)</t>
  </si>
  <si>
    <t>LAMPADA LED 10 W BIVOLT BRANCA, FORMATO TRADICIONAL (BASE E27)</t>
  </si>
  <si>
    <t>LIXA EM FOLHA PARA PAREDE OU MADEIRA, NUMERO 120 (COR VERMELHA)</t>
  </si>
  <si>
    <t>M2XMES</t>
  </si>
  <si>
    <t xml:space="preserve">MXMES </t>
  </si>
  <si>
    <t>LUVA PARA ELETRODUTO, EM ACO GALVANIZADO ELETROLITICO, DIAMETRO DE 20 MM (3/4")</t>
  </si>
  <si>
    <t>MECANICO DE EQUIPAMENTOS PESADOS</t>
  </si>
  <si>
    <t>OPERADOR DE BETONEIRA ESTACIONARIA / MISTURADOR</t>
  </si>
  <si>
    <t>PEDREIRO</t>
  </si>
  <si>
    <t>PERFIL "U" ENRIJECIDO DE ACO GALVANIZADO, DOBRADO, 150 X 60 X 20 MM, E = 3,00 MM OU 200 X 75 X 25 MM, E = 3,75 MM</t>
  </si>
  <si>
    <t>PINO DE ACO COM FURO, HASTE = 27 MM (ACAO DIRETA)</t>
  </si>
  <si>
    <t>PINTOR</t>
  </si>
  <si>
    <t>SEGURO - HORISTA (COLETADO CAIXA)</t>
  </si>
  <si>
    <t>SEGURO - MENSALISTA (COLETADO CAIXA)</t>
  </si>
  <si>
    <t>SELADOR ACRILICO PAREDES INTERNAS/EXTERNAS</t>
  </si>
  <si>
    <t xml:space="preserve">310ML </t>
  </si>
  <si>
    <t>SERVENTE DE OBRAS</t>
  </si>
  <si>
    <t>SOLDADOR</t>
  </si>
  <si>
    <t>SOLVENTE DILUENTE A BASE DE AGUARRAS</t>
  </si>
  <si>
    <t>SOQUETE DE BAQUELITE BASE E27, PARA LAMPADAS</t>
  </si>
  <si>
    <t>SUPORTE DE FIXACAO PARA ESPELHO / PLACA 4" X 2", PARA 3 MODULOS, PARA INSTALACAO DE TOMADAS E INTERRUPTORES (SOMENTE SUPORTE)</t>
  </si>
  <si>
    <t>TERMINAL METALICO A PRESSAO PARA 1 CABO DE 185 MM2, COM 1 FURO DE FIXACAO</t>
  </si>
  <si>
    <t>TINTA ACRILICA PREMIUM PARA PISO</t>
  </si>
  <si>
    <t>TINTA ACRILICA PREMIUM, COR BRANCO FOSCO</t>
  </si>
  <si>
    <t>TRANSPORTE - HORISTA (COLETADO CAIXA)</t>
  </si>
  <si>
    <t>TUBO ACO CARBONO SEM COSTURA 4", E= *6,02 MM, SCHEDULE 40, *16,06 KG/M</t>
  </si>
  <si>
    <t>TUBO ACO GALVANIZADO COM COSTURA, CLASSE MEDIA, DN 1", E = 3,38 MM, PESO 2,50 KG/M (NBR 5580)</t>
  </si>
  <si>
    <t>VALVULA DE ESFERA BRUTA EM BRONZE, BITOLA 1 " (REF 1552-B)</t>
  </si>
  <si>
    <t>VERGALHAO ZINCADO ROSCA TOTAL, 1/4 " (6,3 MM)</t>
  </si>
  <si>
    <t>T.TAXAS </t>
  </si>
  <si>
    <t>88489U </t>
  </si>
  <si>
    <t>91926U </t>
  </si>
  <si>
    <t>91953U </t>
  </si>
  <si>
    <t>95749U </t>
  </si>
  <si>
    <t>95779U </t>
  </si>
  <si>
    <t>GOIANIA / GO</t>
  </si>
  <si>
    <t>5.01</t>
  </si>
  <si>
    <t>5.02</t>
  </si>
  <si>
    <t>5.03</t>
  </si>
  <si>
    <t>5.04</t>
  </si>
  <si>
    <t>5.05</t>
  </si>
  <si>
    <t>5.06</t>
  </si>
  <si>
    <t>5.07</t>
  </si>
  <si>
    <t>5.08</t>
  </si>
  <si>
    <t>5.09</t>
  </si>
  <si>
    <t>5.10</t>
  </si>
  <si>
    <t>5.11</t>
  </si>
  <si>
    <t>5.12</t>
  </si>
  <si>
    <t>5.13</t>
  </si>
  <si>
    <t>5.14</t>
  </si>
  <si>
    <t>5.15</t>
  </si>
  <si>
    <t>5.16</t>
  </si>
  <si>
    <t>5.17</t>
  </si>
  <si>
    <t>5.18</t>
  </si>
  <si>
    <t>CURVA ABC DE SERVIÇOS</t>
  </si>
  <si>
    <t>% ACUMULADO</t>
  </si>
  <si>
    <t>01 </t>
  </si>
  <si>
    <t>93565U </t>
  </si>
  <si>
    <t>ENGENHEIRO CIVIL DE OBRA JUNIOR COM ENCARGOS COMPLEMENTARES </t>
  </si>
  <si>
    <t>0,50 </t>
  </si>
  <si>
    <t>219,65 </t>
  </si>
  <si>
    <t>9.422,93 </t>
  </si>
  <si>
    <t>93572U </t>
  </si>
  <si>
    <t>ENCARREGADO GERAL DE OBRAS COM ENCARGOS COMPLEMENTARES </t>
  </si>
  <si>
    <t>1,00 </t>
  </si>
  <si>
    <t>307,04 </t>
  </si>
  <si>
    <t>4.607,23 </t>
  </si>
  <si>
    <t>T.DIARIODEOBRAS </t>
  </si>
  <si>
    <t>25,00 </t>
  </si>
  <si>
    <t>0,00 </t>
  </si>
  <si>
    <t>T.ENGELETRICISTA </t>
  </si>
  <si>
    <t>ENGENHEIRO ELETRICISTA COM ENCARGOS COMPLEMENTARES </t>
  </si>
  <si>
    <t>T.ENGMECANICO </t>
  </si>
  <si>
    <t>ENGENHEIRO MECANICO COM ENCARGOS COMPLEMENTARES </t>
  </si>
  <si>
    <t>3,00 </t>
  </si>
  <si>
    <t>233,94 </t>
  </si>
  <si>
    <t>02 </t>
  </si>
  <si>
    <t>IMPLANTACAO, OPERACAO E MANUTENCAO DO CANTEIRO DE OBRAS </t>
  </si>
  <si>
    <t>10527 </t>
  </si>
  <si>
    <t>LOCACAO DE ANDAIME METALICO TUBULAR DE ENCAIXE, TIPO DE TORRE, COM LARGURA DE 1 ATE 1,5 M E ALTURA DE *1,00* M </t>
  </si>
  <si>
    <t>MXMES </t>
  </si>
  <si>
    <t>20,00 </t>
  </si>
  <si>
    <t>13,00 </t>
  </si>
  <si>
    <t>T.PLATAFORMA </t>
  </si>
  <si>
    <t>PLATAFORMA MADEIRA PARA ANDAIME </t>
  </si>
  <si>
    <t>M2   </t>
  </si>
  <si>
    <t>30,00 </t>
  </si>
  <si>
    <t>4,68 </t>
  </si>
  <si>
    <t>0,51 </t>
  </si>
  <si>
    <t>03 </t>
  </si>
  <si>
    <t>SERVICOS CIVIS </t>
  </si>
  <si>
    <t>100721U </t>
  </si>
  <si>
    <t>PINTURA COM TINTA ALQUÍDICA DE FUNDO (TIPO ZARCÃO) PULVERIZADA SOBRE SUPERFÍCIES METÁLICAS (EXCETO PERFIL) EXECUTADO EM OBRA (POR DEMÃO). AF_01/2020 </t>
  </si>
  <si>
    <t>32,85 </t>
  </si>
  <si>
    <t>11,16 </t>
  </si>
  <si>
    <t>4,18 </t>
  </si>
  <si>
    <t>74245/1U </t>
  </si>
  <si>
    <t>PINTURA ACRILICA EM PISO CIMENTADO DUAS DEMAOS </t>
  </si>
  <si>
    <t>31,50 </t>
  </si>
  <si>
    <t>5,57 </t>
  </si>
  <si>
    <t>4,05 </t>
  </si>
  <si>
    <t>87479U </t>
  </si>
  <si>
    <t>ALVENARIA DE VEDAÇÃO DE BLOCOS CERÂMICOS FURADOS NA VERTICAL DE 14X19X39CM (ESPESSURA 14CM) DE PAREDES COM ÁREA LÍQUIDA MAIOR OU IGUAL A 6M² SEM VÃOS E ARGAMASSA DE ASSENTAMENTO COM PREPARO EM BETONEIRA. AF_06/2014 </t>
  </si>
  <si>
    <t>10,00 </t>
  </si>
  <si>
    <t>46,40 </t>
  </si>
  <si>
    <t>8,39 </t>
  </si>
  <si>
    <t>87529U </t>
  </si>
  <si>
    <t>MASSA ÚNICA, PARA RECEBIMENTO DE PINTURA, EM ARGAMASSA TRAÇO 1:2:8, PREPARO MECÂNICO COM BETONEIRA 400L, APLICADA MANUALMENTE EM FACES INTERNAS DE PAREDES, ESPESSURA DE 20MM, COM EXECUÇÃO DE TALISCAS. AF_06/2014 </t>
  </si>
  <si>
    <t>18,32 </t>
  </si>
  <si>
    <t>6,23 </t>
  </si>
  <si>
    <t>87879U </t>
  </si>
  <si>
    <t>CHAPISCO APLICADO EM ALVENARIAS E ESTRUTURAS DE CONCRETO INTERNAS, COM COLHER DE PEDREIRO. ARGAMASSA TRAÇO 1:3 COM PREPARO EM BETONEIRA 400L. AF_06/2014 </t>
  </si>
  <si>
    <t>1,80 </t>
  </si>
  <si>
    <t>0,77 </t>
  </si>
  <si>
    <t>88485U </t>
  </si>
  <si>
    <t>APLICAÇÃO DE FUNDO SELADOR ACRÍLICO EM PAREDES, UMA DEMÃO. AF_06/2014 </t>
  </si>
  <si>
    <t>45,00 </t>
  </si>
  <si>
    <t>1,47 </t>
  </si>
  <si>
    <t>0,38 </t>
  </si>
  <si>
    <t>8,58 </t>
  </si>
  <si>
    <t>1,83 </t>
  </si>
  <si>
    <t>88495U </t>
  </si>
  <si>
    <t>APLICAÇÃO E LIXAMENTO DE MASSA LÁTEX EM PAREDES, UMA DEMÃO. AF_06/2014 </t>
  </si>
  <si>
    <t>3,28 </t>
  </si>
  <si>
    <t>2,29 </t>
  </si>
  <si>
    <t>T.ESTRUTURAMETÁLICA </t>
  </si>
  <si>
    <t>ESTRUTURA METÁLICA DE PERFIS ENRIJECIDOS DUPLOS, SOLDADOS, DISPOSTOS EM FORMATO DE MALHA QUADRANGULAR, ESPAÇADOS A CADA 50CM, PARA SUSTENTAÇÃO E DISTRIBUIÇÃO DO PESO DOS GRUPOS GERADORES NA LAJE DE CONCRETO ARMADO. </t>
  </si>
  <si>
    <t>15,20 </t>
  </si>
  <si>
    <t>304,99 </t>
  </si>
  <si>
    <t>18,22 </t>
  </si>
  <si>
    <t>T.PORTA.CF </t>
  </si>
  <si>
    <t>PORTA CORTA-FOGO DUPLA 1800X210X50 MM C/ FECH/BATENTE/TRINCO – ACABAMENTO EM CHAPA GALVANIZADA </t>
  </si>
  <si>
    <t>4.251,16 </t>
  </si>
  <si>
    <t>38,25 </t>
  </si>
  <si>
    <t>T.RETIRADA </t>
  </si>
  <si>
    <t>RETIRADA DE SPRINKLERS </t>
  </si>
  <si>
    <t>3,02 </t>
  </si>
  <si>
    <t>4,22 </t>
  </si>
  <si>
    <t>04 </t>
  </si>
  <si>
    <t>INSTALACOES ELETRICAS </t>
  </si>
  <si>
    <t>250,00 </t>
  </si>
  <si>
    <t>1,91 </t>
  </si>
  <si>
    <t>0,41 </t>
  </si>
  <si>
    <t>9,74 </t>
  </si>
  <si>
    <t>4,09 </t>
  </si>
  <si>
    <t>92009U </t>
  </si>
  <si>
    <t>TOMADA BAIXA DE EMBUTIR (2 MÓDULOS), 2P+T 20 A, INCLUINDO SUPORTE E PLACA - FORNECIMENTO E INSTALAÇÃO. AF_12/2015 </t>
  </si>
  <si>
    <t>19,71 </t>
  </si>
  <si>
    <t>6,61 </t>
  </si>
  <si>
    <t>92998U </t>
  </si>
  <si>
    <t>CABO DE COBRE FLEXÍVEL ISOLADO, 185 MM², ANTI-CHAMA 0,6/1,0 KV, PARA DISTRIBUIÇÃO - FORNECIMENTO E INSTALAÇÃO. AF_12/2015 </t>
  </si>
  <si>
    <t>950,00 </t>
  </si>
  <si>
    <t>108,65 </t>
  </si>
  <si>
    <t>2,91 </t>
  </si>
  <si>
    <t>32,00 </t>
  </si>
  <si>
    <t>9,81 </t>
  </si>
  <si>
    <t>4,12 </t>
  </si>
  <si>
    <t>95778U </t>
  </si>
  <si>
    <t>CONDULETE DE ALUMÍNIO, TIPO C, PARA ELETRODUTO DE AÇO GALVANIZADO DN 20 MM (3/4), APARENTE - FORNECIMENTO E INSTALAÇÃO. AF_11/2016_P </t>
  </si>
  <si>
    <t>13,17 </t>
  </si>
  <si>
    <t>4,71 </t>
  </si>
  <si>
    <t>11,36 </t>
  </si>
  <si>
    <t>95787U </t>
  </si>
  <si>
    <t>CONDULETE DE ALUMÍNIO, TIPO LR, PARA ELETRODUTO DE AÇO GALVANIZADO DN 20 MM (3/4), APARENTE - FORNECIMENTO E INSTALAÇÃO. AF_11/2016_P </t>
  </si>
  <si>
    <t>8,00 </t>
  </si>
  <si>
    <t>11,92 </t>
  </si>
  <si>
    <t>5,17 </t>
  </si>
  <si>
    <t>95795U </t>
  </si>
  <si>
    <t>CONDULETE DE ALUMÍNIO, TIPO T, PARA ELETRODUTO DE AÇO GALVANIZADO DN 20 MM (3/4), APARENTE - FORNECIMENTO E INSTALAÇÃO. AF_11/2016_P </t>
  </si>
  <si>
    <t>6,00 </t>
  </si>
  <si>
    <t>13,69 </t>
  </si>
  <si>
    <t>5,99 </t>
  </si>
  <si>
    <t>95801U </t>
  </si>
  <si>
    <t>CONDULETE DE ALUMÍNIO, TIPO X, PARA ELETRODUTO DE AÇO GALVANIZADO DN 20 MM (3/4), APARENTE - FORNECIMENTO E INSTALAÇÃO. AF_11/2016_P </t>
  </si>
  <si>
    <t>16,79 </t>
  </si>
  <si>
    <t>6,82 </t>
  </si>
  <si>
    <t>97610U </t>
  </si>
  <si>
    <t>LÂMPADA COMPACTA DE LED 10 W, BASE E27 - FORNECIMENTO E INSTALAÇÃO. AF_02/2020 </t>
  </si>
  <si>
    <t>13,14 </t>
  </si>
  <si>
    <t>1,72 </t>
  </si>
  <si>
    <t>T.ADAPTADORBOX </t>
  </si>
  <si>
    <t>ADAPTADOR BOX RETO 3/4 PARA ELETRODUTO AÇO GALVANIZADO </t>
  </si>
  <si>
    <t>41,00 </t>
  </si>
  <si>
    <t>3,80 </t>
  </si>
  <si>
    <t>1,42 </t>
  </si>
  <si>
    <t>T.BARRAROSCADA </t>
  </si>
  <si>
    <t>BARRA ROSCADA 5/8 </t>
  </si>
  <si>
    <t>107,69 </t>
  </si>
  <si>
    <t>6,86 </t>
  </si>
  <si>
    <t>T.CURVA90 </t>
  </si>
  <si>
    <t>CURVA DE 90 GRAUS AÇO GALVANIZADO DIAM. 4" </t>
  </si>
  <si>
    <t>16,00 </t>
  </si>
  <si>
    <t>94,64 </t>
  </si>
  <si>
    <t>13,72 </t>
  </si>
  <si>
    <t>T.CURVAH </t>
  </si>
  <si>
    <t>CURVA HORIZONTAL 90 º PARA LEITO 500X100 MM  </t>
  </si>
  <si>
    <t>5,00 </t>
  </si>
  <si>
    <t>167,02 </t>
  </si>
  <si>
    <t>T.CURVAV </t>
  </si>
  <si>
    <t>CURVA VERTICAL 90º PARA LEITO 500X100 MM  </t>
  </si>
  <si>
    <t>2,00 </t>
  </si>
  <si>
    <t>177,54 </t>
  </si>
  <si>
    <t>T.ELETRODUTO4 </t>
  </si>
  <si>
    <t>ELETRODUTO EM AÇO GALVANIZADO A FOGO DIÂMETRO 4" - PESADO </t>
  </si>
  <si>
    <t>92,13 </t>
  </si>
  <si>
    <t>T.EMENDA </t>
  </si>
  <si>
    <t>EMENDA PARA LEITO – 100 MM ALTURA  </t>
  </si>
  <si>
    <t>18,00 </t>
  </si>
  <si>
    <t>15,64 </t>
  </si>
  <si>
    <t>2,06 </t>
  </si>
  <si>
    <t>T.LAMPADA </t>
  </si>
  <si>
    <t>LÂMPADA LED 20W – BASE E27 </t>
  </si>
  <si>
    <t>9,00 </t>
  </si>
  <si>
    <t>33,88 </t>
  </si>
  <si>
    <t>T.LEITO </t>
  </si>
  <si>
    <t>LEITO PESADO 500X100X3000MM  </t>
  </si>
  <si>
    <t>352,12 </t>
  </si>
  <si>
    <t>54,90 </t>
  </si>
  <si>
    <t>T.LUMINARIA </t>
  </si>
  <si>
    <t>LUMINARIA BLINDADA TIPO TARTARUGA C/BASE E27 </t>
  </si>
  <si>
    <t>117,91 </t>
  </si>
  <si>
    <t>4,43 </t>
  </si>
  <si>
    <t>T.PARABOLT5/8 </t>
  </si>
  <si>
    <t>CHUMBADOR DE AÇO TIPO PARABOLT 5/8, COM PORCA E ARRUELA </t>
  </si>
  <si>
    <t>60,00 </t>
  </si>
  <si>
    <t>10,42 </t>
  </si>
  <si>
    <t>0,47 </t>
  </si>
  <si>
    <t>T.PERFILADO </t>
  </si>
  <si>
    <t>PERFILADO PERFURADO 38X38X6000 MM </t>
  </si>
  <si>
    <t>108,52 </t>
  </si>
  <si>
    <t>T.QUADROPARALELISMO </t>
  </si>
  <si>
    <t>QUADRO DE PARALELISMO DE GERADORES </t>
  </si>
  <si>
    <t>129.116,40 </t>
  </si>
  <si>
    <t>548,95 </t>
  </si>
  <si>
    <t>T.TERM185 </t>
  </si>
  <si>
    <t>TERMINAL DE PRESSAO 185 MM2 </t>
  </si>
  <si>
    <t>92,00 </t>
  </si>
  <si>
    <t>26,16 </t>
  </si>
  <si>
    <t>05 </t>
  </si>
  <si>
    <t>INSTALACOES MECANICAS </t>
  </si>
  <si>
    <t>T.ABRACADEIRA </t>
  </si>
  <si>
    <t>ABRAÇADEIRA TIPO GOTA 3”  </t>
  </si>
  <si>
    <t>15,00 </t>
  </si>
  <si>
    <t>6,11 </t>
  </si>
  <si>
    <t>2,38 </t>
  </si>
  <si>
    <t>T.ALUMINIO </t>
  </si>
  <si>
    <t>ALUMÍNIO CORRUGADO  </t>
  </si>
  <si>
    <t>27,76 </t>
  </si>
  <si>
    <t>5,94 </t>
  </si>
  <si>
    <t>T.AMORTEC </t>
  </si>
  <si>
    <t>AMORTECEDOR DE VIBRAÇÃO COM MOLA DE AÇO COMPATÍVEL COM O PESO DO GERADOR  </t>
  </si>
  <si>
    <t>12,00 </t>
  </si>
  <si>
    <t>147,50 </t>
  </si>
  <si>
    <t>23,76 </t>
  </si>
  <si>
    <t>T.ATENUADORSAÍDA </t>
  </si>
  <si>
    <t>ATENUADOR DE RUÍDO PARA DESCARGA DE AR </t>
  </si>
  <si>
    <t>7.182,71 </t>
  </si>
  <si>
    <t>190,11 </t>
  </si>
  <si>
    <t>T.ATENUADORTOMADA </t>
  </si>
  <si>
    <t>ATENUADOR DE RUÍDO PARA TOMADA DE AR </t>
  </si>
  <si>
    <t>5.729,37 </t>
  </si>
  <si>
    <t>T.BROCA1 </t>
  </si>
  <si>
    <t>BROCA DE VIDEA 1/4”  </t>
  </si>
  <si>
    <t>10,81 </t>
  </si>
  <si>
    <t>T.BROCA2 </t>
  </si>
  <si>
    <t>BROCA AÇO RÁPIDO 1/4”  </t>
  </si>
  <si>
    <t>T.BUCHA </t>
  </si>
  <si>
    <t>BUCHA S8 COM PARAFUSO DE 4,80x50 mm EM ACO ZINCADO COM ROSCA SOBERBA, CABECA CHATA E FENDA PHILIPS  </t>
  </si>
  <si>
    <t>0,18 </t>
  </si>
  <si>
    <t>0,43 </t>
  </si>
  <si>
    <t>T.CANTONEIRA </t>
  </si>
  <si>
    <t>BARRA DE FERRO CANTONEIRA 1/8” X 1”  </t>
  </si>
  <si>
    <t>KG </t>
  </si>
  <si>
    <t>34,20 </t>
  </si>
  <si>
    <t>7,04 </t>
  </si>
  <si>
    <t>T.CHAPA22 </t>
  </si>
  <si>
    <t>CHAPA GALVANIZADA # 22  </t>
  </si>
  <si>
    <t>72,00 </t>
  </si>
  <si>
    <t>15,52 </t>
  </si>
  <si>
    <t>T.CHAPA26 </t>
  </si>
  <si>
    <t>CHAPA GALVANIZADA # 26  </t>
  </si>
  <si>
    <t>19,74 </t>
  </si>
  <si>
    <t>T.CHUMBADOR </t>
  </si>
  <si>
    <t>CHUMBADOR, DIAMETRO 1/4" COM PARAFUSO 1/4" X 40 MM </t>
  </si>
  <si>
    <t>1,09 </t>
  </si>
  <si>
    <t>0,45 </t>
  </si>
  <si>
    <t>T.CINTA </t>
  </si>
  <si>
    <t>CINTA DE ALUMÍNIO  </t>
  </si>
  <si>
    <t>1,50 </t>
  </si>
  <si>
    <t>0,04 </t>
  </si>
  <si>
    <t>T.CURVARAIO </t>
  </si>
  <si>
    <t>CURVA RAIO LONGO 90º SCHEDULE 40 DE AÇO CARBONO DE 3”  </t>
  </si>
  <si>
    <t>61,40 </t>
  </si>
  <si>
    <t>8,32 </t>
  </si>
  <si>
    <t>T.DISCOCORTE </t>
  </si>
  <si>
    <t>DISCO DE CORTE PARA METAL  </t>
  </si>
  <si>
    <t>24,66 </t>
  </si>
  <si>
    <t>4,75 </t>
  </si>
  <si>
    <t>T.DISCODESB </t>
  </si>
  <si>
    <t>DISCO DE DESBASTE P/ METAL FERROSO  </t>
  </si>
  <si>
    <t>23,37 </t>
  </si>
  <si>
    <t>T.ELETRODO </t>
  </si>
  <si>
    <t>ELETRODO ER 7018  </t>
  </si>
  <si>
    <t>20,48 </t>
  </si>
  <si>
    <t>T.FITA </t>
  </si>
  <si>
    <t>FITA CERÂMICA PARA ISOLAMENTO TÉRMICO – ROLO DE 75 MM X 30 M  </t>
  </si>
  <si>
    <t>479,37 </t>
  </si>
  <si>
    <t>T.FLANGE </t>
  </si>
  <si>
    <t>FLANGE EM AÇO CARBONO DE 3” </t>
  </si>
  <si>
    <t>96,91 </t>
  </si>
  <si>
    <t>T.JUNTA </t>
  </si>
  <si>
    <t>JUNTA DE EXPANSÃO TIPO FOLE EM AÇO INOX C/ FLANGE D = 3" COMP. MIN. DE 12” </t>
  </si>
  <si>
    <t>890,71 </t>
  </si>
  <si>
    <t>T.LONA </t>
  </si>
  <si>
    <t>LONA ENCERADA  </t>
  </si>
  <si>
    <t>63,98 </t>
  </si>
  <si>
    <t>T.MANTA </t>
  </si>
  <si>
    <t>MANTA DE BORRACHA NEOPRENE DE 1”  </t>
  </si>
  <si>
    <t>899,38 </t>
  </si>
  <si>
    <t>T.REBITE </t>
  </si>
  <si>
    <t>REBITE POP 450 S - 3,2 X 12 MM  </t>
  </si>
  <si>
    <t>500,00 </t>
  </si>
  <si>
    <t>0,12 </t>
  </si>
  <si>
    <t>T.SELO </t>
  </si>
  <si>
    <t>SELO DE ALUMÍNIO  </t>
  </si>
  <si>
    <t>7,67 </t>
  </si>
  <si>
    <t>T.SILENCIOSO </t>
  </si>
  <si>
    <t>SILENCIOSO HOSPITALAR 3”  </t>
  </si>
  <si>
    <t>3.495,71 </t>
  </si>
  <si>
    <t>T.TRANSPORTE </t>
  </si>
  <si>
    <t>TRANSPORTE E MOVIMENTACAO DE GRUPOS GERADORES </t>
  </si>
  <si>
    <t>18.036,58 </t>
  </si>
  <si>
    <t>380,22 </t>
  </si>
  <si>
    <t>T.TUBO1 </t>
  </si>
  <si>
    <t>TUBO DE AÇO CARBONO GALVANIZADO DE 1”  </t>
  </si>
  <si>
    <t>37,57 </t>
  </si>
  <si>
    <t>T.TUBO2 </t>
  </si>
  <si>
    <t>TUBO AÇO CARBONO PRETO SEM COSTURA SCHEDULE 40 DE 4”  </t>
  </si>
  <si>
    <t>230,27 </t>
  </si>
  <si>
    <t>T.VALVULA </t>
  </si>
  <si>
    <t>VÁLVULA ESFERA 1”  </t>
  </si>
  <si>
    <t>50,04 </t>
  </si>
  <si>
    <t>T.VERGALHÃO </t>
  </si>
  <si>
    <t>VERGALHÃO ZINCADO ROSCADO 1/4”  </t>
  </si>
  <si>
    <t>3,20 </t>
  </si>
  <si>
    <t>06 </t>
  </si>
  <si>
    <t>SERVICOS FINAIS </t>
  </si>
  <si>
    <t>T.02005/1 </t>
  </si>
  <si>
    <t>EXECUÇÃO DE COMO CONSTRUÍDO ("AS BUILT") - INCLUI MATERIAL E MÃO DE OBRA </t>
  </si>
  <si>
    <t>H </t>
  </si>
  <si>
    <t>0,64 </t>
  </si>
  <si>
    <t>49,74 </t>
  </si>
  <si>
    <t>T.LIMPEZA </t>
  </si>
  <si>
    <t>LIMPEZA FINAL DE OBRA </t>
  </si>
  <si>
    <t>0,87 </t>
  </si>
  <si>
    <t>0,71 </t>
  </si>
  <si>
    <t>-</t>
  </si>
  <si>
    <t>GERADORES PLENÁRIO</t>
  </si>
  <si>
    <t>SINAPI-JUL/2021</t>
  </si>
  <si>
    <t>93565U</t>
  </si>
  <si>
    <t>ENGENHEIRO CIVIL DE OBRA JUNIOR COM ENCARGOS COMPLEMENTARES</t>
  </si>
  <si>
    <t>SER.CG</t>
  </si>
  <si>
    <t>93572U</t>
  </si>
  <si>
    <t>ENCARREGADO GERAL DE OBRAS COM ENCARGOS COMPLEMENTARES</t>
  </si>
  <si>
    <t>T.DIARIODEOBRAS</t>
  </si>
  <si>
    <t>PESQUISA.32</t>
  </si>
  <si>
    <t>T.ENGELETRICISTA</t>
  </si>
  <si>
    <t>ENGENHEIRO ELETRICISTA COM ENCARGOS COMPLEMENTARES</t>
  </si>
  <si>
    <t>T.ENGMECANICO</t>
  </si>
  <si>
    <t>ENGENHEIRO MECANICO COM ENCARGOS COMPLEMENTARES</t>
  </si>
  <si>
    <t>PESQUISA.31</t>
  </si>
  <si>
    <t>IMPLANTACAO, OPERACAO E MANUTENCAO DO CANTEIRO DE OBRAS</t>
  </si>
  <si>
    <t>LOCACAO DE ANDAIME METALICO TUBULAR DE ENCAIXE, TIPO DE TORRE, COM LARGURA DE 1 ATE 1,5 M E ALTURA DE *1,00* M</t>
  </si>
  <si>
    <t>MXMES</t>
  </si>
  <si>
    <t>T.PLATAFORMA</t>
  </si>
  <si>
    <t>PLATAFORMA MADEIRA PARA ANDAIME</t>
  </si>
  <si>
    <t xml:space="preserve">M2 </t>
  </si>
  <si>
    <t>TABUA DE MADEIRA NAO APARELHADA *2,5 X 30* CM, CEDRINHO OU EQUIVALENTE DA REGIAO</t>
  </si>
  <si>
    <t>SERVICOS CIVIS</t>
  </si>
  <si>
    <t>100721U</t>
  </si>
  <si>
    <t>PINTURA COM TINTA ALQUÍDICA DE FUNDO (TIPO ZARCÃO) PULVERIZADA SOBRE SUPERFÍCIES METÁLICAS (EXCETO PERFIL) EXECUTADO EM OBRA (POR DEMÃO). AF_01/2020</t>
  </si>
  <si>
    <t>74245/1U</t>
  </si>
  <si>
    <t>PINTURA ACRILICA EM PISO CIMENTADO DUAS DEMAOS</t>
  </si>
  <si>
    <t>87479U</t>
  </si>
  <si>
    <t>ALVENARIA DE VEDAÇÃO DE BLOCOS CERÂMICOS FURADOS NA VERTICAL DE 14X19X39CM (ESPESSURA 14CM) DE PAREDES COM ÁREA LÍQUIDA MAIOR OU IGUAL A 6M² SEM VÃOS E ARGAMASSA DE ASSENTAMENTO COM PREPARO EM BETONEIRA. AF_06/2014</t>
  </si>
  <si>
    <t>BETONEIRA CAPACIDADE NOMINAL 400 L, CAPACIDADE DE MISTURA 280 L, MOTOR ELETRICO TRIFASICO 220/380 V POTENCIA 2 CV, SEM CARREGADOR</t>
  </si>
  <si>
    <t>TELA DE ACO SOLDADA GALVANIZADA/ZINCADA PARA ALVENARIA, FIO D = *1,20 A 1,70* MM, MALHA 15 X 15 MM, (C X L) *50 X 12* CM</t>
  </si>
  <si>
    <t>CENTO</t>
  </si>
  <si>
    <t>87529U</t>
  </si>
  <si>
    <t>MASSA ÚNICA, PARA RECEBIMENTO DE PINTURA, EM ARGAMASSA TRAÇO 1:2:8, PREPARO MECÂNICO COM BETONEIRA 400L, APLICADA MANUALMENTE EM FACES INTERNAS DE PAREDES, ESPESSURA DE 20MM, COM EXECUÇÃO DE TALISCAS. AF_06/2014</t>
  </si>
  <si>
    <t>87879U</t>
  </si>
  <si>
    <t>CHAPISCO APLICADO EM ALVENARIAS E ESTRUTURAS DE CONCRETO INTERNAS, COM COLHER DE PEDREIRO. ARGAMASSA TRAÇO 1:3 COM PREPARO EM BETONEIRA 400L. AF_06/2014</t>
  </si>
  <si>
    <t>88485U</t>
  </si>
  <si>
    <t>APLICAÇÃO DE FUNDO SELADOR ACRÍLICO EM PAREDES, UMA DEMÃO. AF_06/2014</t>
  </si>
  <si>
    <t>88495U</t>
  </si>
  <si>
    <t>APLICAÇÃO E LIXAMENTO DE MASSA LÁTEX EM PAREDES, UMA DEMÃO. AF_06/2014</t>
  </si>
  <si>
    <t>T.ESTRUTURAMETÁLICA</t>
  </si>
  <si>
    <t>ESTRUTURA METÁLICA DE PERFIS ENRIJECIDOS DUPLOS, SOLDADOS, DISPOSTOS EM FORMATO DE MALHA QUADRANGULAR, ESPAÇADOS A CADA 50CM, PARA SUSTENTAÇÃO E DISTRIBUIÇÃO DO PESO DOS GRUPOS GERADORES NA LAJE DE CONCRETO ARMADO.</t>
  </si>
  <si>
    <t>T.PORTA.CF</t>
  </si>
  <si>
    <t>PORTA CORTA-FOGO DUPLA 1800X210X50 MM C/ FECH/BATENTE/TRINCO – ACABAMENTO EM CHAPA GALVANIZADA</t>
  </si>
  <si>
    <t>PESQUISA.01</t>
  </si>
  <si>
    <t>T.RETIRADA</t>
  </si>
  <si>
    <t>RETIRADA DE SPRINKLERS</t>
  </si>
  <si>
    <t>INSTALACOES ELETRICAS</t>
  </si>
  <si>
    <t>92009U</t>
  </si>
  <si>
    <t>TOMADA BAIXA DE EMBUTIR (2 MÓDULOS), 2P+T 20 A, INCLUINDO SUPORTE E PLACA - FORNECIMENTO E INSTALAÇÃO. AF_12/2015</t>
  </si>
  <si>
    <t>TOMADA 2P+T 20A, 250V (APENAS MODULO)</t>
  </si>
  <si>
    <t>92998U</t>
  </si>
  <si>
    <t>CABO DE COBRE FLEXÍVEL ISOLADO, 185 MM², ANTI-CHAMA 0,6/1,0 KV, PARA DISTRIBUIÇÃO - FORNECIMENTO E INSTALAÇÃO. AF_12/2015</t>
  </si>
  <si>
    <t>95778U</t>
  </si>
  <si>
    <t>CONDULETE DE ALUMÍNIO, TIPO C, PARA ELETRODUTO DE AÇO GALVANIZADO DN 20 MM (3/4), APARENTE - FORNECIMENTO E INSTALAÇÃO. AF_11/2016_P</t>
  </si>
  <si>
    <t>95787U</t>
  </si>
  <si>
    <t>CONDULETE DE ALUMÍNIO, TIPO LR, PARA ELETRODUTO DE AÇO GALVANIZADO DN 20 MM (3/4), APARENTE - FORNECIMENTO E INSTALAÇÃO. AF_11/2016_P</t>
  </si>
  <si>
    <t>95795U</t>
  </si>
  <si>
    <t>CONDULETE DE ALUMÍNIO, TIPO T, PARA ELETRODUTO DE AÇO GALVANIZADO DN 20 MM (3/4), APARENTE - FORNECIMENTO E INSTALAÇÃO. AF_11/2016_P</t>
  </si>
  <si>
    <t>95801U</t>
  </si>
  <si>
    <t>CONDULETE DE ALUMÍNIO, TIPO X, PARA ELETRODUTO DE AÇO GALVANIZADO DN 20 MM (3/4), APARENTE - FORNECIMENTO E INSTALAÇÃO. AF_11/2016_P</t>
  </si>
  <si>
    <t>97610U</t>
  </si>
  <si>
    <t>LÂMPADA COMPACTA DE LED 10 W, BASE E27 - FORNECIMENTO E INSTALAÇÃO. AF_02/2020</t>
  </si>
  <si>
    <t>T.ADAPTADORBOX</t>
  </si>
  <si>
    <t>ADAPTADOR BOX RETO 3/4 PARA ELETRODUTO AÇO GALVANIZADO</t>
  </si>
  <si>
    <t>PESQUISA.38</t>
  </si>
  <si>
    <t>T.BARRAROSCADA</t>
  </si>
  <si>
    <t>BARRA ROSCADA 5/8</t>
  </si>
  <si>
    <t>PESQUISA.40</t>
  </si>
  <si>
    <t>T.CURVA90</t>
  </si>
  <si>
    <t>CURVA DE 90 GRAUS AÇO GALVANIZADO DIAM. 4"</t>
  </si>
  <si>
    <t>A.3255</t>
  </si>
  <si>
    <t>T.CURVAH</t>
  </si>
  <si>
    <t xml:space="preserve">CURVA HORIZONTAL 90 º PARA LEITO 500X100 MM </t>
  </si>
  <si>
    <t>PESQUISA.05</t>
  </si>
  <si>
    <t>T.CURVAV</t>
  </si>
  <si>
    <t xml:space="preserve">CURVA VERTICAL 90º PARA LEITO 500X100 MM </t>
  </si>
  <si>
    <t>PESQUISA.06</t>
  </si>
  <si>
    <t>T.ELETRODUTO4</t>
  </si>
  <si>
    <t>ELETRODUTO EM AÇO GALVANIZADO A FOGO DIÂMETRO 4" - PESADO</t>
  </si>
  <si>
    <t>A.3278</t>
  </si>
  <si>
    <t>T.EMENDA</t>
  </si>
  <si>
    <t xml:space="preserve">EMENDA PARA LEITO – 100 MM ALTURA </t>
  </si>
  <si>
    <t>A.2491</t>
  </si>
  <si>
    <t xml:space="preserve">PARAFUSO SEXTAVADO 3/8" </t>
  </si>
  <si>
    <t>A.2492</t>
  </si>
  <si>
    <t>PORCA P/ PARAFUSO 3/8"</t>
  </si>
  <si>
    <t>A.2493</t>
  </si>
  <si>
    <t>ARRUELA P/ PARAFUSO 3/8"</t>
  </si>
  <si>
    <t>PESQUISA.04</t>
  </si>
  <si>
    <t>T.LEITO</t>
  </si>
  <si>
    <t xml:space="preserve">LEITO PESADO 500X100X3000MM </t>
  </si>
  <si>
    <t>PESQUISA.02</t>
  </si>
  <si>
    <t>T.LUMINARIA</t>
  </si>
  <si>
    <t>LUMINARIA BLINDADA TIPO TARTARUGA C/BASE E27</t>
  </si>
  <si>
    <t>PESQUISA.08</t>
  </si>
  <si>
    <t>LUMINÁRIA BLINDADA TIPO TARTARUGA C/ BASE E27</t>
  </si>
  <si>
    <t>T.PARABOLT5/8</t>
  </si>
  <si>
    <t>CHUMBADOR DE AÇO TIPO PARABOLT 5/8, COM PORCA E ARRUELA</t>
  </si>
  <si>
    <t>CHUMBADOR DE ACO TIPO PARABOLT, * 5/8" X 200* MM, COM PORCA E ARRUELA</t>
  </si>
  <si>
    <t>T.PERFILADO</t>
  </si>
  <si>
    <t>PERFILADO PERFURADO 38X38X6000 MM</t>
  </si>
  <si>
    <t>PESQUISA.39</t>
  </si>
  <si>
    <t>T.QUADROPARALELISMO</t>
  </si>
  <si>
    <t>QUADRO DE PARALELISMO DE GERADORES</t>
  </si>
  <si>
    <t>PESQUISA.37</t>
  </si>
  <si>
    <t>T.TERM185</t>
  </si>
  <si>
    <t>TERMINAL DE PRESSAO 185 MM2</t>
  </si>
  <si>
    <t>INSTALACOES MECANICAS</t>
  </si>
  <si>
    <t>T.ABRACADEIRA</t>
  </si>
  <si>
    <t xml:space="preserve">ABRAÇADEIRA TIPO GOTA 3” </t>
  </si>
  <si>
    <t>PESQUISA.20</t>
  </si>
  <si>
    <t>ABRAÇADEIRA TIPO GOTA 3”</t>
  </si>
  <si>
    <t>T.ALUMINIO</t>
  </si>
  <si>
    <t xml:space="preserve">ALUMÍNIO CORRUGADO </t>
  </si>
  <si>
    <t>PESQUISA.16</t>
  </si>
  <si>
    <t>T.AMORTEC</t>
  </si>
  <si>
    <t xml:space="preserve">AMORTECEDOR DE VIBRAÇÃO COM MOLA DE AÇO COMPATÍVEL COM O PESO DO GERADOR </t>
  </si>
  <si>
    <t>PESQUISA.14</t>
  </si>
  <si>
    <t>T.ATENUADORSAÍDA</t>
  </si>
  <si>
    <t>ATENUADOR DE RUÍDO PARA DESCARGA DE AR</t>
  </si>
  <si>
    <t>PESQUISA.36</t>
  </si>
  <si>
    <t>T.ATENUADORTOMADA</t>
  </si>
  <si>
    <t>ATENUADOR DE RUÍDO PARA TOMADA DE AR</t>
  </si>
  <si>
    <t>PESQUISA.35</t>
  </si>
  <si>
    <t>T.BROCA1</t>
  </si>
  <si>
    <t xml:space="preserve">BROCA DE VIDEA 1/4” </t>
  </si>
  <si>
    <t>PESQUISA.21</t>
  </si>
  <si>
    <t xml:space="preserve">BROCA DE VIDEA ? 1/4” </t>
  </si>
  <si>
    <t>T.BROCA2</t>
  </si>
  <si>
    <t xml:space="preserve">BROCA AÇO RÁPIDO 1/4” </t>
  </si>
  <si>
    <t>PESQUISA.22</t>
  </si>
  <si>
    <t xml:space="preserve">BROCA AÇO RÁPIDO ? 1/4” </t>
  </si>
  <si>
    <t>T.BUCHA</t>
  </si>
  <si>
    <t xml:space="preserve">BUCHA S8 COM PARAFUSO DE 4,80x50 mm EM ACO ZINCADO COM ROSCA SOBERBA, CABECA CHATA E FENDA PHILIPS </t>
  </si>
  <si>
    <t>T.CANTONEIRA</t>
  </si>
  <si>
    <t xml:space="preserve">BARRA DE FERRO CANTONEIRA 1/8” X 1” </t>
  </si>
  <si>
    <t>T.CHAPA22</t>
  </si>
  <si>
    <t xml:space="preserve">CHAPA GALVANIZADA # 22 </t>
  </si>
  <si>
    <t>T.CHAPA26</t>
  </si>
  <si>
    <t xml:space="preserve">CHAPA GALVANIZADA # 26 </t>
  </si>
  <si>
    <t>T.CHUMBADOR</t>
  </si>
  <si>
    <t>T.CINTA</t>
  </si>
  <si>
    <t xml:space="preserve">CINTA DE ALUMÍNIO </t>
  </si>
  <si>
    <t>PESQUISA.17</t>
  </si>
  <si>
    <t>T.CURVARAIO</t>
  </si>
  <si>
    <t xml:space="preserve">CURVA RAIO LONGO 90º SCHEDULE 40 DE AÇO CARBONO DE 3” </t>
  </si>
  <si>
    <t>PESQUISA.12</t>
  </si>
  <si>
    <t>T.DISCOCORTE</t>
  </si>
  <si>
    <t xml:space="preserve">DISCO DE CORTE PARA METAL </t>
  </si>
  <si>
    <t>T.DISCODESB</t>
  </si>
  <si>
    <t xml:space="preserve">DISCO DE DESBASTE P/ METAL FERROSO </t>
  </si>
  <si>
    <t>DISCO DE DESBASTE PARA METAL FERROSO EM GERAL, COM TRES TELAS, 9 X 1/4 X 7/8 " (228,6 X 6,4 X 22,2 MM)</t>
  </si>
  <si>
    <t>T.ELETRODO</t>
  </si>
  <si>
    <t xml:space="preserve">ELETRODO ER 7018 </t>
  </si>
  <si>
    <t>T.FITA</t>
  </si>
  <si>
    <t xml:space="preserve">FITA CERÂMICA PARA ISOLAMENTO TÉRMICO – ROLO DE 75 MM X 30 M </t>
  </si>
  <si>
    <t>PESQUISA.15</t>
  </si>
  <si>
    <t>T.FLANGE</t>
  </si>
  <si>
    <t>FLANGE EM AÇO CARBONO DE 3”</t>
  </si>
  <si>
    <t>PESQUISA.11</t>
  </si>
  <si>
    <t>T.JUNTA</t>
  </si>
  <si>
    <t>JUNTA DE EXPANSÃO TIPO FOLE EM AÇO INOX C/ FLANGE D = 3" COMP. MIN. DE 12”</t>
  </si>
  <si>
    <t>PESQUISA.10</t>
  </si>
  <si>
    <t>JUNTA DE EXPANSÃO TIPO FOLE EM AÇO INOX C/ FLANGE D = 3” COMP. MIN. DE 12”</t>
  </si>
  <si>
    <t>T.LONA</t>
  </si>
  <si>
    <t xml:space="preserve">LONA ENCERADA </t>
  </si>
  <si>
    <t>PESQUISA.23</t>
  </si>
  <si>
    <t>T.MANTA</t>
  </si>
  <si>
    <t xml:space="preserve">MANTA DE BORRACHA NEOPRENE DE 1” </t>
  </si>
  <si>
    <t>PESQUISA.19</t>
  </si>
  <si>
    <t>T.REBITE</t>
  </si>
  <si>
    <t xml:space="preserve">REBITE POP 450 S - 3,2 X 12 MM </t>
  </si>
  <si>
    <t>PESQUISA.24</t>
  </si>
  <si>
    <t>T.SELO</t>
  </si>
  <si>
    <t xml:space="preserve">SELO DE ALUMÍNIO </t>
  </si>
  <si>
    <t>PESQUISA.18</t>
  </si>
  <si>
    <t>T.SILENCIOSO</t>
  </si>
  <si>
    <t xml:space="preserve">SILENCIOSO HOSPITALAR 3” </t>
  </si>
  <si>
    <t>PESQUISA.13</t>
  </si>
  <si>
    <t>T.TRANSPORTE</t>
  </si>
  <si>
    <t>TRANSPORTE E MOVIMENTACAO DE GRUPOS GERADORES</t>
  </si>
  <si>
    <t>PESQUISA.33</t>
  </si>
  <si>
    <t>T.TUBO1</t>
  </si>
  <si>
    <t xml:space="preserve">TUBO DE AÇO CARBONO GALVANIZADO DE 1” </t>
  </si>
  <si>
    <t>T.TUBO2</t>
  </si>
  <si>
    <t xml:space="preserve">TUBO AÇO CARBONO PRETO SEM COSTURA SCHEDULE 40 DE 4” </t>
  </si>
  <si>
    <t>T.VALVULA</t>
  </si>
  <si>
    <t xml:space="preserve">VÁLVULA ESFERA 1” </t>
  </si>
  <si>
    <t>T.VERGALHÃO</t>
  </si>
  <si>
    <t xml:space="preserve">VERGALHÃO ZINCADO ROSCADO 1/4” </t>
  </si>
  <si>
    <t>SERVICOS FINAIS</t>
  </si>
  <si>
    <t>T.02005/1</t>
  </si>
  <si>
    <t>EXECUÇÃO DE COMO CONSTRUÍDO ("AS BUILT") - INCLUI MATERIAL E MÃO DE OBRA</t>
  </si>
  <si>
    <t>FITA CREPE EM ROLOS 25MMX50M</t>
  </si>
  <si>
    <t>AUXILIAR DE DESENHISTA</t>
  </si>
  <si>
    <t>ENGENHEIRO OU ARQUITETO /PLENO - DE OBRA</t>
  </si>
  <si>
    <t>T.LIMPEZA</t>
  </si>
  <si>
    <t>LIMPEZA FINAL DE OBRA</t>
  </si>
  <si>
    <t>a</t>
  </si>
  <si>
    <t xml:space="preserve">        PRECOS DE INSUMOS - BANCO NACIONAL</t>
  </si>
  <si>
    <t>MES DE COLETA: 07/2021</t>
  </si>
  <si>
    <t>ENCARGOS SOCIAIS DESONERADOS (%) HORISTA  85,60  MENSALISTA  49,18</t>
  </si>
  <si>
    <t>UNIDADE DE MEDIDA</t>
  </si>
  <si>
    <t>PRECO MEDIANO R$</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</si>
  <si>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</si>
  <si>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</si>
  <si>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</si>
  <si>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</si>
  <si>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</si>
  <si>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</si>
  <si>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</si>
  <si>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</si>
  <si>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</si>
  <si>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</si>
  <si>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</si>
  <si>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</si>
  <si>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</si>
  <si>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</si>
  <si>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</si>
  <si>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</si>
  <si>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</si>
  <si>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</si>
  <si>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</si>
  <si>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</si>
  <si>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</si>
  <si>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</si>
  <si>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</si>
  <si>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</si>
  <si>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</si>
  <si>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</si>
  <si>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</si>
  <si>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</si>
  <si>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</si>
  <si>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</si>
  <si>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</si>
  <si>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</si>
  <si>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</si>
  <si>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</si>
  <si>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</si>
  <si>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</si>
  <si>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</si>
  <si>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</si>
  <si>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</si>
  <si>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</si>
  <si>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</si>
  <si>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</si>
  <si>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</si>
  <si>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</si>
  <si>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</si>
  <si>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</si>
  <si>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</si>
  <si>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</si>
  <si>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</si>
  <si>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</si>
  <si>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</si>
  <si>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</si>
  <si>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</si>
  <si>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</si>
  <si>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</si>
  <si>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</si>
  <si>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</si>
  <si>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</si>
  <si>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</si>
  <si>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</si>
  <si>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</si>
  <si>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</si>
  <si>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</si>
  <si>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</si>
  <si>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</si>
  <si>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</si>
  <si>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</si>
  <si>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</si>
  <si>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</si>
  <si>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</si>
  <si>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</si>
  <si>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</si>
  <si>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</si>
  <si>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</si>
  <si>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</si>
  <si>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</si>
  <si>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</si>
  <si>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</si>
  <si>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</si>
  <si>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</si>
  <si>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</si>
  <si>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</si>
  <si>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</si>
  <si>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</si>
  <si>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</si>
  <si>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</si>
  <si>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</si>
  <si>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</si>
  <si>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</si>
  <si>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</si>
  <si>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</si>
  <si>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</si>
  <si>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</si>
  <si>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</si>
  <si>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</si>
  <si>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</si>
  <si>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</si>
  <si>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</si>
  <si>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</si>
  <si>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</si>
  <si>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</si>
  <si>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</si>
  <si>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</si>
  <si>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</si>
  <si>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</si>
  <si>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</si>
  <si>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</si>
  <si>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</si>
  <si>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</si>
  <si>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</si>
  <si>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</si>
  <si>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</si>
  <si>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</si>
  <si>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</si>
  <si>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</si>
  <si>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</si>
  <si>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</si>
  <si>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</si>
  <si>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</si>
  <si>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</si>
  <si>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</si>
  <si>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</si>
  <si>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</si>
  <si>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</si>
  <si>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</si>
  <si>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</si>
  <si>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</si>
  <si>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</si>
  <si>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</si>
  <si>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</si>
  <si>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</si>
  <si>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</si>
  <si>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</si>
  <si>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</si>
  <si>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</si>
  <si>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</si>
  <si>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</si>
  <si>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</si>
  <si>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</si>
  <si>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</si>
  <si>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</si>
  <si>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</si>
  <si>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</si>
  <si>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</si>
  <si>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</si>
  <si>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</si>
  <si>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</si>
  <si>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</si>
  <si>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</si>
  <si>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</si>
  <si>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</si>
  <si>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</si>
  <si>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</si>
  <si>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</si>
  <si>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</si>
  <si>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</si>
  <si>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</si>
  <si>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</si>
  <si>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</si>
  <si>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</si>
  <si>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</si>
  <si>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</si>
  <si>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</si>
  <si>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</si>
  <si>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</si>
  <si>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</si>
  <si>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</si>
  <si>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</si>
  <si>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</si>
  <si>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</si>
  <si>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</si>
  <si>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</si>
  <si>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</si>
  <si>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</si>
  <si>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</si>
  <si>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</si>
  <si>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</si>
  <si>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</si>
  <si>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</si>
  <si>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</si>
  <si>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</si>
  <si>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</si>
  <si>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</si>
  <si>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</si>
  <si>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</si>
  <si>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</si>
  <si>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</si>
  <si>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</si>
  <si>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</si>
  <si>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</si>
  <si>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</si>
  <si>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</si>
  <si>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</si>
  <si>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</si>
  <si>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</si>
  <si>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</si>
  <si>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</si>
  <si>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</si>
  <si>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</si>
  <si>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</si>
  <si>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</si>
  <si>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</si>
  <si>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</si>
  <si>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</si>
  <si>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</si>
  <si>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</si>
  <si>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</si>
  <si>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</si>
  <si>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</si>
  <si>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</si>
  <si>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</si>
  <si>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</si>
  <si>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</si>
  <si>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</si>
  <si>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</si>
  <si>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</si>
  <si>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</si>
  <si>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</si>
  <si>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</si>
  <si>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</si>
  <si>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</si>
  <si>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</si>
  <si>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</si>
  <si>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</si>
  <si>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</si>
  <si>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</si>
  <si>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</si>
  <si>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</si>
  <si>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</si>
  <si>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</si>
  <si>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</si>
  <si>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</si>
  <si>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</si>
  <si>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</si>
  <si>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</si>
  <si>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</si>
  <si>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</si>
  <si>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</si>
  <si>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</si>
  <si>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</si>
  <si>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</si>
  <si>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</si>
  <si>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</si>
  <si>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</si>
  <si>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</si>
  <si>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</si>
  <si>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</si>
  <si>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</si>
  <si>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</si>
  <si>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</si>
  <si>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</si>
  <si>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</si>
  <si>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</si>
  <si>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</si>
  <si>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</si>
  <si>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</si>
  <si>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</si>
  <si>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</si>
  <si>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</si>
  <si>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</si>
  <si>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</si>
  <si>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</si>
  <si>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</si>
  <si>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</si>
  <si>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</si>
  <si>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</si>
  <si>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</si>
  <si>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</si>
  <si>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</si>
  <si>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</si>
  <si>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</si>
  <si>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</si>
  <si>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</si>
  <si>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</si>
  <si>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</si>
  <si>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</si>
  <si>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</si>
  <si>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</si>
  <si>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</si>
  <si>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</si>
  <si>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</si>
  <si>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</si>
  <si>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</si>
  <si>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</si>
  <si>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</si>
  <si>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</si>
  <si>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</si>
  <si>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</si>
  <si>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</si>
  <si>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</si>
  <si>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</si>
  <si>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</si>
  <si>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</si>
  <si>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</si>
  <si>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</si>
  <si>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</si>
  <si>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</si>
  <si>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</si>
  <si>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</si>
  <si>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</si>
  <si>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</si>
  <si>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</si>
  <si>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</si>
  <si>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</si>
  <si>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</si>
  <si>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</si>
  <si>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</si>
  <si>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</si>
  <si>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</si>
  <si>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</si>
  <si>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</si>
  <si>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</si>
  <si>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</si>
  <si>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</si>
  <si>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</si>
  <si>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</si>
  <si>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</si>
  <si>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</si>
  <si>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</si>
  <si>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</si>
  <si>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</si>
  <si>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</si>
  <si>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</si>
  <si>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</si>
  <si>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</si>
  <si>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</si>
  <si>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</si>
  <si>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</si>
  <si>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</si>
  <si>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</si>
  <si>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</si>
  <si>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</si>
  <si>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</si>
  <si>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</si>
  <si>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</si>
  <si>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</si>
  <si>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</si>
  <si>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</si>
  <si>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</si>
  <si>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</si>
  <si>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</si>
  <si>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</si>
  <si>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</si>
  <si>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</si>
  <si>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</si>
  <si>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</si>
  <si>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</si>
  <si>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</si>
  <si>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</si>
  <si>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</si>
  <si>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</si>
  <si>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</si>
  <si>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</si>
  <si>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</si>
  <si>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</si>
  <si>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</si>
  <si>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</si>
  <si>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</si>
  <si>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</si>
  <si>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</si>
  <si>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</si>
  <si>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</si>
  <si>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</si>
  <si>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</si>
  <si>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</si>
  <si>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</si>
  <si>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</si>
  <si>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</si>
  <si>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</si>
  <si>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</si>
  <si>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</si>
  <si>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</si>
  <si>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</si>
  <si>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</si>
  <si>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</si>
  <si>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</si>
  <si>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</si>
  <si>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</si>
  <si>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</si>
  <si>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</si>
  <si>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</si>
  <si>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</si>
  <si>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</si>
  <si>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</si>
  <si>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</si>
  <si>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</si>
  <si>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</si>
  <si>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</si>
  <si>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</si>
  <si>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</si>
  <si>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</si>
  <si>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</si>
  <si>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</si>
  <si>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</si>
  <si>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</si>
  <si>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</si>
  <si>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</si>
  <si>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</si>
  <si>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</si>
  <si>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</si>
  <si>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</si>
  <si>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</si>
  <si>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</si>
  <si>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</si>
  <si>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</si>
  <si>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</si>
  <si>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</si>
  <si>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</si>
  <si>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</si>
  <si>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</si>
  <si>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</si>
  <si>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</si>
  <si>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</si>
  <si>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</si>
  <si>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</si>
  <si>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</si>
  <si>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</si>
  <si>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</si>
  <si>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</si>
  <si>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</si>
  <si>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</si>
  <si>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</si>
  <si>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</si>
  <si>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</si>
  <si>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</si>
  <si>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</si>
  <si>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</si>
  <si>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</si>
  <si>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</si>
  <si>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</si>
  <si>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</si>
  <si>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</si>
  <si>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</si>
  <si>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</si>
  <si>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</si>
  <si>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</si>
  <si>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</si>
  <si>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</si>
  <si>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</si>
  <si>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</si>
  <si>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</si>
  <si>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</si>
  <si>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</si>
  <si>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</si>
  <si>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</si>
  <si>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</si>
  <si>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</si>
  <si>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</si>
  <si>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</si>
  <si>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</si>
  <si>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</si>
  <si>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</si>
  <si>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</si>
  <si>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</si>
  <si>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</si>
  <si>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</si>
  <si>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</si>
  <si>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</si>
  <si>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</si>
  <si>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</si>
  <si>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</si>
  <si>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</si>
  <si>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</si>
  <si>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</si>
  <si>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</si>
  <si>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</si>
  <si>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</si>
  <si>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</si>
  <si>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</si>
  <si>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</si>
  <si>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</si>
  <si>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</si>
  <si>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</si>
  <si>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</si>
  <si>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</si>
  <si>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</si>
  <si>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</si>
  <si>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</si>
  <si>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</si>
  <si>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</si>
  <si>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</si>
  <si>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</si>
  <si>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</si>
  <si>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</si>
  <si>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</si>
  <si>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</si>
  <si>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</si>
  <si>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</si>
  <si>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</si>
  <si>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</si>
  <si>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</si>
  <si>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</si>
  <si>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</si>
  <si>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</si>
  <si>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</si>
  <si>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</si>
  <si>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</si>
  <si>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</si>
  <si>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</si>
  <si>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</si>
  <si>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</si>
  <si>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</si>
  <si>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</si>
  <si>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</si>
  <si>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</si>
  <si>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</si>
  <si>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</si>
  <si>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</si>
  <si>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</si>
  <si>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</si>
  <si>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</si>
  <si>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</si>
  <si>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</si>
  <si>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</si>
  <si>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</si>
  <si>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</si>
  <si>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</si>
  <si>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</si>
  <si>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</si>
  <si>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</si>
  <si>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</si>
  <si>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</si>
  <si>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</si>
  <si>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</si>
  <si>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</si>
  <si>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</si>
  <si>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</si>
  <si>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</si>
  <si>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</si>
  <si>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</si>
  <si>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</si>
  <si>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</si>
  <si>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</si>
  <si>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</si>
  <si>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</si>
  <si>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</si>
  <si>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</si>
  <si>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</si>
  <si>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</si>
  <si>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</si>
  <si>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</si>
  <si>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</si>
  <si>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</si>
  <si>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</si>
  <si>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</si>
  <si>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</si>
  <si>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</si>
  <si>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</si>
  <si>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</si>
  <si>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</si>
  <si>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</si>
  <si>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</si>
  <si>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</si>
  <si>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</si>
  <si>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</si>
  <si>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</si>
  <si>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</si>
  <si>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</si>
  <si>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</si>
  <si>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</si>
  <si>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</si>
  <si>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</si>
  <si>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</si>
  <si>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</si>
  <si>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</si>
  <si>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</si>
  <si>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</si>
  <si>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</si>
  <si>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</si>
  <si>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</si>
  <si>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</si>
  <si>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</si>
  <si>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</si>
  <si>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</si>
  <si>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</si>
  <si>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</si>
  <si>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</si>
  <si>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</si>
  <si>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</si>
  <si>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</si>
  <si>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</si>
  <si>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</si>
  <si>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</si>
  <si>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</si>
  <si>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</si>
  <si>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</si>
  <si>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</si>
  <si>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</si>
  <si>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</si>
  <si>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</si>
  <si>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</si>
  <si>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</si>
  <si>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</si>
  <si>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</si>
  <si>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</si>
  <si>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</si>
  <si>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</si>
  <si>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</si>
  <si>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</si>
  <si>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</si>
  <si>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</si>
  <si>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</si>
  <si>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</si>
  <si>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</si>
  <si>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</si>
  <si>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</si>
  <si>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</si>
  <si>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</si>
  <si>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</si>
  <si>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</si>
  <si>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</si>
  <si>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</si>
  <si>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</si>
  <si>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</si>
  <si>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</si>
  <si>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</si>
  <si>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</si>
  <si>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</si>
  <si>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</si>
  <si>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</si>
  <si>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</si>
  <si>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</si>
  <si>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</si>
  <si>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</si>
  <si>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</si>
  <si>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</si>
  <si>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</si>
  <si>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</si>
  <si>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</si>
  <si>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</si>
  <si>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</si>
  <si>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</si>
  <si>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</si>
  <si>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</si>
  <si>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</si>
  <si>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</si>
  <si>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</si>
  <si>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</si>
  <si>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</si>
  <si>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</si>
  <si>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</si>
  <si>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</si>
  <si>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</si>
  <si>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</si>
  <si>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</si>
  <si>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</si>
  <si>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</si>
  <si>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</si>
  <si>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</si>
  <si>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</si>
  <si>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</si>
  <si>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</si>
  <si>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</si>
  <si>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</si>
  <si>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</si>
  <si>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</si>
  <si>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</si>
  <si>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</si>
  <si>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</si>
  <si>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</si>
  <si>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</si>
  <si>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</si>
  <si>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</si>
  <si>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</si>
  <si>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</si>
  <si>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</si>
  <si>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</si>
  <si>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</si>
  <si>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</si>
  <si>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</si>
  <si>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</si>
  <si>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</si>
  <si>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</si>
  <si>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</si>
  <si>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</si>
  <si>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</si>
  <si>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</si>
  <si>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</si>
  <si>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</si>
  <si>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</si>
  <si>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</si>
  <si>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</si>
  <si>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</si>
  <si>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</si>
  <si>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</si>
  <si>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</si>
  <si>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</si>
  <si>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</si>
  <si>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</si>
  <si>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</si>
  <si>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</si>
  <si>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</si>
  <si>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</si>
  <si>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</si>
  <si>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</si>
  <si>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</si>
  <si>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</si>
  <si>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</si>
  <si>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</si>
  <si>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</si>
  <si>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</si>
  <si>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</si>
  <si>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</si>
  <si>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</si>
  <si>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</si>
  <si>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</si>
  <si>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</si>
  <si>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</si>
  <si>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</si>
  <si>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</si>
  <si>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</si>
  <si>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</si>
  <si>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</si>
  <si>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</si>
  <si>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</si>
  <si>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</si>
  <si>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</si>
  <si>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</si>
  <si>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</si>
  <si>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</si>
  <si>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</si>
  <si>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</si>
  <si>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</si>
  <si>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</si>
  <si>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</si>
  <si>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</si>
  <si>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</si>
  <si>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</si>
  <si>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</si>
  <si>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</si>
  <si>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</si>
  <si>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</si>
  <si>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</si>
  <si>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</si>
  <si>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</si>
  <si>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</si>
  <si>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</si>
  <si>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</si>
  <si>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</si>
  <si>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</si>
  <si>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</si>
  <si>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</si>
  <si>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</si>
  <si>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</si>
  <si>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</si>
  <si>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</si>
  <si>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</si>
  <si>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</si>
  <si>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</si>
  <si>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</si>
  <si>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</si>
  <si>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</si>
  <si>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</si>
  <si>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</si>
  <si>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</si>
  <si>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</si>
  <si>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</si>
  <si>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</si>
  <si>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</si>
  <si>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</si>
  <si>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</si>
  <si>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</si>
  <si>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</si>
  <si>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</si>
  <si>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</si>
  <si>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</si>
  <si>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</si>
  <si>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</si>
  <si>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</si>
  <si>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</si>
  <si>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</si>
  <si>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</si>
  <si>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</si>
  <si>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</si>
  <si>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</si>
  <si>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</si>
  <si>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</si>
  <si>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</si>
  <si>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</si>
  <si>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</si>
  <si>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</si>
  <si>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</si>
  <si>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</si>
  <si>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</si>
  <si>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</si>
  <si>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</si>
  <si>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</si>
  <si>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</si>
  <si>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</si>
  <si>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</si>
  <si>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</si>
  <si>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</si>
  <si>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</si>
  <si>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</si>
  <si>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</si>
  <si>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</si>
  <si>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</si>
  <si>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</si>
  <si>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</si>
  <si>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</si>
  <si>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</si>
  <si>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</si>
  <si>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</si>
  <si>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</si>
  <si>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</si>
  <si>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</si>
  <si>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</si>
  <si>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</si>
  <si>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</si>
  <si>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</si>
  <si>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</si>
  <si>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</si>
  <si>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</si>
  <si>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</si>
  <si>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</si>
  <si>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</si>
  <si>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</si>
  <si>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</si>
  <si>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</si>
  <si>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</si>
  <si>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</si>
  <si>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</si>
  <si>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</si>
  <si>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</si>
  <si>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</si>
  <si>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</si>
  <si>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</si>
  <si>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</si>
  <si>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</si>
  <si>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</si>
  <si>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</si>
  <si>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</si>
  <si>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</si>
  <si>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</si>
  <si>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</si>
  <si>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</si>
  <si>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</si>
  <si>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</si>
  <si>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</si>
  <si>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</si>
  <si>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</si>
  <si>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</si>
  <si>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</si>
  <si>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</si>
  <si>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</si>
  <si>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</si>
  <si>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</si>
  <si>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</si>
  <si>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</si>
  <si>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</si>
  <si>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</si>
  <si>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</si>
  <si>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</si>
  <si>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</si>
  <si>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</si>
  <si>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</si>
  <si>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</si>
  <si>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</si>
  <si>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</si>
  <si>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</si>
  <si>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</si>
  <si>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</si>
  <si>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</si>
  <si>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</si>
  <si>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</si>
  <si>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</si>
  <si>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</si>
  <si>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</si>
  <si>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</si>
  <si>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</si>
  <si>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</si>
  <si>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</si>
  <si>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</si>
  <si>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</si>
  <si>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</si>
  <si>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</si>
  <si>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</si>
  <si>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</si>
  <si>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</si>
  <si>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</si>
  <si>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</si>
  <si>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</si>
  <si>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</si>
  <si>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</si>
  <si>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</si>
  <si>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</si>
  <si>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</si>
  <si>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</si>
  <si>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</si>
  <si>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</si>
  <si>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</si>
  <si>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</si>
  <si>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</si>
  <si>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</si>
  <si>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</si>
  <si>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</si>
  <si>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</si>
  <si>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</si>
  <si>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</si>
  <si>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</si>
  <si>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</si>
  <si>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</si>
  <si>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</si>
  <si>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</si>
  <si>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</si>
  <si>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</si>
  <si>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</si>
  <si>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</si>
  <si>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</si>
  <si>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</si>
  <si>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</si>
  <si>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</si>
  <si>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</si>
  <si>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</si>
  <si>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</si>
  <si>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</si>
  <si>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</si>
  <si>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</si>
  <si>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</si>
  <si>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</si>
  <si>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</si>
  <si>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</si>
  <si>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</si>
  <si>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</si>
  <si>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</si>
  <si>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</si>
  <si>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</si>
  <si>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</si>
  <si>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</si>
  <si>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</si>
  <si>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</si>
  <si>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</si>
  <si>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</si>
  <si>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</si>
  <si>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</si>
  <si>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</si>
  <si>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</si>
  <si>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</si>
  <si>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</si>
  <si>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</si>
  <si>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</si>
  <si>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</si>
  <si>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</si>
  <si>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</si>
  <si>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</si>
  <si>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</si>
  <si>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</si>
  <si>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</si>
  <si>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</si>
  <si>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</si>
  <si>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</si>
  <si>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</si>
  <si>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</si>
  <si>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</si>
  <si>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</si>
  <si>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</si>
  <si>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</si>
  <si>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</si>
  <si>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</si>
  <si>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</si>
  <si>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</si>
  <si>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</si>
  <si>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</si>
  <si>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</si>
  <si>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</si>
  <si>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</si>
  <si>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</si>
  <si>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</si>
  <si>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</si>
  <si>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</si>
  <si>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</si>
  <si>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</si>
  <si>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</si>
  <si>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</si>
  <si>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</si>
  <si>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</si>
  <si>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</si>
  <si>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</si>
  <si>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</si>
  <si>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</si>
  <si>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</si>
  <si>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</si>
  <si>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</si>
  <si>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</si>
  <si>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</si>
  <si>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</si>
  <si>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</si>
  <si>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</si>
  <si>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</si>
  <si>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</si>
  <si>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</si>
  <si>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</si>
  <si>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</si>
  <si>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</si>
  <si>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</si>
  <si>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</si>
  <si>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</si>
  <si>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</si>
  <si>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</si>
  <si>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</si>
  <si>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</si>
  <si>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</si>
  <si>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</si>
  <si>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</si>
  <si>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</si>
  <si>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</si>
  <si>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</si>
  <si>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</si>
  <si>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</si>
  <si>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</si>
  <si>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</si>
  <si>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</si>
  <si>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</si>
  <si>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</si>
  <si>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</si>
  <si>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</si>
  <si>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</si>
  <si>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</si>
  <si>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</si>
  <si>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</si>
  <si>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</si>
  <si>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</si>
  <si>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</si>
  <si>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</si>
  <si>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</si>
  <si>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</si>
  <si>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</si>
  <si>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</si>
  <si>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</si>
  <si>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</si>
  <si>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</si>
  <si>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</si>
  <si>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</si>
  <si>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</si>
  <si>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</si>
  <si>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</si>
  <si>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</si>
  <si>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</si>
  <si>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</si>
  <si>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</si>
  <si>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</si>
  <si>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</si>
  <si>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</si>
  <si>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</si>
  <si>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</si>
  <si>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</si>
  <si>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</si>
  <si>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</si>
  <si>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</si>
  <si>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</si>
  <si>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</si>
  <si>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</si>
  <si>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</si>
  <si>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</si>
  <si>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</si>
  <si>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</si>
  <si>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</si>
  <si>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</si>
  <si>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</si>
  <si>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</si>
  <si>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</si>
  <si>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</si>
  <si>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</si>
  <si>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</si>
  <si>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</si>
  <si>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</si>
  <si>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</si>
  <si>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</si>
  <si>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</si>
  <si>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</si>
  <si>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</si>
  <si>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</si>
  <si>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</si>
  <si>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</si>
  <si>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</si>
  <si>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</si>
  <si>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</si>
  <si>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</si>
  <si>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</si>
  <si>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</si>
  <si>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</si>
  <si>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</si>
  <si>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</si>
  <si>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</si>
  <si>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</si>
  <si>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</si>
  <si>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</si>
  <si>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</si>
  <si>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</si>
  <si>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</si>
  <si>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</si>
  <si>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</si>
  <si>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</si>
  <si>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</si>
  <si>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</si>
  <si>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</si>
  <si>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</si>
  <si>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</si>
  <si>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</si>
  <si>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</si>
  <si>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</si>
  <si>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</si>
  <si>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</si>
  <si>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</si>
  <si>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</si>
  <si>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</si>
  <si>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</si>
  <si>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</si>
  <si>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</si>
  <si>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</si>
  <si>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</si>
  <si>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</si>
  <si>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</si>
  <si>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</si>
  <si>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</si>
  <si>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</si>
  <si>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</si>
  <si>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</si>
  <si>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</si>
  <si>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</si>
  <si>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</si>
  <si>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</si>
  <si>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</si>
  <si>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</si>
  <si>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</si>
  <si>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</si>
  <si>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</si>
  <si>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</si>
  <si>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</si>
  <si>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</si>
  <si>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</si>
  <si>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</si>
  <si>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</si>
  <si>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</si>
  <si>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</si>
  <si>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</si>
  <si>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</si>
  <si>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</si>
  <si>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</si>
  <si>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</si>
  <si>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</si>
  <si>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</si>
  <si>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</si>
  <si>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</si>
  <si>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</si>
  <si>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</si>
  <si>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</si>
  <si>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</si>
  <si>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</si>
  <si>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</si>
  <si>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</si>
  <si>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</si>
  <si>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</si>
  <si>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</si>
  <si>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</si>
  <si>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</si>
  <si>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</si>
  <si>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</si>
  <si>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</si>
  <si>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</si>
  <si>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</si>
  <si>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</si>
  <si>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</si>
  <si>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</si>
  <si>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</si>
  <si>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</si>
  <si>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</si>
  <si>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</si>
  <si>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</si>
  <si>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</si>
  <si>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</si>
  <si>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</si>
  <si>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</si>
  <si>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</si>
  <si>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</si>
  <si>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</si>
  <si>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</si>
  <si>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</si>
  <si>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</si>
  <si>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</si>
  <si>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</si>
  <si>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</si>
  <si>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</si>
  <si>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</si>
  <si>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</si>
  <si>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</si>
  <si>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</si>
  <si>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</si>
  <si>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</si>
  <si>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</si>
  <si>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</si>
  <si>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</si>
  <si>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</si>
  <si>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</si>
  <si>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</si>
  <si>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</si>
  <si>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</si>
  <si>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</si>
  <si>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</si>
  <si>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</si>
  <si>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</si>
  <si>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</si>
  <si>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</si>
  <si>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</si>
  <si>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</si>
  <si>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</si>
  <si>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</si>
  <si>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</si>
  <si>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</si>
  <si>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</si>
  <si>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</si>
  <si>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</si>
  <si>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</si>
  <si>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</si>
  <si>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</si>
  <si>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</si>
  <si>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</si>
  <si>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</si>
  <si>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</si>
  <si>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</si>
  <si>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</si>
  <si>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</si>
  <si>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</si>
  <si>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</si>
  <si>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</si>
  <si>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</si>
  <si>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</si>
  <si>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</si>
  <si>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</si>
  <si>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</si>
  <si>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</si>
  <si>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</si>
  <si>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</si>
  <si>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</si>
  <si>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</si>
  <si>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</si>
  <si>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</si>
  <si>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</si>
  <si>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</si>
  <si>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</si>
  <si>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</si>
  <si>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</si>
  <si>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</si>
  <si>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</si>
  <si>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</si>
  <si>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</si>
  <si>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</si>
  <si>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</si>
  <si>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</si>
  <si>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</si>
  <si>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</si>
  <si>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</si>
  <si>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</si>
  <si>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</si>
  <si>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</si>
  <si>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</si>
  <si>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</si>
  <si>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</si>
  <si>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</si>
  <si>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</si>
  <si>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</si>
  <si>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</si>
  <si>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</si>
  <si>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</si>
  <si>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</si>
  <si>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</si>
  <si>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</si>
  <si>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</si>
  <si>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</si>
  <si>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</si>
  <si>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</si>
  <si>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</si>
  <si>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</si>
  <si>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</si>
  <si>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</si>
  <si>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</si>
  <si>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</si>
  <si>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</si>
  <si>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</si>
  <si>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</si>
  <si>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</si>
  <si>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</si>
  <si>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</si>
  <si>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</si>
  <si>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</si>
  <si>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</si>
  <si>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</si>
  <si>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</si>
  <si>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</si>
  <si>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</si>
  <si>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</si>
  <si>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</si>
  <si>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</si>
  <si>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</si>
  <si>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</si>
  <si>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</si>
  <si>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</si>
  <si>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</si>
  <si>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</si>
  <si>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</si>
  <si>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</si>
  <si>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</si>
  <si>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</si>
  <si>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</si>
  <si>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</si>
  <si>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</si>
  <si>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</si>
  <si>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</si>
  <si>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</si>
  <si>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</si>
  <si>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</si>
  <si>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</si>
  <si>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</si>
  <si>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</si>
  <si>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</si>
  <si>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</si>
  <si>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</si>
  <si>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</si>
  <si>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</si>
  <si>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</si>
  <si>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</si>
  <si>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</si>
  <si>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</si>
  <si>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</si>
  <si>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</si>
  <si>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</si>
  <si>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</si>
  <si>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</si>
  <si>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</si>
  <si>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</si>
  <si>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</si>
  <si>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</si>
  <si>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</si>
  <si>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</si>
  <si>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</si>
  <si>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</si>
  <si>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</si>
  <si>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</si>
  <si>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</si>
  <si>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</si>
  <si>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</si>
  <si>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</si>
  <si>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</si>
  <si>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</si>
  <si>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</si>
  <si>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</si>
  <si>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</si>
  <si>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</si>
  <si>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</si>
  <si>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</si>
  <si>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</si>
  <si>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</si>
  <si>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</si>
  <si>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</si>
  <si>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</si>
  <si>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</si>
  <si>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</si>
  <si>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</si>
  <si>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</si>
  <si>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</si>
  <si>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</si>
  <si>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</si>
  <si>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</si>
  <si>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</si>
  <si>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</si>
  <si>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</si>
  <si>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</si>
  <si>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</si>
  <si>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</si>
  <si>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</si>
  <si>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</si>
  <si>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</si>
  <si>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</si>
  <si>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</si>
  <si>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</si>
  <si>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</si>
  <si>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</si>
  <si>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</si>
  <si>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</si>
  <si>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</si>
  <si>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</si>
  <si>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</si>
  <si>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</si>
  <si>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</si>
  <si>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</si>
  <si>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</si>
  <si>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</si>
  <si>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</si>
  <si>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</si>
  <si>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</si>
  <si>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</si>
  <si>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</si>
  <si>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</si>
  <si>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</si>
  <si>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</si>
  <si>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</si>
  <si>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</si>
  <si>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</si>
  <si>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</si>
  <si>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</si>
  <si>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</si>
  <si>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</si>
  <si>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</si>
  <si>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</si>
  <si>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</si>
  <si>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</si>
  <si>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</si>
  <si>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</si>
  <si>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</si>
  <si>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</si>
  <si>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</si>
  <si>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</si>
  <si>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</si>
  <si>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</si>
  <si>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</si>
  <si>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</si>
  <si>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</si>
  <si>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</si>
  <si>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</si>
  <si>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</si>
  <si>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</si>
  <si>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</si>
  <si>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</si>
  <si>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</si>
  <si>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</si>
  <si>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</si>
  <si>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</si>
  <si>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</si>
  <si>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</si>
  <si>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</si>
  <si>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</si>
  <si>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</si>
  <si>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</si>
  <si>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</si>
  <si>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</si>
  <si>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</si>
  <si>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</si>
  <si>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</si>
  <si>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</si>
  <si>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</si>
  <si>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</si>
  <si>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</si>
  <si>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</si>
  <si>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</si>
  <si>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</si>
  <si>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</si>
  <si>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</si>
  <si>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</si>
  <si>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</si>
  <si>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</si>
  <si>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</si>
  <si>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</si>
  <si>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</si>
  <si>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</si>
  <si>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</si>
  <si>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</si>
  <si>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</si>
  <si>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</si>
  <si>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</si>
  <si>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</si>
  <si>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</si>
  <si>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</si>
  <si>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</si>
  <si>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</si>
  <si>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</si>
  <si>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</si>
  <si>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</si>
  <si>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</si>
  <si>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</si>
  <si>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</si>
  <si>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</si>
  <si>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</si>
  <si>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</si>
  <si>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</si>
  <si>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</si>
  <si>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</si>
  <si>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</si>
  <si>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</si>
  <si>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</si>
  <si>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</si>
  <si>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</si>
  <si>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</si>
  <si>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</si>
  <si>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</si>
  <si>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</si>
  <si>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</si>
  <si>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</si>
  <si>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</si>
  <si>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</si>
  <si>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</si>
  <si>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</si>
  <si>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</si>
  <si>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</si>
  <si>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</si>
  <si>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</si>
  <si>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</si>
  <si>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</si>
  <si>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</si>
  <si>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</si>
  <si>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</si>
  <si>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</si>
  <si>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</si>
  <si>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</si>
  <si>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</si>
  <si>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</si>
  <si>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</si>
  <si>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</si>
  <si>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</si>
  <si>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</si>
  <si>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</si>
  <si>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</si>
  <si>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</si>
  <si>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</si>
  <si>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</si>
  <si>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</si>
  <si>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</si>
  <si>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</si>
  <si>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</si>
  <si>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</si>
  <si>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</si>
  <si>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</si>
  <si>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</si>
  <si>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</si>
  <si>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</si>
  <si>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</si>
  <si>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</si>
  <si>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</si>
  <si>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</si>
  <si>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</si>
  <si>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</si>
  <si>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</si>
  <si>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</si>
  <si>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</si>
  <si>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</si>
  <si>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</si>
  <si>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</si>
  <si>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</si>
  <si>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</si>
  <si>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</si>
  <si>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</si>
  <si>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</si>
  <si>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</si>
  <si>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</si>
  <si>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</si>
  <si>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</si>
  <si>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</si>
  <si>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</si>
  <si>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</si>
  <si>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</si>
  <si>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</si>
  <si>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</si>
  <si>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</si>
  <si>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</si>
  <si>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</si>
  <si>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</si>
  <si>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</si>
  <si>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</si>
  <si>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</si>
  <si>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</si>
  <si>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</si>
  <si>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</si>
  <si>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</si>
  <si>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</si>
  <si>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</si>
  <si>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</si>
  <si>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</si>
  <si>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</si>
  <si>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</si>
  <si>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</si>
  <si>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</si>
  <si>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</si>
  <si>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</si>
  <si>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</si>
  <si>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</si>
  <si>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</si>
  <si>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</si>
  <si>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</si>
  <si>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</si>
  <si>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</si>
  <si>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</si>
  <si>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</si>
  <si>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</si>
  <si>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</si>
  <si>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</si>
  <si>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</si>
  <si>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</si>
  <si>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</si>
  <si>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</si>
  <si>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</si>
  <si>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</si>
  <si>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</si>
  <si>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</si>
  <si>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</si>
  <si>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</si>
  <si>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</si>
  <si>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</si>
  <si>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</si>
  <si>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</si>
  <si>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</si>
  <si>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</si>
  <si>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</si>
  <si>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</si>
  <si>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</si>
  <si>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</si>
  <si>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</si>
  <si>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</si>
  <si>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</si>
  <si>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</si>
  <si>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</si>
  <si>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</si>
  <si>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</si>
  <si>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</si>
  <si>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</si>
  <si>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</si>
  <si>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</si>
  <si>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</si>
  <si>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</si>
  <si>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</si>
  <si>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</si>
  <si>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</si>
  <si>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</si>
  <si>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</si>
  <si>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</si>
  <si>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</si>
  <si>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</si>
  <si>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</si>
  <si>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</si>
  <si>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</si>
  <si>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</si>
  <si>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</si>
  <si>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</si>
  <si>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</si>
  <si>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</si>
  <si>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</si>
  <si>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</si>
  <si>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</si>
  <si>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</si>
  <si>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</si>
  <si>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</si>
  <si>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</si>
  <si>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</si>
  <si>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</si>
  <si>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</si>
  <si>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</si>
  <si>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</si>
  <si>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</si>
  <si>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</si>
  <si>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</si>
  <si>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</si>
  <si>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</si>
  <si>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</si>
  <si>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</si>
  <si>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</si>
  <si>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</si>
  <si>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</si>
  <si>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</si>
  <si>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</si>
  <si>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</si>
  <si>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</si>
  <si>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</si>
  <si>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</si>
  <si>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</si>
  <si>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</si>
  <si>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</si>
  <si>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</si>
  <si>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</si>
  <si>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</si>
  <si>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</si>
  <si>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</si>
  <si>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</si>
  <si>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</si>
  <si>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</si>
  <si>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</si>
  <si>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</si>
  <si>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</si>
  <si>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</si>
  <si>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</si>
  <si>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</si>
  <si>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</si>
  <si>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</si>
  <si>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</si>
  <si>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</si>
  <si>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</si>
  <si>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</si>
  <si>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</si>
  <si>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</si>
  <si>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</si>
  <si>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</si>
  <si>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</si>
  <si>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</si>
  <si>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</si>
  <si>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</si>
  <si>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</si>
  <si>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</si>
  <si>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</si>
  <si>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</si>
  <si>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</si>
  <si>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</si>
  <si>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</si>
  <si>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</si>
  <si>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</si>
  <si>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</si>
  <si>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</si>
  <si>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</si>
  <si>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</si>
  <si>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</si>
  <si>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</si>
  <si>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</si>
  <si>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</si>
  <si>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</si>
  <si>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</si>
  <si>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</si>
  <si>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</si>
  <si>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</si>
  <si>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</si>
  <si>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</si>
  <si>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</si>
  <si>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</si>
  <si>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</si>
  <si>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</si>
  <si>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</si>
  <si>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</si>
  <si>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</si>
  <si>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</si>
  <si>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</si>
  <si>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</si>
  <si>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</si>
  <si>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</si>
  <si>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</si>
  <si>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</si>
  <si>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</si>
  <si>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</si>
  <si>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</si>
  <si>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</si>
  <si>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</si>
  <si>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</si>
  <si>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</si>
  <si>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</si>
  <si>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</si>
  <si>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</si>
  <si>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</si>
  <si>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</si>
  <si>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</si>
  <si>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</si>
  <si>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</si>
  <si>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</si>
  <si>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</si>
  <si>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</si>
  <si>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</si>
  <si>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</si>
  <si>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</si>
  <si>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</si>
  <si>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</si>
  <si>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</si>
  <si>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</si>
  <si>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</si>
  <si>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</si>
  <si>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</si>
  <si>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</si>
  <si>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</si>
  <si>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</si>
  <si>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</si>
  <si>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</si>
  <si>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</si>
  <si>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</si>
  <si>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</si>
  <si>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</si>
  <si>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</si>
  <si>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</si>
  <si>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</si>
  <si>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</si>
  <si>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</si>
  <si>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</si>
  <si>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</si>
  <si>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</si>
  <si>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</si>
  <si>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</si>
  <si>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</si>
  <si>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</si>
  <si>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</si>
  <si>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</si>
  <si>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</si>
  <si>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</si>
  <si>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</si>
  <si>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</si>
  <si>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</si>
  <si>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</si>
  <si>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</si>
  <si>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</si>
  <si>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</si>
  <si>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</si>
  <si>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</si>
  <si>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</si>
  <si>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</si>
  <si>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</si>
  <si>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</si>
  <si>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</si>
  <si>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</si>
  <si>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</si>
  <si>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</si>
  <si>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</si>
  <si>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</si>
  <si>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</si>
  <si>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</si>
  <si>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</si>
  <si>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</si>
  <si>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</si>
  <si>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</si>
  <si>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</si>
  <si>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</si>
  <si>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</si>
  <si>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</si>
  <si>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</si>
  <si>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</si>
  <si>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</si>
  <si>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</si>
  <si>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</si>
  <si>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</si>
  <si>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</si>
  <si>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</si>
  <si>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</si>
  <si>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</si>
  <si>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</si>
  <si>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</si>
  <si>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</si>
  <si>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</si>
  <si>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</si>
  <si>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</si>
  <si>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</si>
  <si>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</si>
  <si>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</si>
  <si>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</si>
  <si>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</si>
  <si>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</si>
  <si>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</si>
  <si>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</si>
  <si>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</si>
  <si>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</si>
  <si>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</si>
  <si>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</si>
  <si>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</si>
  <si>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</si>
  <si>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</si>
  <si>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</si>
  <si>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</si>
  <si>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</si>
  <si>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</si>
  <si>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</si>
  <si>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</si>
  <si>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</si>
  <si>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</si>
  <si>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</si>
  <si>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</si>
  <si>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</si>
  <si>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</si>
  <si>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</si>
  <si>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</si>
  <si>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</si>
  <si>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</si>
  <si>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</si>
  <si>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</si>
  <si>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</si>
  <si>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</si>
  <si>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</si>
  <si>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</si>
  <si>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</si>
  <si>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</si>
  <si>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</si>
  <si>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</si>
  <si>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</si>
  <si>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</si>
  <si>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</si>
  <si>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</si>
  <si>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</si>
  <si>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</si>
  <si>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</si>
  <si>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</si>
  <si>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</si>
  <si>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</si>
  <si>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</si>
  <si>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</si>
  <si>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</si>
  <si>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</si>
  <si>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</si>
  <si>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</si>
  <si>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</si>
  <si>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</si>
  <si>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</si>
  <si>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</si>
  <si>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</si>
  <si>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</si>
  <si>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</si>
  <si>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</si>
  <si>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</si>
  <si>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</si>
  <si>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</si>
  <si>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</si>
  <si>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</si>
  <si>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</si>
  <si>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</si>
  <si>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</si>
  <si>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</si>
  <si>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</si>
  <si>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</si>
  <si>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</si>
  <si>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</si>
  <si>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</si>
  <si>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</si>
  <si>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</si>
  <si>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</si>
  <si>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</si>
  <si>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</si>
  <si>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</si>
  <si>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</si>
  <si>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</si>
  <si>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</si>
  <si>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</si>
  <si>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</si>
  <si>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</si>
  <si>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</si>
  <si>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</si>
  <si>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</si>
  <si>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</si>
  <si>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</si>
  <si>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</si>
  <si>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</si>
  <si>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</si>
  <si>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</si>
  <si>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</si>
  <si>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</si>
  <si>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</si>
  <si>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</si>
  <si>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</si>
  <si>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</si>
  <si>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</si>
  <si>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</si>
  <si>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</si>
  <si>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</si>
  <si>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</si>
  <si>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</si>
  <si>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</si>
  <si>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</si>
  <si>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</si>
  <si>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</si>
  <si>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</si>
  <si>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</si>
  <si>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</si>
  <si>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</si>
  <si>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</si>
  <si>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</si>
  <si>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</si>
  <si>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</si>
  <si>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</si>
  <si>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</si>
  <si>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</si>
  <si>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</si>
  <si>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</si>
  <si>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</si>
  <si>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</si>
  <si>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</si>
  <si>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</si>
  <si>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</si>
  <si>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</si>
  <si>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</si>
  <si>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</si>
  <si>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</si>
  <si>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</si>
  <si>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</si>
  <si>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</si>
  <si>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</si>
  <si>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</si>
  <si>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</si>
  <si>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</si>
  <si>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</si>
  <si>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</si>
  <si>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</si>
  <si>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</si>
  <si>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</si>
  <si>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</si>
  <si>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</si>
  <si>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</si>
  <si>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</si>
  <si>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</si>
  <si>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</si>
  <si>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</si>
  <si>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</si>
  <si>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</si>
  <si>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</si>
  <si>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</si>
  <si>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</si>
  <si>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</si>
  <si>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</si>
  <si>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</si>
  <si>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</si>
  <si>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</si>
  <si>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</si>
  <si>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</si>
  <si>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</si>
  <si>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</si>
  <si>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</si>
  <si>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</si>
  <si>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</si>
  <si>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</si>
  <si>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</si>
  <si>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</si>
  <si>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</si>
  <si>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</si>
  <si>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</si>
  <si>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</si>
  <si>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</si>
  <si>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</si>
  <si>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</si>
  <si>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</si>
  <si>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</si>
  <si>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</si>
  <si>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</si>
  <si>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</si>
  <si>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</si>
  <si>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</si>
  <si>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</si>
  <si>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</si>
  <si>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</si>
  <si>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</si>
  <si>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</si>
  <si>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</si>
  <si>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</si>
  <si>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</si>
  <si>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</si>
  <si>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</si>
  <si>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</si>
  <si>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</si>
  <si>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</si>
  <si>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</si>
  <si>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</si>
  <si>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</si>
  <si>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</si>
  <si>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</si>
  <si>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</si>
  <si>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</si>
  <si>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</si>
  <si>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</si>
  <si>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</si>
  <si>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</si>
  <si>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</si>
  <si>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</si>
  <si>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</si>
  <si>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</si>
  <si>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</si>
  <si>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</si>
  <si>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</si>
  <si>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</si>
  <si>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</si>
  <si>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</si>
  <si>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</si>
  <si>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</si>
  <si>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</si>
  <si>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</si>
  <si>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</si>
  <si>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</si>
  <si>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</si>
  <si>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</si>
  <si>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</si>
  <si>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</si>
  <si>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</si>
  <si>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</si>
  <si>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</si>
  <si>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</si>
  <si>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</si>
  <si>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</si>
  <si>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</si>
  <si>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</si>
  <si>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</si>
  <si>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</si>
  <si>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</si>
  <si>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</si>
  <si>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</si>
  <si>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</si>
  <si>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</si>
  <si>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</si>
  <si>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</si>
  <si>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</si>
  <si>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</si>
  <si>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</si>
  <si>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</si>
  <si>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</si>
  <si>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</si>
  <si>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</si>
  <si>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</si>
  <si>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</si>
  <si>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</si>
  <si>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</si>
  <si>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</si>
  <si>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</si>
  <si>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</si>
  <si>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</si>
  <si>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</si>
  <si>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</si>
  <si>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</si>
  <si>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</si>
  <si>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</si>
  <si>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</si>
  <si>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</si>
  <si>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</si>
  <si>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</si>
  <si>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</si>
  <si>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</si>
  <si>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</si>
  <si>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</si>
  <si>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</si>
  <si>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</si>
  <si>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</si>
  <si>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</si>
  <si>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</si>
  <si>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</si>
  <si>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</si>
  <si>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</si>
  <si>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</si>
  <si>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</si>
  <si>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</si>
  <si>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</si>
  <si>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</si>
  <si>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</si>
  <si>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</si>
  <si>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</si>
  <si>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</si>
  <si>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</si>
  <si>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</si>
  <si>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</si>
  <si>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</si>
  <si>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</si>
  <si>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</si>
  <si>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</si>
  <si>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</si>
  <si>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</si>
  <si>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</si>
  <si>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</si>
  <si>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</si>
  <si>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</si>
  <si>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</si>
  <si>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</si>
  <si>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</si>
  <si>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</si>
  <si>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</si>
  <si>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</si>
  <si>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</si>
  <si>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</si>
  <si>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</si>
  <si>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</si>
  <si>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</si>
  <si>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</si>
  <si>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</si>
  <si>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</si>
  <si>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</si>
  <si>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</si>
  <si>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</si>
  <si>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</si>
  <si>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</si>
  <si>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</si>
  <si>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</si>
  <si>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</si>
  <si>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</si>
  <si>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</si>
  <si>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</si>
  <si>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</si>
  <si>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</si>
  <si>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</si>
  <si>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</si>
  <si>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</si>
  <si>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</si>
  <si>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</si>
  <si>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</si>
  <si>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</si>
  <si>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</si>
  <si>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</si>
  <si>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</si>
  <si>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</si>
  <si>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</si>
  <si>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</si>
  <si>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</si>
  <si>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</si>
  <si>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</si>
  <si>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</si>
  <si>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</si>
  <si>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</si>
  <si>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</si>
  <si>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</si>
  <si>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</si>
  <si>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</si>
  <si>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</si>
  <si>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</si>
  <si>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</si>
  <si>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</si>
  <si>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</si>
  <si>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</si>
  <si>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</si>
  <si>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</si>
  <si>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</si>
  <si>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</si>
  <si>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</si>
  <si>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</si>
  <si>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</si>
  <si>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</si>
  <si>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</si>
  <si>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</si>
  <si>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</si>
  <si>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</si>
  <si>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</si>
  <si>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</si>
  <si>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</si>
  <si>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</si>
  <si>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</si>
  <si>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</si>
  <si>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</si>
  <si>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</si>
  <si>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</si>
  <si>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</si>
  <si>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</si>
  <si>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</si>
  <si>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</si>
  <si>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</si>
  <si>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</si>
  <si>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</si>
  <si>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</si>
  <si>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</si>
  <si>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</si>
  <si>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</si>
  <si>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</si>
  <si>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</si>
  <si>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</si>
  <si>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</si>
  <si>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</si>
  <si>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</si>
  <si>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</si>
  <si>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</si>
  <si>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</si>
  <si>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</si>
  <si>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</si>
  <si>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</si>
  <si>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</si>
  <si>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</si>
  <si>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</si>
  <si>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</si>
  <si>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</si>
  <si>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</si>
  <si>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</si>
  <si>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</si>
  <si>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</si>
  <si>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</si>
  <si>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</si>
  <si>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</si>
  <si>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</si>
  <si>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</si>
  <si>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</si>
  <si>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</si>
  <si>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</si>
  <si>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</si>
  <si>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</si>
  <si>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</si>
  <si>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</si>
  <si>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</si>
  <si>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</si>
  <si>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</si>
  <si>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</si>
  <si>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</si>
  <si>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</si>
  <si>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</si>
  <si>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</si>
  <si>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</si>
  <si>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</si>
  <si>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</si>
  <si>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</si>
  <si>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</si>
  <si>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</si>
  <si>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</si>
  <si>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</si>
  <si>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</si>
  <si>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</si>
  <si>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</si>
  <si>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</si>
  <si>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</si>
  <si>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</si>
  <si>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</si>
  <si>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</si>
  <si>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</si>
  <si>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</si>
  <si>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</si>
  <si>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</si>
  <si>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</si>
  <si>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</si>
  <si>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</si>
  <si>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</si>
  <si>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</si>
  <si>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</si>
  <si>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</si>
  <si>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</si>
  <si>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</si>
  <si>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</si>
  <si>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</si>
  <si>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</si>
  <si>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</si>
  <si>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</si>
  <si>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</si>
  <si>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</si>
  <si>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</si>
  <si>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</si>
  <si>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</si>
  <si>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</si>
  <si>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</si>
  <si>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</si>
  <si>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</si>
  <si>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</si>
  <si>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</si>
  <si>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</si>
  <si>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</si>
  <si>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</si>
  <si>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</si>
  <si>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</si>
  <si>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</si>
  <si>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</si>
  <si>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</si>
  <si>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</si>
  <si>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</si>
  <si>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</si>
  <si>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</si>
  <si>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</si>
  <si>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</si>
  <si>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</si>
  <si>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</si>
  <si>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</si>
  <si>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</si>
  <si>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</si>
  <si>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</si>
  <si>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</si>
  <si>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</si>
  <si>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</si>
  <si>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</si>
  <si>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</si>
  <si>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</si>
  <si>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</si>
  <si>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</si>
  <si>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</si>
  <si>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</si>
  <si>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</si>
  <si>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</si>
  <si>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</si>
  <si>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</si>
  <si>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</si>
  <si>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</si>
  <si>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</si>
  <si>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</si>
  <si>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</si>
  <si>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</si>
  <si>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</si>
  <si>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</si>
  <si>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</si>
  <si>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</si>
  <si>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</si>
  <si>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</si>
  <si>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</si>
  <si>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</si>
  <si>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</si>
  <si>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</si>
  <si>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</si>
  <si>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</si>
  <si>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</si>
  <si>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</si>
  <si>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</si>
  <si>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</si>
  <si>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</si>
  <si>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</si>
  <si>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</si>
  <si>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</si>
  <si>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</si>
  <si>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</si>
  <si>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</si>
  <si>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</si>
  <si>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</si>
  <si>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</si>
  <si>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</si>
  <si>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</si>
  <si>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</si>
  <si>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</si>
  <si>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</si>
  <si>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</si>
  <si>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</si>
  <si>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</si>
  <si>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</si>
  <si>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</si>
  <si>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</si>
  <si>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</si>
  <si>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</si>
  <si>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</si>
  <si>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</si>
  <si>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</si>
  <si>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</si>
  <si>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</si>
  <si>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</si>
  <si>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</si>
  <si>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</si>
  <si>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</si>
  <si>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</si>
  <si>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</si>
  <si>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</si>
  <si>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</si>
  <si>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</si>
  <si>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</si>
  <si>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</si>
  <si>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</si>
  <si>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</si>
  <si>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</si>
  <si>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</si>
  <si>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</si>
  <si>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</si>
  <si>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</si>
  <si>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</si>
  <si>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</si>
  <si>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</si>
  <si>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</si>
  <si>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</si>
  <si>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</si>
  <si>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</si>
  <si>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</si>
  <si>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</si>
  <si>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</si>
  <si>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</si>
  <si>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</si>
  <si>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</si>
  <si>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</si>
  <si>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</si>
  <si>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</si>
  <si>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</si>
  <si>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</si>
  <si>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</si>
  <si>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</si>
  <si>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</si>
  <si>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</si>
  <si>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</si>
  <si>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</si>
  <si>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</si>
  <si>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</si>
  <si>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</si>
  <si>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</si>
  <si>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</si>
  <si>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</si>
  <si>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</si>
  <si>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</si>
  <si>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</si>
  <si>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</si>
  <si>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</si>
  <si>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</si>
  <si>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</si>
  <si>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</si>
  <si>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</si>
  <si>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</si>
  <si>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</si>
  <si>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</si>
  <si>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</si>
  <si>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</si>
  <si>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</si>
  <si>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</si>
  <si>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</si>
  <si>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</si>
  <si>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</si>
  <si>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</si>
  <si>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</si>
  <si>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</si>
  <si>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</si>
  <si>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</si>
  <si>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</si>
  <si>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</si>
  <si>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</si>
  <si>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</si>
  <si>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</si>
  <si>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</si>
  <si>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</si>
  <si>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</si>
  <si>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</si>
  <si>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</si>
  <si>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</si>
  <si>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</si>
  <si>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</si>
  <si>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</si>
  <si>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</si>
  <si>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</si>
  <si>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</si>
  <si>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</si>
  <si>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</si>
  <si>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</si>
  <si>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</si>
  <si>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</si>
  <si>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</si>
  <si>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</si>
  <si>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</si>
  <si>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</si>
  <si>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</si>
  <si>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</si>
  <si>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</si>
  <si>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</si>
  <si>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</si>
  <si>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</si>
  <si>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</si>
  <si>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</si>
  <si>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</si>
  <si>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</si>
  <si>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</si>
  <si>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</si>
  <si>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</si>
  <si>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</si>
  <si>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</si>
  <si>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</si>
  <si>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</si>
  <si>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</si>
  <si>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</si>
  <si>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</si>
  <si>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</si>
  <si>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</si>
  <si>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</si>
  <si>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</si>
  <si>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</si>
  <si>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</si>
  <si>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</si>
  <si>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</si>
  <si>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</si>
  <si>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</si>
  <si>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</si>
  <si>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</si>
  <si>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</si>
  <si>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</si>
  <si>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</si>
  <si>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</si>
  <si>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</si>
  <si>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</si>
  <si>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</si>
  <si>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</si>
  <si>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</si>
  <si>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</si>
  <si>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</si>
  <si>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</si>
  <si>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</si>
  <si>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</si>
  <si>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</si>
  <si>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</si>
  <si>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</si>
  <si>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</si>
  <si>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</si>
  <si>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</si>
  <si>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</si>
  <si>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</si>
  <si>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</si>
  <si>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</si>
  <si>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</si>
  <si>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</si>
  <si>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</si>
  <si>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</si>
  <si>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</si>
  <si>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</si>
  <si>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</si>
  <si>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</si>
  <si>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</si>
  <si>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</si>
  <si>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</si>
  <si>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</si>
  <si>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</si>
  <si>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</si>
  <si>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</si>
  <si>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</si>
  <si>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</si>
  <si>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</si>
  <si>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</si>
  <si>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</si>
  <si>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</si>
  <si>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</si>
  <si>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</si>
  <si>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</si>
  <si>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</si>
  <si>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</si>
  <si>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</si>
  <si>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</si>
  <si>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</si>
  <si>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</si>
  <si>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</si>
  <si>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</si>
  <si>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</si>
  <si>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</si>
  <si>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</si>
  <si>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</si>
  <si>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</si>
  <si>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</si>
  <si>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</si>
  <si>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</si>
  <si>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</si>
  <si>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</si>
  <si>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</si>
  <si>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</si>
  <si>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</si>
  <si>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</si>
  <si>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</si>
  <si>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</si>
  <si>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</si>
  <si>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</si>
  <si>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</si>
  <si>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</si>
  <si>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</si>
  <si>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</si>
  <si>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</si>
  <si>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</si>
  <si>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</si>
  <si>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</si>
  <si>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</si>
  <si>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</si>
  <si>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</si>
  <si>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</si>
  <si>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</si>
  <si>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</si>
  <si>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</si>
  <si>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</si>
  <si>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</si>
  <si>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</si>
  <si>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</si>
  <si>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</si>
  <si>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</si>
  <si>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</si>
  <si>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</si>
  <si>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</si>
  <si>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</si>
  <si>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</si>
  <si>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</si>
  <si>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</si>
  <si>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</si>
  <si>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</si>
  <si>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</si>
  <si>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</si>
  <si>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</si>
  <si>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</si>
  <si>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</si>
  <si>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</si>
  <si>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</si>
  <si>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</si>
  <si>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</si>
  <si>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</si>
  <si>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</si>
  <si>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</si>
  <si>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</si>
  <si>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</si>
  <si>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</si>
  <si>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</si>
  <si>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</si>
  <si>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</si>
  <si>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</si>
  <si>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</si>
  <si>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</si>
  <si>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</si>
  <si>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</si>
  <si>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</si>
  <si>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</si>
  <si>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</si>
  <si>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</si>
  <si>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</si>
  <si>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</si>
  <si>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</si>
  <si>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</si>
  <si>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</si>
  <si>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</si>
  <si>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</si>
  <si>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</si>
  <si>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</si>
  <si>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</si>
  <si>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</si>
  <si>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</si>
  <si>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</si>
  <si>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</si>
  <si>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</si>
  <si>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</si>
  <si>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</si>
  <si>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</si>
  <si>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</si>
  <si>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</si>
  <si>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</si>
  <si>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</si>
  <si>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</si>
  <si>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</si>
  <si>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</si>
  <si>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</si>
  <si>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</si>
  <si>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</si>
  <si>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</si>
  <si>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</si>
  <si>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</si>
  <si>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</si>
  <si>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</si>
  <si>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</si>
  <si>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</si>
  <si>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</si>
  <si>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</si>
  <si>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</si>
  <si>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</si>
  <si>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</si>
  <si>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</si>
  <si>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</si>
  <si>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</si>
  <si>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</si>
  <si>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</si>
  <si>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</si>
  <si>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</si>
  <si>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</si>
  <si>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</si>
  <si>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</si>
  <si>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</si>
  <si>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</si>
  <si>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</si>
  <si>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</si>
  <si>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</si>
  <si>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</si>
  <si>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</si>
  <si>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</si>
  <si>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</si>
  <si>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</si>
  <si>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</si>
  <si>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</si>
  <si>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</si>
  <si>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</si>
  <si>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</si>
  <si>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</si>
  <si>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</si>
  <si>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</si>
  <si>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</si>
  <si>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</si>
  <si>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</si>
  <si>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</si>
  <si>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</si>
  <si>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</si>
  <si>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</si>
  <si>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</si>
  <si>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</si>
  <si>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</si>
  <si>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</si>
  <si>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</si>
  <si>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</si>
  <si>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</si>
  <si>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</si>
  <si>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</si>
  <si>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</si>
  <si>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</si>
  <si>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</si>
  <si>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</si>
  <si>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</si>
  <si>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</si>
  <si>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</si>
  <si>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</si>
  <si>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</si>
  <si>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</si>
  <si>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</si>
  <si>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</si>
  <si>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</si>
  <si>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</si>
  <si>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</si>
  <si>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</si>
  <si>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</si>
  <si>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</si>
  <si>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</si>
  <si>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</si>
  <si>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</si>
  <si>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</si>
  <si>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</si>
  <si>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</si>
  <si>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</si>
  <si>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</si>
  <si>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</si>
  <si>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</si>
  <si>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</si>
  <si>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</si>
  <si>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</si>
  <si>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</si>
  <si>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</si>
  <si>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</si>
  <si>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</si>
  <si>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</si>
  <si>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</si>
  <si>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</si>
  <si>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</si>
  <si>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</si>
  <si>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</si>
  <si>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</si>
  <si>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</si>
  <si>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</si>
  <si>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</si>
  <si>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</si>
  <si>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</si>
  <si>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</si>
  <si>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</si>
  <si>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</si>
  <si>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</si>
  <si>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</si>
  <si>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</si>
  <si>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</si>
  <si>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</si>
  <si>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</si>
  <si>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</si>
  <si>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</si>
  <si>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</si>
  <si>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</si>
  <si>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</si>
  <si>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</si>
  <si>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</si>
  <si>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</si>
  <si>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</si>
  <si>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</si>
  <si>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</si>
  <si>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</si>
  <si>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</si>
  <si>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</si>
  <si>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</si>
  <si>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</si>
  <si>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</si>
  <si>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</si>
  <si>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</si>
  <si>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</si>
  <si>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</si>
  <si>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</si>
  <si>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</si>
  <si>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</si>
  <si>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</si>
  <si>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</si>
  <si>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</si>
  <si>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</si>
  <si>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</si>
  <si>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</si>
  <si>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</si>
  <si>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</si>
  <si>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</si>
  <si>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</si>
  <si>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</si>
  <si>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</si>
  <si>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</si>
  <si>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</si>
  <si>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</si>
  <si>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</si>
  <si>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</si>
  <si>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</si>
  <si>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</si>
  <si>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</si>
  <si>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</si>
  <si>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</si>
  <si>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</si>
  <si>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</si>
  <si>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</si>
  <si>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</si>
  <si>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</si>
  <si>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</si>
  <si>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</si>
  <si>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</si>
  <si>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</si>
  <si>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</si>
  <si>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</si>
  <si>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</si>
  <si>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</si>
  <si>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</si>
  <si>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</si>
  <si>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</si>
  <si>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</si>
  <si>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</si>
  <si>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</si>
  <si>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</si>
  <si>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</si>
  <si>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</si>
  <si>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</si>
  <si>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</si>
  <si>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</si>
  <si>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</si>
  <si>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</si>
  <si>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</si>
  <si>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</si>
  <si>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</si>
  <si>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</si>
  <si>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</si>
  <si>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</si>
  <si>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</si>
  <si>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</si>
  <si>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</si>
  <si>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</si>
  <si>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</si>
  <si>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</si>
  <si>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</si>
  <si>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</si>
  <si>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</si>
  <si>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</si>
  <si>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</si>
  <si>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</si>
  <si>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</si>
  <si>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</si>
  <si>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</si>
  <si>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</si>
  <si>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</si>
  <si>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</si>
  <si>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</si>
  <si>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</si>
  <si>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</si>
  <si>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</si>
  <si>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</si>
  <si>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</si>
  <si>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</si>
  <si>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</si>
  <si>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</si>
  <si>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</si>
  <si>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</si>
  <si>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</si>
  <si>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</si>
  <si>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</si>
  <si>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</si>
  <si>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</si>
  <si>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</si>
  <si>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</si>
  <si>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</si>
  <si>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</si>
  <si>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</si>
  <si>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</si>
  <si>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</si>
  <si>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</si>
  <si>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</si>
  <si>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</si>
  <si>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</si>
  <si>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</si>
  <si>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</si>
  <si>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</si>
  <si>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</si>
  <si>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</si>
  <si>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</si>
  <si>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</si>
  <si>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</si>
  <si>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</si>
  <si>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</si>
  <si>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</si>
  <si>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</si>
  <si>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</si>
  <si>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</si>
  <si>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</si>
  <si>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</si>
  <si>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</si>
  <si>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</si>
  <si>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</si>
  <si>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</si>
  <si>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</si>
  <si>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</si>
  <si>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</si>
  <si>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</si>
  <si>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</si>
  <si>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</si>
  <si>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</si>
  <si>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</si>
  <si>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</si>
  <si>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</si>
  <si>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</si>
  <si>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</si>
  <si>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</si>
  <si>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</si>
  <si>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</si>
  <si>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</si>
  <si>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</si>
  <si>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</si>
  <si>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</si>
  <si>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</si>
  <si>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</si>
  <si>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</si>
  <si>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</si>
  <si>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</si>
  <si>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</si>
  <si>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</si>
  <si>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</si>
  <si>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</si>
  <si>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</si>
  <si>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</si>
  <si>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</si>
  <si>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</si>
  <si>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</si>
  <si>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</si>
  <si>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</si>
  <si>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</si>
  <si>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</si>
  <si>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</si>
  <si>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</si>
  <si>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</si>
  <si>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</si>
  <si>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</si>
  <si>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</si>
  <si>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</si>
  <si>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</si>
  <si>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</si>
  <si>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</si>
  <si>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</si>
  <si>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</si>
  <si>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</si>
  <si>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</si>
  <si>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</si>
  <si>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</si>
  <si>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</si>
  <si>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</si>
  <si>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</si>
  <si>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</si>
  <si>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</si>
  <si>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</si>
  <si>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</si>
  <si>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</si>
  <si>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</si>
  <si>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</si>
  <si>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</si>
  <si>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</si>
  <si>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</si>
  <si>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</si>
  <si>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</si>
  <si>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</si>
  <si>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</si>
  <si>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</si>
  <si>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</si>
  <si>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</si>
  <si>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</si>
  <si>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</si>
  <si>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</si>
  <si>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</si>
  <si>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</si>
  <si>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</si>
  <si>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</si>
  <si>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</si>
  <si>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</si>
  <si>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</si>
  <si>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</si>
  <si>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</si>
  <si>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</si>
  <si>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</si>
  <si>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</si>
  <si>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</si>
  <si>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</si>
  <si>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</si>
  <si>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</si>
  <si>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</si>
  <si>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</si>
  <si>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</si>
  <si>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</si>
  <si>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</si>
  <si>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</si>
  <si>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</si>
  <si>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</si>
  <si>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</si>
  <si>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</si>
  <si>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</si>
  <si>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</si>
  <si>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</si>
  <si>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</si>
  <si>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</si>
  <si>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</si>
  <si>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</si>
  <si>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</si>
  <si>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</si>
  <si>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</si>
  <si>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</si>
  <si>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</si>
  <si>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</si>
  <si>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</si>
  <si>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</si>
  <si>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</si>
  <si>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</si>
  <si>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</si>
  <si>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</si>
  <si>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</si>
  <si>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</si>
  <si>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</si>
  <si>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</si>
  <si>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</si>
  <si>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</si>
  <si>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</si>
  <si>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</si>
  <si>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</si>
  <si>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</si>
  <si>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</si>
  <si>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</si>
  <si>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</si>
  <si>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</si>
  <si>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</si>
  <si>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</si>
  <si>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</si>
  <si>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</si>
  <si>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</si>
  <si>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</si>
  <si>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</si>
  <si>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</si>
  <si>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</si>
  <si>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</si>
  <si>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</si>
  <si>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</si>
  <si>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</si>
  <si>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</si>
  <si>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</si>
  <si>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</si>
  <si>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</si>
  <si>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</si>
  <si>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</si>
  <si>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</si>
  <si>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</si>
  <si>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</si>
  <si>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</si>
  <si>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</si>
  <si>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</si>
  <si>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</si>
  <si>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</si>
  <si>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</si>
  <si>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</si>
  <si>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</si>
  <si>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</si>
  <si>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</si>
  <si>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</si>
  <si>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</si>
  <si>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</si>
  <si>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</si>
  <si>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</si>
  <si>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</si>
  <si>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</si>
  <si>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</si>
  <si>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</si>
  <si>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</si>
  <si>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</si>
  <si>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</si>
  <si>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</si>
  <si>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</si>
  <si>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</si>
  <si>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</si>
  <si>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</si>
  <si>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</si>
  <si>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</si>
  <si>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</si>
  <si>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</si>
  <si>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</si>
  <si>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</si>
  <si>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</si>
  <si>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</si>
  <si>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</si>
  <si>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</si>
  <si>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</si>
  <si>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</si>
  <si>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</si>
  <si>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</si>
  <si>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</si>
  <si>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</si>
  <si>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</si>
  <si>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</si>
  <si>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</si>
  <si>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</si>
  <si>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</si>
  <si>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</si>
  <si>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</si>
  <si>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</si>
  <si>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</si>
  <si>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</si>
  <si>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</si>
  <si>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</si>
  <si>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</si>
  <si>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</si>
  <si>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</si>
  <si>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</si>
  <si>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</si>
  <si>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</si>
  <si>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</si>
  <si>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</si>
  <si>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</si>
  <si>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</si>
  <si>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</si>
  <si>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</si>
  <si>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</si>
  <si>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</si>
  <si>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</si>
  <si>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</si>
  <si>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</si>
  <si>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</si>
  <si>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</si>
  <si>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</si>
  <si>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</si>
  <si>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</si>
  <si>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</si>
  <si>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</si>
  <si>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</si>
  <si>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</si>
  <si>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</si>
  <si>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</si>
  <si>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</si>
  <si>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</si>
  <si>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</si>
  <si>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</si>
  <si>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</si>
  <si>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</si>
  <si>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</si>
  <si>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</si>
  <si>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</si>
  <si>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</si>
  <si>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</si>
  <si>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</si>
  <si>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</si>
  <si>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</si>
  <si>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</si>
  <si>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</si>
  <si>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</si>
  <si>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</si>
  <si>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</si>
  <si>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</si>
  <si>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</si>
  <si>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</si>
  <si>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</si>
  <si>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</si>
  <si>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</si>
  <si>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</si>
  <si>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</si>
  <si>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</si>
  <si>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</si>
  <si>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</si>
  <si>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</si>
  <si>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</si>
  <si>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</si>
  <si>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</si>
  <si>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</si>
  <si>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</si>
  <si>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</si>
  <si>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</si>
  <si>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</si>
  <si>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</si>
  <si>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</si>
  <si>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</si>
  <si>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</si>
  <si>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</si>
  <si>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</si>
  <si>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</si>
  <si>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</si>
  <si>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</si>
  <si>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</si>
  <si>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</si>
  <si>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</si>
  <si>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</si>
  <si>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</si>
  <si>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</si>
  <si>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</si>
  <si>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</si>
  <si>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</si>
  <si>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</si>
  <si>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</si>
  <si>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</si>
  <si>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</si>
  <si>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</si>
  <si>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</si>
  <si>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</si>
  <si>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</si>
  <si>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</si>
  <si>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</si>
  <si>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</si>
  <si>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</si>
  <si>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</si>
  <si>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</si>
  <si>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</si>
  <si>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</si>
  <si>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</si>
  <si>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</si>
  <si>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</si>
  <si>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</si>
  <si>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</si>
  <si>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</si>
  <si>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</si>
  <si>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</si>
  <si>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</si>
  <si>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</si>
  <si>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</si>
  <si>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</si>
  <si>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</si>
  <si>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</si>
  <si>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</si>
  <si>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</si>
  <si>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</si>
  <si>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</si>
  <si>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</si>
  <si>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</si>
  <si>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</si>
  <si>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</si>
  <si>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</si>
  <si>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</si>
  <si>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</si>
  <si>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</si>
  <si>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</si>
  <si>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</si>
  <si>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</si>
  <si>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</si>
  <si>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</si>
  <si>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</si>
  <si>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</si>
  <si>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</si>
  <si>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</si>
  <si>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</si>
  <si>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</si>
  <si>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</si>
  <si>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</si>
  <si>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</si>
  <si>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</si>
  <si>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</si>
  <si>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</si>
  <si>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</si>
  <si>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</si>
  <si>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</si>
  <si>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</si>
  <si>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</si>
  <si>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</si>
  <si>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</si>
  <si>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</si>
  <si>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</si>
  <si>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</si>
  <si>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</si>
  <si>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</si>
  <si>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</si>
  <si>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</si>
  <si>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</si>
  <si>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</si>
  <si>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</si>
  <si>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</si>
  <si>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</si>
  <si>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</si>
  <si>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</si>
  <si>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</si>
  <si>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</si>
  <si>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</si>
  <si>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</si>
  <si>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</si>
  <si>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</si>
  <si>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</si>
  <si>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</si>
  <si>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</si>
  <si>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</si>
  <si>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</si>
  <si>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</si>
  <si>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</si>
  <si>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</si>
  <si>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</si>
  <si>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</si>
  <si>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</si>
  <si>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</si>
  <si>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</si>
  <si>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</si>
  <si>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</si>
  <si>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</si>
  <si>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</si>
  <si>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</si>
  <si>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</si>
  <si>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</si>
  <si>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</si>
  <si>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</si>
  <si>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</si>
  <si>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</si>
  <si>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</si>
  <si>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</si>
  <si>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</si>
  <si>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</si>
  <si>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</si>
  <si>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</si>
  <si>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</si>
  <si>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</si>
  <si>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</si>
  <si>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</si>
  <si>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</si>
  <si>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</si>
  <si>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</si>
  <si>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</si>
  <si>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</si>
  <si>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</si>
  <si>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</si>
  <si>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</si>
  <si>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</si>
  <si>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</si>
  <si>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</si>
  <si>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</si>
  <si>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</si>
  <si>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</si>
  <si>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</si>
  <si>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</si>
  <si>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</si>
  <si>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</si>
  <si>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</si>
  <si>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</si>
  <si>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</si>
  <si>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</si>
  <si>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</si>
  <si>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</si>
  <si>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</si>
  <si>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</si>
  <si>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</si>
  <si>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</si>
  <si>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</si>
  <si>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</si>
  <si>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</si>
  <si>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</si>
  <si>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</si>
  <si>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</si>
  <si>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</si>
  <si>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</si>
  <si>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</si>
  <si>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</si>
  <si>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</si>
  <si>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</si>
  <si>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</si>
  <si>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</si>
  <si>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</si>
  <si>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</si>
  <si>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</si>
  <si>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</si>
  <si>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</si>
  <si>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</si>
  <si>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</si>
  <si>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</si>
  <si>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</si>
  <si>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</si>
  <si>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</si>
  <si>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</si>
  <si>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</si>
  <si>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</si>
  <si>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</si>
  <si>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</si>
  <si>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</si>
  <si>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</si>
  <si>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</si>
  <si>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</si>
  <si>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</si>
  <si>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</si>
  <si>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</si>
  <si>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</si>
  <si>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</si>
  <si>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</si>
  <si>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</si>
  <si>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</si>
  <si>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</si>
  <si>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</si>
  <si>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</si>
  <si>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</si>
  <si>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</si>
  <si>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</si>
  <si>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</si>
  <si>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</si>
  <si>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</si>
  <si>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</si>
  <si>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</si>
  <si>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</si>
  <si>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</si>
  <si>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</si>
  <si>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</si>
  <si>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</si>
  <si>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</si>
  <si>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</si>
  <si>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</si>
  <si>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</si>
  <si>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</si>
  <si>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</si>
  <si>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</si>
  <si>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</si>
  <si>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</si>
  <si>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</si>
  <si>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</si>
  <si>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</si>
  <si>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</si>
  <si>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</si>
  <si>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</si>
  <si>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</si>
  <si>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</si>
  <si>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</si>
  <si>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</si>
  <si>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</si>
  <si>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</si>
  <si>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</si>
  <si>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</si>
  <si>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</si>
  <si>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</si>
  <si>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</si>
  <si>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</si>
  <si>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</si>
  <si>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</si>
  <si>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</si>
  <si>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</si>
  <si>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</si>
  <si>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</si>
  <si>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</si>
  <si>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</si>
  <si>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</si>
  <si>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</si>
  <si>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</si>
  <si>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</si>
  <si>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</si>
  <si>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</si>
  <si>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</si>
  <si>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</si>
  <si>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</si>
  <si>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</si>
  <si>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</si>
  <si>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</si>
  <si>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</si>
  <si>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</si>
  <si>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</si>
  <si>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</si>
  <si>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</si>
  <si>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</si>
  <si>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</si>
  <si>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</si>
  <si>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</si>
  <si>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</si>
  <si>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</si>
  <si>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</si>
  <si>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</si>
  <si>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</si>
  <si>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</si>
  <si>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</si>
  <si>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</si>
  <si>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</si>
  <si>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</si>
  <si>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</si>
  <si>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</si>
  <si>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</si>
  <si>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</si>
  <si>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</si>
  <si>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</si>
  <si>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</si>
  <si>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</si>
  <si>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</si>
  <si>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</si>
  <si>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</si>
  <si>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</si>
  <si>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</si>
  <si>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</si>
  <si>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</si>
  <si>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</si>
  <si>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</si>
  <si>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</si>
  <si>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</si>
  <si>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</si>
  <si>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</si>
  <si>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</si>
  <si>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</si>
  <si>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</si>
  <si>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</si>
  <si>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</si>
  <si>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</si>
  <si>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</si>
  <si>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</si>
  <si>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</si>
  <si>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</si>
  <si>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</si>
  <si>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</si>
  <si>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</si>
  <si>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</si>
  <si>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</si>
  <si>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</si>
  <si>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</si>
  <si>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</si>
  <si>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</si>
  <si>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</si>
  <si>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</si>
  <si>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</si>
  <si>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</si>
  <si>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</si>
  <si>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</si>
  <si>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</si>
  <si>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</si>
  <si>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</si>
  <si>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</si>
  <si>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</si>
  <si>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</si>
  <si>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</si>
  <si>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</si>
  <si>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</si>
  <si>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</si>
  <si>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</si>
  <si>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</si>
  <si>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</si>
  <si>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</si>
  <si>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</si>
  <si>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</si>
  <si>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</si>
  <si>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</si>
  <si>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</si>
  <si>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</si>
  <si>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</si>
  <si>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</si>
  <si>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</si>
  <si>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</si>
  <si>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</si>
  <si>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</si>
  <si>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</si>
  <si>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</si>
  <si>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</si>
  <si>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</si>
  <si>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</si>
  <si>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</si>
  <si>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</si>
  <si>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</si>
  <si>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</si>
  <si>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</si>
  <si>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</si>
  <si>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</si>
  <si>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</si>
  <si>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</si>
  <si>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</si>
  <si>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</si>
  <si>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</si>
  <si>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</si>
  <si>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</si>
  <si>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</si>
  <si>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</si>
  <si>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</si>
  <si>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</si>
  <si>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</si>
  <si>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</si>
  <si>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</si>
  <si>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</si>
  <si>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</si>
  <si>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</si>
  <si>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</si>
  <si>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</si>
  <si>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</si>
  <si>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</si>
  <si>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</si>
  <si>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</si>
  <si>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</si>
  <si>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</si>
  <si>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</si>
  <si>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</si>
  <si>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</si>
  <si>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</si>
  <si>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</si>
  <si>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</si>
  <si>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</si>
  <si>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</si>
  <si>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</si>
  <si>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</si>
  <si>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</si>
  <si>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</si>
  <si>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</si>
  <si>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</si>
  <si>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</si>
  <si>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</si>
  <si>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</si>
  <si>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</si>
  <si>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</si>
  <si>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</si>
  <si>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</si>
  <si>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</si>
  <si>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</si>
  <si>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</si>
  <si>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</si>
  <si>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</si>
  <si>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</si>
  <si>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</si>
  <si>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</si>
  <si>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</si>
  <si>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</si>
  <si>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</si>
  <si>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</si>
  <si>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</si>
  <si>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</si>
  <si>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</si>
  <si>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</si>
  <si>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</si>
  <si>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</si>
  <si>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</si>
  <si>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</si>
  <si>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</si>
  <si>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</si>
  <si>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</si>
  <si>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</si>
  <si>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</si>
  <si>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</si>
  <si>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</si>
  <si>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</si>
  <si>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</si>
  <si>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</si>
  <si>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</si>
  <si>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</si>
  <si>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</si>
  <si>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</si>
  <si>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</si>
  <si>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</si>
  <si>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</si>
  <si>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</si>
  <si>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</si>
  <si>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</si>
  <si>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</si>
  <si>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</si>
  <si>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</si>
  <si>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</si>
  <si>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</si>
  <si>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</si>
  <si>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</si>
  <si>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</si>
  <si>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</si>
  <si>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</si>
  <si>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</si>
  <si>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</si>
  <si>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</si>
  <si>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</si>
  <si>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</si>
  <si>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</si>
  <si>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</si>
  <si>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</si>
  <si>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</si>
  <si>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</si>
  <si>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</si>
  <si>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</si>
  <si>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</si>
  <si>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</si>
  <si>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</si>
  <si>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</si>
  <si>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</si>
  <si>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</si>
  <si>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</si>
  <si>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</si>
  <si>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</si>
  <si>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</si>
  <si>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</si>
  <si>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</si>
  <si>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</si>
  <si>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</si>
  <si>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</si>
  <si>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</si>
  <si>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</si>
  <si>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</si>
  <si>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</si>
  <si>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</si>
  <si>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</si>
  <si>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</si>
  <si>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</si>
  <si>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</si>
  <si>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</si>
  <si>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</si>
  <si>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</si>
  <si>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</si>
  <si>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</si>
  <si>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</si>
  <si>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</si>
  <si>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</si>
  <si>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</si>
  <si>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</si>
  <si>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</si>
  <si>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</si>
  <si>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</si>
  <si>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</si>
  <si>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</si>
  <si>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</si>
  <si>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</si>
  <si>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</si>
  <si>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</si>
  <si>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</si>
  <si>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</si>
  <si>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</si>
  <si>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</si>
  <si>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</si>
  <si>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</si>
  <si>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</si>
  <si>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</si>
  <si>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</si>
  <si>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</si>
  <si>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</si>
  <si>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</si>
  <si>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</si>
  <si>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</si>
  <si>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</si>
  <si>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</si>
  <si>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</si>
  <si>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</si>
  <si>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</si>
  <si>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</si>
  <si>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</si>
  <si>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</si>
  <si>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</si>
  <si>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</si>
  <si>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</si>
  <si>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</si>
  <si>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</si>
  <si>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</si>
  <si>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</si>
  <si>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</si>
  <si>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</si>
  <si>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</si>
  <si>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</si>
  <si>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</si>
  <si>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</si>
  <si>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</si>
  <si>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</si>
  <si>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</si>
  <si>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</si>
  <si>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</si>
  <si>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</si>
  <si>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</si>
  <si>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</si>
  <si>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</si>
  <si>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</si>
  <si>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</si>
  <si>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</si>
  <si>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</si>
  <si>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</si>
  <si>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</si>
  <si>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</si>
  <si>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</si>
  <si>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</si>
  <si>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</si>
  <si>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</si>
  <si>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</si>
  <si>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</si>
  <si>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</si>
  <si>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</si>
  <si>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</si>
  <si>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</si>
  <si>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</si>
  <si>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</si>
  <si>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</si>
  <si>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</si>
  <si>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</si>
  <si>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</si>
  <si>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</si>
  <si>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</si>
  <si>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</si>
  <si>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</si>
  <si>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</si>
  <si>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</si>
  <si>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</si>
  <si>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</si>
  <si>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</si>
  <si>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</si>
  <si>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</si>
  <si>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</si>
  <si>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</si>
  <si>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</si>
  <si>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</si>
  <si>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</si>
  <si>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</si>
  <si>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</si>
  <si>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</si>
  <si>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</si>
  <si>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</si>
  <si>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</si>
  <si>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</si>
  <si>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</si>
  <si>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</si>
  <si>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</si>
  <si>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</si>
  <si>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</si>
  <si>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</si>
  <si>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</si>
  <si>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</si>
  <si>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</si>
  <si>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</si>
  <si>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</si>
  <si>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</si>
  <si>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</si>
  <si>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</si>
  <si>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</si>
  <si>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</si>
  <si>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</si>
  <si>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</si>
  <si>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</si>
  <si>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</si>
  <si>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</si>
  <si>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</si>
  <si>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</si>
  <si>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</si>
  <si>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</si>
  <si>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</si>
  <si>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</si>
  <si>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</si>
  <si>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</si>
  <si>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</si>
  <si>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</si>
  <si>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</si>
  <si>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</si>
  <si>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</si>
  <si>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</si>
  <si>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</si>
  <si>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</si>
  <si>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</si>
  <si>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</si>
  <si>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</si>
  <si>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</si>
  <si>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</si>
  <si>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</si>
  <si>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</si>
  <si>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</si>
  <si>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</si>
  <si>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</si>
  <si>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</si>
  <si>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</si>
  <si>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</si>
  <si>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</si>
  <si>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</si>
  <si>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</si>
  <si>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</si>
  <si>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</si>
  <si>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</si>
  <si>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</si>
  <si>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</si>
  <si>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</si>
  <si>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</si>
  <si>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</si>
  <si>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</si>
  <si>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</si>
  <si>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</si>
  <si>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</si>
  <si>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</si>
  <si>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</si>
  <si>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</si>
  <si>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</si>
  <si>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</si>
  <si>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</si>
  <si>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</si>
  <si>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</si>
  <si>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</si>
  <si>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</si>
  <si>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</si>
  <si>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</si>
  <si>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</si>
  <si>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</si>
  <si>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</si>
  <si>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</si>
  <si>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</si>
  <si>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</si>
  <si>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</si>
  <si>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</si>
  <si>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</si>
  <si>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</si>
  <si>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</si>
  <si>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</si>
  <si>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</si>
  <si>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</si>
  <si>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</si>
  <si>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</si>
  <si>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</si>
  <si>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</si>
  <si>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</si>
  <si>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</si>
  <si>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</si>
  <si>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</si>
  <si>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</si>
  <si>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</si>
  <si>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</si>
  <si>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</si>
  <si>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</si>
  <si>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</si>
  <si>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</si>
  <si>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</si>
  <si>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</si>
  <si>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</si>
  <si>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</si>
  <si>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</si>
  <si>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</si>
  <si>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</si>
  <si>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</si>
  <si>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</si>
  <si>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</si>
  <si>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</si>
  <si>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</si>
  <si>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</si>
  <si>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</si>
  <si>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</si>
  <si>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</si>
  <si>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</si>
  <si>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</si>
  <si>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</si>
  <si>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</si>
  <si>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</si>
  <si>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</si>
  <si>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</si>
  <si>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</si>
  <si>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</si>
  <si>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</si>
  <si>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</si>
  <si>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</si>
  <si>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</si>
  <si>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</si>
  <si>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</si>
  <si>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</si>
  <si>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</si>
  <si>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</si>
  <si>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</si>
  <si>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</si>
  <si>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</si>
  <si>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</si>
  <si>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</si>
  <si>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</si>
  <si>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</si>
  <si>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</si>
  <si>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</si>
  <si>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</si>
  <si>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</si>
  <si>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</si>
  <si>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</si>
  <si>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</si>
  <si>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</si>
  <si>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</si>
  <si>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</si>
  <si>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</si>
  <si>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</si>
  <si>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</si>
  <si>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</si>
  <si>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</si>
  <si>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</si>
  <si>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</si>
  <si>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</si>
  <si>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</si>
  <si>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</si>
  <si>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</si>
  <si>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</si>
  <si>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</si>
  <si>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</si>
  <si>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</si>
  <si>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</si>
  <si>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</si>
  <si>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</si>
  <si>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</si>
  <si>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</si>
  <si>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</si>
  <si>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</si>
  <si>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</si>
  <si>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</si>
  <si>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</si>
  <si>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</si>
  <si>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</si>
  <si>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</si>
  <si>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</si>
  <si>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</si>
  <si>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</si>
  <si>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</si>
  <si>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</si>
  <si>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</si>
  <si>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</si>
  <si>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</si>
  <si>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</si>
  <si>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</si>
  <si>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</si>
  <si>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</si>
  <si>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</si>
  <si>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</si>
  <si>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</si>
  <si>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</si>
  <si>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</si>
  <si>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</si>
  <si>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</si>
  <si>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</si>
  <si>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</si>
  <si>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</si>
  <si>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</si>
  <si>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</si>
  <si>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</si>
  <si>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</si>
  <si>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</si>
  <si>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</si>
  <si>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</si>
  <si>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</si>
  <si>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</si>
  <si>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</si>
  <si>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</si>
  <si>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</si>
  <si>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</si>
  <si>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</si>
  <si>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</si>
  <si>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</si>
  <si>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</si>
  <si>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</si>
  <si>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</si>
  <si>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</si>
  <si>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</si>
  <si>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</si>
  <si>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</si>
  <si>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</si>
  <si>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</si>
  <si>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</si>
  <si>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</si>
  <si>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</si>
  <si>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</si>
  <si>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</si>
  <si>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</si>
  <si>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</si>
  <si>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</si>
  <si>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</si>
  <si>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</si>
  <si>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</si>
  <si>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</si>
  <si>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</si>
  <si>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</si>
  <si>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</si>
  <si>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</si>
  <si>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</si>
  <si>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</si>
  <si>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</si>
  <si>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</si>
  <si>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</si>
  <si>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</si>
  <si>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</si>
  <si>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</si>
  <si>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</si>
  <si>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</si>
  <si>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</si>
  <si>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</si>
  <si>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</si>
  <si>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</si>
  <si>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</si>
  <si>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</si>
  <si>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</si>
  <si>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</si>
  <si>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</si>
  <si>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</si>
  <si>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</si>
  <si>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</si>
  <si>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</si>
  <si>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</si>
  <si>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</si>
  <si>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</si>
  <si>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</si>
  <si>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</si>
  <si>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</si>
  <si>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</si>
  <si>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</si>
  <si>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</si>
  <si>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</si>
  <si>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</si>
  <si>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</si>
  <si>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</si>
  <si>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</si>
  <si>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</si>
  <si>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</si>
  <si>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</si>
  <si>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</si>
  <si>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</si>
  <si>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</si>
  <si>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</si>
  <si>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</si>
  <si>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</si>
  <si>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</si>
  <si>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</si>
  <si>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</si>
  <si>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</si>
  <si>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</si>
  <si>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</si>
  <si>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</si>
  <si>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</si>
  <si>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</si>
  <si>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</si>
  <si>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</si>
  <si>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</si>
  <si>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</si>
  <si>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</si>
  <si>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</si>
  <si>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</si>
  <si>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</si>
  <si>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</si>
  <si>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</si>
  <si>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</si>
  <si>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</si>
  <si>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</si>
  <si>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</si>
  <si>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</si>
  <si>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</si>
  <si>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</si>
  <si>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</si>
  <si>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</si>
  <si>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</si>
  <si>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</si>
  <si>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</si>
  <si>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</si>
  <si>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</si>
  <si>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</si>
  <si>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</si>
  <si>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</si>
  <si>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</si>
  <si>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</si>
  <si>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</si>
  <si>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</si>
  <si>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</si>
  <si>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</si>
  <si>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</si>
  <si>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</si>
  <si>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</si>
  <si>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</si>
  <si>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</si>
  <si>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</si>
  <si>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</si>
  <si>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</si>
  <si>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</si>
  <si>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</si>
  <si>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</si>
  <si>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</si>
  <si>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</si>
  <si>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</si>
  <si>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</si>
  <si>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</si>
  <si>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</si>
  <si>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</si>
  <si>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</si>
  <si>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</si>
  <si>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</si>
  <si>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</si>
  <si>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</si>
  <si>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</si>
  <si>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</si>
  <si>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</si>
  <si>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</si>
  <si>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</si>
  <si>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</si>
  <si>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</si>
  <si>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</si>
  <si>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</si>
  <si>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</si>
  <si>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</si>
  <si>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</si>
  <si>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</si>
  <si>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</si>
  <si>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</si>
  <si>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</si>
  <si>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</si>
  <si>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</si>
  <si>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</si>
  <si>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</si>
  <si>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</si>
  <si>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</si>
  <si>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</si>
  <si>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</si>
  <si>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</si>
  <si>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</si>
  <si>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</si>
  <si>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</si>
  <si>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</si>
  <si>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</si>
  <si>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</si>
  <si>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</si>
  <si>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</si>
  <si>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</si>
  <si>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</si>
  <si>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</si>
  <si>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</si>
  <si>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</si>
  <si>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</si>
  <si>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</si>
  <si>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</si>
  <si>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</si>
  <si>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</si>
  <si>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</si>
  <si>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</si>
  <si>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</si>
  <si>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</si>
  <si>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</si>
  <si>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</si>
  <si>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</si>
  <si>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</si>
  <si>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</si>
  <si>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</si>
  <si>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</si>
  <si>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</si>
  <si>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</si>
  <si>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</si>
  <si>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</si>
  <si>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</si>
  <si>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</si>
  <si>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</si>
  <si>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</si>
  <si>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</si>
  <si>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</si>
  <si>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</si>
  <si>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</si>
  <si>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</si>
  <si>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</si>
  <si>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</si>
  <si>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</si>
  <si>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</si>
  <si>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</si>
  <si>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</si>
  <si>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</si>
  <si>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</si>
  <si>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</si>
  <si>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</si>
  <si>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</si>
  <si>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</si>
  <si>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</si>
  <si>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</si>
  <si>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</si>
  <si>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</si>
  <si>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</si>
  <si>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</si>
  <si>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</si>
  <si>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</si>
  <si>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</si>
  <si>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</si>
  <si>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</si>
  <si>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</si>
  <si>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</si>
  <si>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</si>
  <si>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</si>
  <si>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</si>
  <si>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</si>
  <si>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</si>
  <si>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</si>
  <si>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</si>
  <si>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</si>
  <si>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</si>
  <si>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</si>
  <si>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</si>
  <si>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</si>
  <si>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</si>
  <si>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</si>
  <si>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</si>
  <si>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</si>
  <si>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</si>
  <si>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</si>
  <si>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</si>
  <si>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</si>
  <si>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</si>
  <si>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</si>
  <si>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</si>
  <si>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</si>
  <si>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</si>
  <si>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</si>
  <si>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</si>
  <si>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</si>
  <si>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</si>
  <si>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</si>
  <si>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</si>
  <si>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</si>
  <si>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</si>
  <si>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</si>
  <si>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</si>
  <si>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</si>
  <si>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</si>
  <si>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</si>
  <si>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</si>
  <si>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</si>
  <si>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</si>
  <si>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</si>
  <si>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</si>
  <si>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</si>
  <si>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</si>
  <si>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</si>
  <si>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</si>
  <si>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</si>
  <si>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</si>
  <si>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</si>
  <si>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</si>
  <si>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</si>
  <si>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</si>
  <si>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</si>
  <si>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</si>
  <si>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</si>
  <si>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</si>
  <si>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</si>
  <si>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</si>
  <si>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</si>
  <si>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</si>
  <si>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</si>
  <si>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</si>
  <si>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</si>
  <si>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</si>
  <si>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</si>
  <si>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</si>
  <si>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</si>
  <si>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</si>
  <si>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</si>
  <si>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</si>
  <si>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</si>
  <si>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</si>
  <si>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</si>
  <si>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</si>
  <si>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</si>
  <si>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</si>
  <si>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</si>
  <si>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</si>
  <si>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</si>
  <si>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</si>
  <si>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</si>
  <si>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</si>
  <si>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</si>
  <si>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</si>
  <si>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</si>
  <si>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</si>
  <si>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</si>
  <si>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</si>
  <si>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</si>
  <si>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</si>
  <si>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</si>
  <si>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</si>
  <si>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</si>
  <si>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</si>
  <si>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</si>
  <si>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</si>
  <si>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</si>
  <si>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</si>
  <si>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</si>
  <si>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</si>
  <si>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</si>
  <si>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</si>
  <si>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</si>
  <si>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</si>
  <si>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</si>
  <si>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</si>
  <si>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</si>
  <si>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</si>
  <si>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</si>
  <si>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</si>
  <si>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</si>
  <si>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</si>
  <si>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</si>
  <si>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</si>
  <si>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</si>
  <si>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</si>
  <si>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</si>
  <si>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</si>
  <si>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</si>
  <si>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</si>
  <si>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</si>
  <si>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</si>
  <si>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</si>
  <si>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</si>
  <si>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</si>
  <si>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</si>
  <si>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</si>
  <si>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</si>
  <si>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</si>
  <si>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</si>
  <si>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</si>
  <si>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</si>
  <si>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</si>
  <si>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</si>
  <si>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</si>
  <si>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</si>
  <si>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</si>
  <si>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</si>
  <si>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</si>
  <si>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</si>
  <si>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</si>
  <si>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</si>
  <si>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</si>
  <si>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</si>
  <si>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</si>
  <si>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</si>
  <si>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</si>
  <si>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</si>
  <si>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</si>
  <si>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</si>
  <si>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</si>
  <si>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</si>
  <si>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</si>
  <si>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</si>
  <si>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</si>
  <si>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</si>
  <si>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</si>
  <si>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</si>
  <si>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</si>
  <si>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</si>
  <si>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</si>
  <si>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</si>
  <si>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</si>
  <si>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</si>
  <si>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</si>
  <si>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</si>
  <si>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</si>
  <si>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</si>
  <si>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</si>
  <si>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</si>
  <si>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</si>
  <si>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</si>
  <si>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</si>
  <si>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</si>
  <si>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</si>
  <si>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</si>
  <si>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</si>
  <si>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</si>
  <si>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</si>
  <si>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</si>
  <si>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</si>
  <si>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</si>
  <si>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</si>
  <si>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</si>
  <si>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</si>
  <si>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</si>
  <si>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</si>
  <si>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</si>
  <si>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</si>
  <si>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</si>
  <si>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</si>
  <si>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</si>
  <si>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</si>
  <si>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</si>
  <si>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</si>
  <si>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</si>
  <si>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</si>
  <si>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</si>
  <si>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</si>
  <si>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</si>
  <si>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</si>
  <si>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</si>
  <si>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</si>
  <si>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</si>
  <si>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</si>
  <si>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</si>
  <si>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</si>
  <si>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</si>
  <si>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</si>
  <si>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</si>
  <si>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</si>
  <si>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</si>
  <si>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</si>
  <si>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</si>
  <si>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</si>
  <si>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</si>
  <si>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</si>
  <si>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</si>
  <si>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</si>
  <si>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</si>
  <si>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</si>
  <si>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</si>
  <si>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</si>
  <si>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</si>
  <si>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</si>
  <si>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</si>
  <si>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</si>
  <si>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</si>
  <si>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</si>
  <si>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</si>
  <si>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</si>
  <si>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</si>
  <si>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</si>
  <si>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</si>
  <si>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</si>
  <si>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</si>
  <si>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</si>
  <si>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</si>
  <si>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</si>
  <si>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</si>
  <si>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</si>
  <si>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</si>
  <si>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</si>
  <si>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</si>
  <si>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</si>
  <si>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</si>
  <si>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</si>
  <si>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</si>
  <si>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</si>
  <si>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</si>
  <si>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</si>
  <si>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</si>
  <si>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</si>
  <si>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</si>
  <si>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</si>
  <si>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</si>
  <si>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</si>
  <si>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</si>
  <si>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</si>
  <si>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</si>
  <si>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</si>
  <si>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</si>
  <si>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</si>
  <si>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</si>
  <si>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</si>
  <si>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</si>
  <si>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</si>
  <si>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</si>
  <si>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</si>
  <si>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</si>
  <si>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</si>
  <si>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</si>
  <si>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</si>
  <si>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</si>
  <si>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</si>
  <si>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</si>
  <si>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</si>
  <si>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</si>
  <si>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</si>
  <si>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</si>
  <si>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</si>
  <si>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</si>
  <si>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</si>
  <si>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</si>
  <si>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</si>
  <si>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</si>
  <si>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</si>
  <si>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</si>
  <si>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</si>
  <si>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</si>
  <si>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</si>
  <si>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</si>
  <si>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</si>
  <si>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</si>
  <si>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</si>
  <si>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</si>
  <si>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</si>
  <si>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</si>
  <si>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</si>
  <si>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</si>
  <si>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</si>
  <si>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</si>
  <si>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</si>
  <si>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</si>
  <si>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</si>
  <si>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</si>
  <si>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</si>
  <si>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</si>
  <si>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</si>
  <si>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</si>
  <si>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</si>
  <si>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</si>
  <si>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</si>
  <si>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</si>
  <si>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</si>
  <si>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</si>
  <si>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</si>
  <si>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</si>
  <si>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</si>
  <si>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</si>
  <si>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</si>
  <si>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</si>
  <si>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</si>
  <si>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</si>
  <si>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</si>
  <si>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</si>
  <si>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</si>
  <si>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</si>
  <si>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</si>
  <si>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</si>
  <si>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</si>
  <si>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</si>
  <si>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</si>
  <si>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</si>
  <si>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</si>
  <si>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</si>
  <si>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</si>
  <si>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</si>
  <si>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</si>
  <si>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</si>
  <si>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</si>
  <si>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</si>
  <si>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</si>
  <si>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</si>
  <si>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</si>
  <si>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</si>
  <si>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</si>
  <si>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</si>
  <si>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</si>
  <si>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</si>
  <si>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</si>
  <si>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</si>
  <si>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</si>
  <si>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</si>
  <si>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</si>
  <si>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</si>
  <si>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</si>
  <si>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</si>
  <si>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</si>
  <si>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</si>
  <si>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</si>
  <si>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</si>
  <si>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</si>
  <si>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</si>
  <si>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</si>
  <si>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</si>
  <si>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</si>
  <si>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</si>
  <si>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</si>
  <si>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</si>
  <si>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</si>
  <si>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</si>
  <si>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</si>
  <si>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</si>
  <si>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</si>
  <si>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</si>
  <si>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</si>
  <si>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</si>
  <si>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</si>
  <si>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</si>
  <si>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</si>
  <si>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</si>
  <si>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</si>
  <si>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</si>
  <si>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</si>
  <si>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</si>
  <si>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</si>
  <si>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</si>
  <si>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</si>
  <si>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</si>
  <si>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</si>
  <si>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</si>
  <si>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</si>
  <si>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</si>
  <si>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</si>
  <si>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</si>
  <si>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</si>
  <si>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</si>
  <si>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</si>
  <si>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</si>
  <si>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</si>
  <si>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</si>
  <si>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</si>
  <si>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</si>
  <si>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</si>
  <si>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</si>
  <si>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</si>
  <si>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</si>
  <si>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</si>
  <si>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</si>
  <si>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</si>
  <si>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</si>
  <si>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</si>
  <si>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</si>
  <si>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</si>
  <si>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</si>
  <si>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</si>
  <si>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</si>
  <si>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</si>
  <si>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</si>
  <si>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</si>
  <si>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</si>
  <si>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</si>
  <si>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</si>
  <si>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</si>
  <si>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</si>
  <si>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</si>
  <si>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</si>
  <si>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</si>
  <si>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</si>
  <si>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</si>
  <si>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</si>
  <si>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</si>
  <si>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</si>
  <si>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</si>
  <si>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</si>
  <si>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</si>
  <si>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</si>
  <si>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</si>
  <si>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</si>
  <si>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</si>
  <si>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</si>
  <si>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</si>
  <si>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</si>
  <si>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</si>
  <si>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</si>
  <si>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</si>
  <si>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</si>
  <si>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</si>
  <si>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</si>
  <si>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</si>
  <si>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</si>
  <si>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</si>
  <si>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</si>
  <si>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</si>
  <si>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</si>
  <si>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</si>
  <si>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</si>
  <si>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</si>
  <si>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</si>
  <si>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</si>
  <si>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</si>
  <si>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</si>
  <si>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</si>
  <si>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</si>
  <si>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</si>
  <si>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</si>
  <si>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</si>
  <si>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</si>
  <si>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</si>
  <si>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</si>
  <si>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</si>
  <si>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</si>
  <si>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</si>
  <si>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</si>
  <si>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</si>
  <si>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</si>
  <si>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</si>
  <si>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</si>
  <si>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</si>
  <si>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</si>
  <si>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</si>
  <si>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</si>
  <si>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</si>
  <si>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</si>
  <si>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</si>
  <si>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</si>
  <si>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</si>
  <si>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</si>
  <si>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</si>
  <si>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</si>
  <si>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</si>
  <si>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</si>
  <si>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</si>
  <si>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</si>
  <si>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</si>
  <si>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</si>
  <si>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</si>
  <si>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</si>
  <si>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</si>
  <si>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</si>
  <si>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</si>
  <si>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</si>
  <si>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</si>
  <si>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</si>
  <si>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</si>
  <si>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</si>
  <si>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</si>
  <si>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</si>
  <si>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</si>
  <si>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</si>
  <si>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</si>
  <si>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</si>
  <si>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</si>
  <si>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</si>
  <si>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</si>
  <si>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</si>
  <si>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</si>
  <si>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</si>
  <si>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</si>
  <si>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</si>
  <si>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</si>
  <si>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</si>
  <si>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</si>
  <si>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</si>
  <si>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</si>
  <si>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</si>
  <si>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</si>
  <si>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</si>
  <si>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</si>
  <si>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</si>
  <si>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</si>
  <si>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</si>
  <si>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</si>
  <si>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</si>
  <si>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</si>
  <si>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</si>
  <si>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</si>
  <si>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</si>
  <si>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</si>
  <si>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</si>
  <si>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</si>
  <si>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</si>
  <si>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</si>
  <si>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</si>
  <si>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</si>
  <si>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</si>
  <si>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</si>
  <si>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</si>
  <si>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</si>
  <si>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</si>
  <si>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</si>
  <si>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</si>
  <si>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</si>
  <si>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</si>
  <si>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</si>
  <si>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</si>
  <si>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</si>
  <si>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</si>
  <si>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</si>
  <si>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</si>
  <si>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</si>
  <si>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</si>
  <si>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</si>
  <si>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</si>
  <si>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</si>
  <si>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</si>
  <si>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</si>
  <si>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</si>
  <si>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</si>
  <si>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</si>
  <si>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</si>
  <si>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</si>
  <si>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</si>
  <si>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</si>
  <si>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</si>
  <si>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</si>
  <si>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</si>
  <si>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</si>
  <si>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</si>
  <si>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</si>
  <si>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</si>
  <si>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</si>
  <si>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</si>
  <si>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</si>
  <si>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</si>
  <si>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</si>
  <si>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</si>
  <si>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</si>
  <si>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</si>
  <si>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</si>
  <si>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</si>
  <si>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</si>
  <si>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</si>
  <si>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</si>
  <si>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</si>
  <si>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</si>
  <si>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</si>
  <si>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</si>
  <si>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</si>
  <si>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</si>
  <si>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</si>
  <si>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</si>
  <si>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</si>
  <si>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</si>
  <si>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</si>
  <si>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</si>
  <si>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</si>
  <si>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</si>
  <si>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</si>
  <si>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</si>
  <si>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</si>
  <si>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</si>
  <si>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</si>
  <si>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</si>
  <si>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</si>
  <si>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</si>
  <si>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</si>
  <si>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</si>
  <si>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</si>
  <si>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</si>
  <si>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</si>
  <si>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</si>
  <si>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</si>
  <si>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</si>
  <si>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</si>
  <si>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</si>
  <si>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</si>
  <si>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</si>
  <si>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</si>
  <si>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</si>
  <si>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</si>
  <si>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</si>
  <si>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</si>
  <si>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</si>
  <si>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</si>
  <si>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</si>
  <si>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</si>
  <si>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</si>
  <si>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</si>
  <si>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</si>
  <si>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</si>
  <si>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</si>
  <si>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</si>
  <si>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</si>
  <si>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</si>
  <si>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</si>
  <si>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</si>
  <si>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</si>
  <si>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</si>
  <si>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</si>
  <si>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</si>
  <si>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</si>
  <si>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</si>
  <si>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</si>
  <si>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</si>
  <si>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</si>
  <si>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</si>
  <si>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</si>
  <si>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</si>
  <si>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</si>
  <si>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</si>
  <si>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</si>
  <si>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</si>
  <si>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</si>
  <si>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</si>
  <si>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</si>
  <si>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</si>
  <si>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</si>
  <si>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</si>
  <si>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</si>
  <si>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</si>
  <si>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</si>
  <si>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</si>
  <si>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</si>
  <si>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</si>
  <si>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</si>
  <si>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</si>
  <si>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</si>
  <si>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</si>
  <si>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</si>
  <si>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</si>
  <si>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</si>
  <si>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</si>
  <si>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</si>
  <si>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</si>
  <si>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</si>
  <si>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</si>
  <si>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</si>
  <si>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</si>
  <si>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</si>
  <si>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</si>
  <si>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</si>
  <si>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</si>
  <si>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</si>
  <si>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</si>
  <si>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</si>
  <si>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</si>
  <si>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</si>
  <si>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</si>
  <si>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</si>
  <si>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</si>
  <si>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</si>
  <si>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</si>
  <si>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</si>
  <si>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</si>
  <si>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</si>
  <si>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</si>
  <si>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</si>
  <si>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</si>
  <si>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</si>
  <si>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</si>
  <si>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</si>
  <si>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</si>
  <si>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</si>
  <si>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</si>
  <si>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</si>
  <si>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</si>
  <si>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</si>
  <si>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</si>
  <si>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</si>
  <si>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</si>
  <si>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</si>
  <si>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</si>
  <si>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</si>
  <si>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</si>
  <si>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</si>
  <si>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</si>
  <si>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</si>
  <si>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</si>
  <si>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</si>
  <si>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</si>
  <si>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</si>
  <si>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</si>
  <si>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</si>
  <si>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</si>
  <si>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</si>
  <si>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</si>
  <si>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</si>
  <si>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</si>
  <si>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</si>
  <si>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</si>
  <si>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</si>
  <si>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</si>
  <si>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</si>
  <si>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</si>
  <si>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</si>
  <si>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</si>
  <si>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</si>
  <si>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</si>
  <si>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</si>
  <si>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</si>
  <si>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</si>
  <si>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</si>
  <si>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</si>
  <si>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</si>
  <si>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</si>
  <si>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</si>
  <si>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</si>
  <si>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</si>
  <si>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</si>
  <si>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</si>
  <si>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</si>
  <si>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</si>
  <si>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</si>
  <si>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</si>
  <si>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</si>
  <si>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</si>
  <si>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</si>
  <si>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</si>
  <si>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</si>
  <si>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</si>
  <si>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</si>
  <si>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</si>
  <si>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</si>
  <si>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</si>
  <si>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</si>
  <si>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</si>
  <si>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</si>
  <si>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</si>
  <si>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</si>
  <si>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</si>
  <si>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</si>
  <si>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</si>
  <si>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</si>
  <si>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</si>
  <si>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</si>
  <si>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</si>
  <si>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</si>
  <si>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</si>
  <si>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</si>
  <si>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</si>
  <si>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</si>
  <si>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</si>
  <si>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</si>
  <si>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</si>
  <si>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</si>
  <si>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</si>
  <si>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</si>
  <si>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</si>
  <si>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</si>
  <si>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</si>
  <si>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</si>
  <si>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</si>
  <si>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</si>
  <si>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</si>
  <si>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</si>
  <si>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</si>
  <si>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</si>
  <si>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</si>
  <si>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</si>
  <si>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</si>
  <si>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</si>
  <si>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</si>
  <si>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</si>
  <si>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</si>
  <si>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</si>
  <si>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</si>
  <si>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</si>
  <si>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</si>
  <si>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</si>
  <si>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</si>
  <si>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</si>
  <si>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</si>
  <si>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</si>
  <si>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</si>
  <si>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</si>
  <si>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</si>
  <si>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</si>
  <si>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</si>
  <si>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</si>
  <si>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</si>
  <si>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</si>
  <si>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</si>
  <si>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</si>
  <si>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</si>
  <si>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</si>
  <si>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</si>
  <si>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</si>
  <si>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</si>
  <si>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</si>
  <si>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</si>
  <si>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</si>
  <si>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</si>
  <si>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</si>
  <si>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</si>
  <si>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</si>
  <si>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</si>
  <si>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</si>
  <si>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</si>
  <si>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</si>
  <si>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</si>
  <si>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</si>
  <si>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</si>
  <si>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</si>
  <si>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</si>
  <si>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</si>
  <si>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</si>
  <si>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</si>
  <si>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</si>
  <si>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</si>
  <si>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</si>
  <si>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</si>
  <si>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</si>
  <si>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</si>
  <si>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</si>
  <si>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</si>
  <si>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</si>
  <si>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</si>
  <si>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</si>
  <si>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</si>
  <si>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</si>
  <si>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</si>
  <si>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</si>
  <si>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</si>
  <si>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</si>
  <si>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</si>
  <si>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</si>
  <si>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</si>
  <si>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</si>
  <si>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</si>
  <si>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</si>
  <si>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</si>
  <si>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</si>
  <si>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</si>
  <si>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5173</t>
  </si>
  <si>
    <t>1.03</t>
  </si>
  <si>
    <t>1.05</t>
  </si>
  <si>
    <t>1.06</t>
  </si>
  <si>
    <t>3.06</t>
  </si>
  <si>
    <t>3.07</t>
  </si>
  <si>
    <t>3.08</t>
  </si>
  <si>
    <t>3.09</t>
  </si>
  <si>
    <t>3.10</t>
  </si>
  <si>
    <t>3.11</t>
  </si>
  <si>
    <t>4.06</t>
  </si>
  <si>
    <t>4.04</t>
  </si>
  <si>
    <t>4.05</t>
  </si>
  <si>
    <t>4.07</t>
  </si>
  <si>
    <t>4.08</t>
  </si>
  <si>
    <t>4.09</t>
  </si>
  <si>
    <t>4.10</t>
  </si>
  <si>
    <t>4.11</t>
  </si>
  <si>
    <t>4.12</t>
  </si>
  <si>
    <t>4.13</t>
  </si>
  <si>
    <t>4.14</t>
  </si>
  <si>
    <t>4.15</t>
  </si>
  <si>
    <t>4.16</t>
  </si>
  <si>
    <t>4.17</t>
  </si>
  <si>
    <t>4.18</t>
  </si>
  <si>
    <t>4.20</t>
  </si>
  <si>
    <t>4.21</t>
  </si>
  <si>
    <t>4.22</t>
  </si>
  <si>
    <t>4.23</t>
  </si>
  <si>
    <t>4.24</t>
  </si>
  <si>
    <t>4.25</t>
  </si>
  <si>
    <t>5.19</t>
  </si>
  <si>
    <t>5.20</t>
  </si>
  <si>
    <t>5.21</t>
  </si>
  <si>
    <t>5.22</t>
  </si>
  <si>
    <t>5.23</t>
  </si>
  <si>
    <t>5.24</t>
  </si>
  <si>
    <t>5.25</t>
  </si>
  <si>
    <t>5.26</t>
  </si>
  <si>
    <t>5.27</t>
  </si>
  <si>
    <t>5.28</t>
  </si>
  <si>
    <t>5.29</t>
  </si>
  <si>
    <t>5.30</t>
  </si>
  <si>
    <t>6.02</t>
  </si>
  <si>
    <t>CUSTO ADOTADO (R$)</t>
  </si>
  <si>
    <t>https://www.dagad.com.br/shop/produto/porta-corta-fogo-p-90-dupla-180x210x005cm/</t>
  </si>
  <si>
    <t>(21) 2229-5760</t>
  </si>
  <si>
    <t>https://www.aerotexextintores.com.br/portas-corta-fogo-de-chapa-galvanizada/136-porta-corta-fogo-dupla-p90-1800x2100x50mm-c-fech-batente-trinco-acabamento-em-chapa-galvanizada-mh142</t>
  </si>
  <si>
    <t>(12) 3922-1771</t>
  </si>
  <si>
    <t>QUADRO DE PARALELISMO ENTRE GERADORES</t>
  </si>
  <si>
    <t>ALSET</t>
  </si>
  <si>
    <t>LEITO PESADO 500X100X3000MM</t>
  </si>
  <si>
    <t>BEGE IND</t>
  </si>
  <si>
    <t>EMENDA PARA LEITO – 100 MM ALTURA</t>
  </si>
  <si>
    <t>CURVA HORIZONTAL 90 º PARA LEITO 500X100 MM</t>
  </si>
  <si>
    <t>CURVA DE INVERSÃO 90º PARA LEITO 500X100 MM</t>
  </si>
  <si>
    <t>LUMINÁRIA BLINDADA</t>
  </si>
  <si>
    <t>AMERICANAS</t>
  </si>
  <si>
    <t>JUNTA DE EXPANSÃO TIPO FOLE EM AÇO INOX C/ FLANGE Ф 3” COMP. MIN. DE 12”</t>
  </si>
  <si>
    <t>LPA FLEX</t>
  </si>
  <si>
    <t>DIAVED VEDACOES</t>
  </si>
  <si>
    <t>ASALIT</t>
  </si>
  <si>
    <t>FLANGE EM AÇO CARBONO DE Ф 3”</t>
  </si>
  <si>
    <t>GOIANIA TUBOS E CONEXOES</t>
  </si>
  <si>
    <t>(62) 3092-2724</t>
  </si>
  <si>
    <t>VALK TUBOS ACESSORIOS E MONTAGENS INDUSTRIAIS</t>
  </si>
  <si>
    <t>CURVA RAIO LONGO 90º SCHEDULE 40 DE AÇO CARBONO DE Ф 3”</t>
  </si>
  <si>
    <t>SILENCIOSO HOSPITALAR Ф 3”</t>
  </si>
  <si>
    <t>VEDARE</t>
  </si>
  <si>
    <t>ALIANCA AMBIENTAL</t>
  </si>
  <si>
    <t>RBC ACUSTICA</t>
  </si>
  <si>
    <t>AMORTECEDOR DE VIBRAÇÃO COM MOLA DE AÇO COMPATÍVEL COM O PESO DO GERADOR</t>
  </si>
  <si>
    <t>AVD ANTI VIBRATION DYNAMICS</t>
  </si>
  <si>
    <t>FITA CERÂMICA PARA ISOLAMENTO TÉRMICO – ROLO DE 75 MM X 30 M</t>
  </si>
  <si>
    <t>REFRATIL REFRATARIOS</t>
  </si>
  <si>
    <t>FERCOM</t>
  </si>
  <si>
    <t>ALUMÍNIO CORRUGADO</t>
  </si>
  <si>
    <t>TOTAL FORROS E ISOLAMENTO</t>
  </si>
  <si>
    <t>ALTEC COMERCIO DE ALUMINIO</t>
  </si>
  <si>
    <t>CINTA DE ALUMÍNIO</t>
  </si>
  <si>
    <t>LUFATERM</t>
  </si>
  <si>
    <t>SELO DE ALUMÍNIO</t>
  </si>
  <si>
    <t>MANTA DE BORRACHA NEOPRENE DE 1”</t>
  </si>
  <si>
    <t>ATO BORRACHAS</t>
  </si>
  <si>
    <t>ABRAÇADEIRA TIPO GOTA Ф 3”</t>
  </si>
  <si>
    <t>GOIAS PARAFUSOS</t>
  </si>
  <si>
    <t>BROCA DE VIDEA Ф 1/4”</t>
  </si>
  <si>
    <t>CCP</t>
  </si>
  <si>
    <t>BROCA AÇO RÁPIDO Ф 1/4”</t>
  </si>
  <si>
    <t>IMPERIAL FERRAMENTAS</t>
  </si>
  <si>
    <t>LONA ENCERADA</t>
  </si>
  <si>
    <t>REINO DA BORRACHA</t>
  </si>
  <si>
    <t>REBITE POP 450 S - 3,2 X 12 MM</t>
  </si>
  <si>
    <t>CREA GO</t>
  </si>
  <si>
    <t>PAPELARIA TRIBUTARIA</t>
  </si>
  <si>
    <t>SIPROENGE</t>
  </si>
  <si>
    <t>TRAMONTINA</t>
  </si>
  <si>
    <t>GL</t>
  </si>
  <si>
    <t>LOJA DO MECÂNICO</t>
  </si>
  <si>
    <t>LUTEC PARAFUSO</t>
  </si>
  <si>
    <t>ELETROMAC</t>
  </si>
  <si>
    <t>INFRAELETROCALHAS</t>
  </si>
  <si>
    <t>SINAPI JUL/2021</t>
  </si>
  <si>
    <t>GERADORES PLENÁRIO 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</si>
</sst>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R$&quot;\ * #,##0.00_-;\-&quot;R$&quot;\ * #,##0.00_-;_-&quot;R$&quot;\ * &quot;-&quot;??_-;_-@_-"/>
    <numFmt numFmtId="43" formatCode="_-* #,##0.00_-;\-* #,##0.00_-;_-* &quot;-&quot;??_-;_-@_-"/>
    <numFmt numFmtId="164" formatCode="&quot;R$&quot;\ #,##0.00"/>
    <numFmt numFmtId="165" formatCode="&quot; R$ &quot;#,##0.00\ ;&quot;-R$ &quot;#,##0.00\ ;&quot; R$ -&quot;#\ ;@\ "/>
    <numFmt numFmtId="166" formatCode="00&quot; dias&quot;"/>
    <numFmt numFmtId="167" formatCode="&quot;R$ &quot;#,##0.00"/>
    <numFmt numFmtId="168" formatCode="&quot; R$ &quot;#,##0.00&quot; &quot;;&quot; R$ (&quot;#,##0.00&quot;)&quot;;&quot; R$ -&quot;#&quot; &quot;;@&quot; &quot;"/>
    <numFmt numFmtId="169" formatCode="[$R$-416]&quot; &quot;#,##0.00;[Red]&quot;-&quot;[$R$-416]&quot; &quot;#,##0.00"/>
    <numFmt numFmtId="170" formatCode="#,##0.00&quot; &quot;;&quot;-&quot;#,##0.00&quot; &quot;;&quot; -&quot;#&quot; &quot;;@&quot; &quot;"/>
    <numFmt numFmtId="171" formatCode="#,##0.00&quot; &quot;;&quot; (&quot;#,##0.00&quot;)&quot;;&quot; -&quot;#&quot; &quot;;@&quot; &quot;"/>
    <numFmt numFmtId="172" formatCode="#,##0.00\ ;\-#,##0.00\ ;&quot; -&quot;#\ ;@\ "/>
    <numFmt numFmtId="173" formatCode="_(* #,##0.00_);_(* \(#,##0.00\);_(* \-??_);_(@_)"/>
    <numFmt numFmtId="174" formatCode="#,##0.00\ ;&quot; (&quot;#,##0.00\);&quot; -&quot;#\ ;@\ "/>
    <numFmt numFmtId="175" formatCode="&quot; R$ &quot;#,##0.00\ ;&quot; R$ (&quot;#,##0.00\);&quot; R$ -&quot;#\ ;@\ "/>
    <numFmt numFmtId="176" formatCode="[$-416]General"/>
    <numFmt numFmtId="177" formatCode="0.000%"/>
    <numFmt numFmtId="178" formatCode="&quot;ISS do MUNICIPIO:&quot;\ 0%"/>
    <numFmt numFmtId="179" formatCode="&quot;AC+S+R+G = &quot;0.00%"/>
    <numFmt numFmtId="180" formatCode="&quot;DF = &quot;0.00%"/>
    <numFmt numFmtId="181" formatCode="&quot;L = &quot;0.00%"/>
    <numFmt numFmtId="182" formatCode="&quot; = &quot;0.00"/>
    <numFmt numFmtId="183" formatCode="&quot;BDI = &quot;0.00%"/>
    <numFmt numFmtId="184" formatCode="_(* #,##0.00_);_(* \(#,##0.00\);_(* &quot;-&quot;??_);_(@_)"/>
  </numFmts>
  <fonts count="90">
    <font>
      <sz val="11"/>
      <color theme="1"/>
      <name val="Calibri"/>
      <family val="2"/>
      <scheme val="minor"/>
    </font>
    <font>
      <sz val="10"/>
      <color theme="1"/>
      <name val="Arial"/>
      <family val="2"/>
    </font>
    <font>
      <sz val="14"/>
      <color theme="1"/>
      <name val="Arial"/>
      <family val="2"/>
    </font>
    <font>
      <sz val="10"/>
      <name val="Arial"/>
      <family val="2"/>
    </font>
    <font>
      <sz val="10"/>
      <color indexed="8"/>
      <name val="Arial"/>
      <family val="2"/>
    </font>
    <font>
      <sz val="11"/>
      <color indexed="8"/>
      <name val="Arial"/>
      <family val="2"/>
    </font>
    <font>
      <sz val="10"/>
      <name val="SimSun"/>
      <family val="2"/>
    </font>
    <font>
      <b/>
      <sz val="11"/>
      <color indexed="8"/>
      <name val="Arial"/>
      <family val="2"/>
    </font>
    <font>
      <b/>
      <sz val="11"/>
      <name val="Arial"/>
      <family val="2"/>
    </font>
    <font>
      <b/>
      <sz val="10"/>
      <color indexed="8"/>
      <name val="Arial"/>
      <family val="2"/>
    </font>
    <font>
      <sz val="11"/>
      <color theme="1"/>
      <name val="Calibri"/>
      <family val="2"/>
      <scheme val="minor"/>
    </font>
    <font>
      <sz val="11"/>
      <name val="Arial"/>
      <family val="2"/>
    </font>
    <font>
      <sz val="11"/>
      <color rgb="FF000000"/>
      <name val="Calibri"/>
      <family val="2"/>
    </font>
    <font>
      <sz val="10"/>
      <color rgb="FF000000"/>
      <name val="Arial1"/>
    </font>
    <font>
      <sz val="11"/>
      <color rgb="FF000000"/>
      <name val="Calibri1"/>
    </font>
    <font>
      <u/>
      <sz val="11"/>
      <color rgb="FF0000FF"/>
      <name val="Calibri1"/>
    </font>
    <font>
      <b/>
      <i/>
      <sz val="16"/>
      <color rgb="FF000000"/>
      <name val="Calibri"/>
      <family val="2"/>
    </font>
    <font>
      <b/>
      <i/>
      <u/>
      <sz val="11"/>
      <color rgb="FF000000"/>
      <name val="Calibri"/>
      <family val="2"/>
    </font>
    <font>
      <b/>
      <sz val="18"/>
      <color rgb="FF333399"/>
      <name val="Cambria"/>
      <family val="1"/>
    </font>
    <font>
      <b/>
      <sz val="15"/>
      <color rgb="FF333399"/>
      <name val="Calibri"/>
      <family val="2"/>
    </font>
    <font>
      <b/>
      <sz val="11"/>
      <color rgb="FF000000"/>
      <name val="Courier New"/>
      <family val="3"/>
    </font>
    <font>
      <b/>
      <sz val="10"/>
      <color rgb="FF000000"/>
      <name val="Arial"/>
      <family val="2"/>
    </font>
    <font>
      <sz val="10"/>
      <color rgb="FF000000"/>
      <name val="Arial"/>
      <family val="2"/>
    </font>
    <font>
      <sz val="11"/>
      <color indexed="8"/>
      <name val="Calibri"/>
      <family val="2"/>
    </font>
    <font>
      <b/>
      <sz val="11"/>
      <name val="Courier New"/>
      <family val="3"/>
      <charset val="1"/>
    </font>
    <font>
      <b/>
      <sz val="18"/>
      <color indexed="62"/>
      <name val="Cambria"/>
      <family val="2"/>
    </font>
    <font>
      <b/>
      <sz val="15"/>
      <color indexed="62"/>
      <name val="Calibri"/>
      <family val="2"/>
    </font>
    <font>
      <sz val="11"/>
      <color theme="1"/>
      <name val="Arial"/>
      <family val="2"/>
    </font>
    <font>
      <b/>
      <sz val="10"/>
      <color theme="1"/>
      <name val="Arial"/>
      <family val="2"/>
    </font>
    <font>
      <b/>
      <sz val="11"/>
      <color theme="1"/>
      <name val="Arial"/>
      <family val="2"/>
    </font>
    <font>
      <sz val="12"/>
      <color rgb="FF000000"/>
      <name val="Arial"/>
      <family val="2"/>
    </font>
    <font>
      <b/>
      <sz val="12"/>
      <color theme="1"/>
      <name val="Arial"/>
      <family val="2"/>
    </font>
    <font>
      <sz val="12"/>
      <color theme="1"/>
      <name val="Arial"/>
      <family val="2"/>
    </font>
    <font>
      <b/>
      <sz val="11"/>
      <color rgb="FF000000"/>
      <name val="Calibri"/>
      <family val="2"/>
    </font>
    <font>
      <sz val="11"/>
      <color rgb="FF000000"/>
      <name val="Arial2"/>
    </font>
    <font>
      <b/>
      <sz val="11"/>
      <color rgb="FF000000"/>
      <name val="Arial3"/>
    </font>
    <font>
      <sz val="8"/>
      <color theme="1"/>
      <name val="Verdana"/>
      <family val="2"/>
    </font>
    <font>
      <b/>
      <sz val="14"/>
      <color theme="1"/>
      <name val="Arial"/>
      <family val="2"/>
    </font>
    <font>
      <b/>
      <sz val="12"/>
      <color rgb="FF000000"/>
      <name val="Arial"/>
      <family val="2"/>
    </font>
    <font>
      <b/>
      <sz val="14"/>
      <color rgb="FF000000"/>
      <name val="Arial"/>
      <family val="2"/>
    </font>
    <font>
      <b/>
      <sz val="11"/>
      <color theme="1"/>
      <name val="Calibri"/>
      <family val="2"/>
      <scheme val="minor"/>
    </font>
    <font>
      <b/>
      <sz val="12"/>
      <color theme="1"/>
      <name val="Calibri"/>
      <family val="2"/>
      <scheme val="minor"/>
    </font>
    <font>
      <b/>
      <i/>
      <u/>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charset val="1"/>
    </font>
    <font>
      <sz val="10"/>
      <name val="Arial"/>
      <family val="2"/>
      <charset val="1"/>
    </font>
    <font>
      <u/>
      <sz val="11"/>
      <color theme="10"/>
      <name val="Calibri"/>
      <family val="2"/>
      <charset val="1"/>
    </font>
    <font>
      <sz val="11"/>
      <color rgb="FF000000"/>
      <name val="Arial"/>
      <family val="2"/>
    </font>
    <font>
      <b/>
      <sz val="11"/>
      <color rgb="FF000000"/>
      <name val="Arial"/>
      <family val="2"/>
    </font>
    <font>
      <i/>
      <sz val="10"/>
      <color rgb="FF000000"/>
      <name val="Arial"/>
      <family val="2"/>
    </font>
    <font>
      <b/>
      <i/>
      <sz val="11"/>
      <color rgb="FF000000"/>
      <name val="Arial"/>
      <family val="2"/>
    </font>
    <font>
      <sz val="8"/>
      <color rgb="FF000000"/>
      <name val="Arial"/>
      <family val="2"/>
    </font>
    <font>
      <sz val="10"/>
      <name val="Arial"/>
      <family val="2"/>
    </font>
    <font>
      <sz val="10"/>
      <name val="Arial"/>
      <family val="2"/>
    </font>
    <font>
      <sz val="11"/>
      <name val="Calibri"/>
      <family val="2"/>
      <scheme val="minor"/>
    </font>
    <font>
      <b/>
      <sz val="8"/>
      <color rgb="FF000000"/>
      <name val="Verdana"/>
      <family val="2"/>
    </font>
    <font>
      <b/>
      <sz val="8"/>
      <color theme="1"/>
      <name val="Verdana"/>
      <family val="2"/>
    </font>
    <font>
      <sz val="10"/>
      <name val="Arial"/>
    </font>
    <font>
      <sz val="8"/>
      <name val="Calibri"/>
      <family val="2"/>
      <scheme val="minor"/>
    </font>
    <font>
      <sz val="8"/>
      <color rgb="FF003366"/>
      <name val="Verdana"/>
      <family val="2"/>
    </font>
    <font>
      <b/>
      <sz val="10"/>
      <color theme="1"/>
      <name val="Verdana"/>
      <family val="2"/>
    </font>
    <font>
      <b/>
      <sz val="9"/>
      <color theme="1"/>
      <name val="Verdana"/>
      <family val="2"/>
    </font>
    <font>
      <sz val="10"/>
      <color rgb="FF000000"/>
      <name val="Liberation Serif"/>
      <family val="1"/>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s>
  <fills count="56">
    <fill>
      <patternFill patternType="none"/>
    </fill>
    <fill>
      <patternFill patternType="gray125"/>
    </fill>
    <fill>
      <patternFill patternType="solid">
        <fgColor theme="0" tint="-0.14999847407452621"/>
        <bgColor indexed="64"/>
      </patternFill>
    </fill>
    <fill>
      <patternFill patternType="solid">
        <fgColor rgb="FFCCCCCC"/>
        <bgColor rgb="FFCCCCCC"/>
      </patternFill>
    </fill>
    <fill>
      <patternFill patternType="solid">
        <fgColor rgb="FFCCCCFF"/>
        <bgColor rgb="FFCCCCFF"/>
      </patternFill>
    </fill>
    <fill>
      <patternFill patternType="solid">
        <fgColor rgb="FFFF0000"/>
        <bgColor rgb="FFFF0000"/>
      </patternFill>
    </fill>
    <fill>
      <patternFill patternType="solid">
        <fgColor rgb="FFE6E6E6"/>
        <bgColor rgb="FFE6E6E6"/>
      </patternFill>
    </fill>
    <fill>
      <patternFill patternType="solid">
        <fgColor indexed="9"/>
        <bgColor indexed="26"/>
      </patternFill>
    </fill>
    <fill>
      <patternFill patternType="solid">
        <fgColor indexed="31"/>
        <bgColor indexed="22"/>
      </patternFill>
    </fill>
    <fill>
      <patternFill patternType="solid">
        <fgColor rgb="FFC0C0C0"/>
        <bgColor rgb="FFC0C0C0"/>
      </patternFill>
    </fill>
    <fill>
      <patternFill patternType="solid">
        <fgColor rgb="FFB3B3B3"/>
        <bgColor rgb="FFB3B3B3"/>
      </patternFill>
    </fill>
    <fill>
      <patternFill patternType="solid">
        <fgColor rgb="FFE6E6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rgb="FFC0C0C0"/>
      </patternFill>
    </fill>
    <fill>
      <patternFill patternType="solid">
        <fgColor rgb="FFE6E6FF"/>
        <bgColor rgb="FFCCFFFF"/>
      </patternFill>
    </fill>
    <fill>
      <patternFill patternType="solid">
        <fgColor theme="9" tint="0.39997558519241921"/>
        <bgColor indexed="64"/>
      </patternFill>
    </fill>
    <fill>
      <patternFill patternType="solid">
        <fgColor rgb="FFF5F5F5"/>
        <bgColor indexed="64"/>
      </patternFill>
    </fill>
    <fill>
      <patternFill patternType="solid">
        <fgColor rgb="FFFF3300"/>
        <bgColor rgb="FFFF3300"/>
      </patternFill>
    </fill>
    <fill>
      <patternFill patternType="solid">
        <fgColor rgb="FFDDDDDD"/>
        <bgColor rgb="FFDDDDDD"/>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D9D9D9"/>
        <bgColor rgb="FFD9D9D9"/>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hair">
        <color indexed="8"/>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style="thin">
        <color indexed="64"/>
      </left>
      <right/>
      <top style="hair">
        <color indexed="8"/>
      </top>
      <bottom style="thin">
        <color indexed="64"/>
      </bottom>
      <diagonal/>
    </border>
    <border>
      <left/>
      <right/>
      <top/>
      <bottom style="thin">
        <color rgb="FF33CCCC"/>
      </bottom>
      <diagonal/>
    </border>
    <border>
      <left/>
      <right/>
      <top/>
      <bottom style="thin">
        <color auto="1"/>
      </bottom>
      <diagonal/>
    </border>
    <border>
      <left style="hair">
        <color indexed="8"/>
      </left>
      <right style="hair">
        <color indexed="8"/>
      </right>
      <top style="hair">
        <color indexed="8"/>
      </top>
      <bottom style="hair">
        <color indexed="8"/>
      </bottom>
      <diagonal/>
    </border>
    <border>
      <left/>
      <right/>
      <top/>
      <bottom style="thick">
        <color indexed="49"/>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indexed="64"/>
      </left>
      <right style="hair">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808080"/>
      </left>
      <right style="thin">
        <color rgb="FF808080"/>
      </right>
      <top style="thin">
        <color rgb="FF808080"/>
      </top>
      <bottom style="thin">
        <color rgb="FF808080"/>
      </bottom>
      <diagonal/>
    </border>
  </borders>
  <cellStyleXfs count="126">
    <xf numFmtId="0" fontId="0" fillId="0" borderId="0"/>
    <xf numFmtId="0" fontId="3" fillId="0" borderId="0"/>
    <xf numFmtId="165" fontId="6" fillId="0" borderId="0" applyBorder="0" applyAlignment="0" applyProtection="0"/>
    <xf numFmtId="9" fontId="6" fillId="0" borderId="0" applyBorder="0" applyAlignment="0" applyProtection="0"/>
    <xf numFmtId="9" fontId="10" fillId="0" borderId="0" applyFont="0" applyFill="0" applyBorder="0" applyAlignment="0" applyProtection="0"/>
    <xf numFmtId="0" fontId="12" fillId="0" borderId="0"/>
    <xf numFmtId="4" fontId="13" fillId="0" borderId="7">
      <alignment horizontal="right" vertical="center" wrapText="1"/>
    </xf>
    <xf numFmtId="170" fontId="12" fillId="0" borderId="0"/>
    <xf numFmtId="168" fontId="14" fillId="0" borderId="0"/>
    <xf numFmtId="0" fontId="15" fillId="0" borderId="0"/>
    <xf numFmtId="0" fontId="12" fillId="0" borderId="0"/>
    <xf numFmtId="0" fontId="12" fillId="4" borderId="0"/>
    <xf numFmtId="0" fontId="16" fillId="0" borderId="0">
      <alignment horizontal="center"/>
    </xf>
    <xf numFmtId="0" fontId="16" fillId="0" borderId="0">
      <alignment horizontal="center" textRotation="90"/>
    </xf>
    <xf numFmtId="9" fontId="13" fillId="0" borderId="0"/>
    <xf numFmtId="0" fontId="17" fillId="0" borderId="0"/>
    <xf numFmtId="169" fontId="17" fillId="0" borderId="0"/>
    <xf numFmtId="0" fontId="12" fillId="5" borderId="0"/>
    <xf numFmtId="0" fontId="12" fillId="5" borderId="0"/>
    <xf numFmtId="0" fontId="13" fillId="6" borderId="0"/>
    <xf numFmtId="0" fontId="18" fillId="0" borderId="0"/>
    <xf numFmtId="0" fontId="18" fillId="0" borderId="0"/>
    <xf numFmtId="0" fontId="19" fillId="0" borderId="15"/>
    <xf numFmtId="0" fontId="20" fillId="3" borderId="0">
      <alignment horizontal="left"/>
    </xf>
    <xf numFmtId="171" fontId="13" fillId="0" borderId="0"/>
    <xf numFmtId="171" fontId="13" fillId="0" borderId="0"/>
    <xf numFmtId="44" fontId="10" fillId="0" borderId="0" applyFont="0" applyFill="0" applyBorder="0" applyAlignment="0" applyProtection="0"/>
    <xf numFmtId="0" fontId="12" fillId="0" borderId="0"/>
    <xf numFmtId="172" fontId="12" fillId="0" borderId="0"/>
    <xf numFmtId="0" fontId="10" fillId="0" borderId="0"/>
    <xf numFmtId="44" fontId="10" fillId="0" borderId="0" applyFont="0" applyFill="0" applyBorder="0" applyAlignment="0" applyProtection="0"/>
    <xf numFmtId="165" fontId="12" fillId="0" borderId="0"/>
    <xf numFmtId="0" fontId="23" fillId="0" borderId="0"/>
    <xf numFmtId="175" fontId="3" fillId="0" borderId="0" applyFill="0" applyBorder="0" applyAlignment="0" applyProtection="0"/>
    <xf numFmtId="4" fontId="3" fillId="0" borderId="17" applyProtection="0">
      <alignment horizontal="right" vertical="center" wrapText="1"/>
    </xf>
    <xf numFmtId="9" fontId="3" fillId="0" borderId="0" applyFill="0" applyBorder="0" applyAlignment="0" applyProtection="0"/>
    <xf numFmtId="0" fontId="3" fillId="7" borderId="0" applyNumberFormat="0" applyBorder="0" applyAlignment="0" applyProtection="0"/>
    <xf numFmtId="0" fontId="24" fillId="8" borderId="0" applyNumberFormat="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6" fillId="0" borderId="18" applyNumberFormat="0" applyFill="0" applyAlignment="0" applyProtection="0"/>
    <xf numFmtId="173" fontId="3" fillId="0" borderId="0" applyFill="0" applyBorder="0" applyAlignment="0" applyProtection="0"/>
    <xf numFmtId="174" fontId="3" fillId="0" borderId="0" applyFill="0" applyBorder="0" applyAlignment="0" applyProtection="0"/>
    <xf numFmtId="43" fontId="3" fillId="0" borderId="0" applyFont="0" applyFill="0" applyBorder="0" applyAlignment="0" applyProtection="0"/>
    <xf numFmtId="0" fontId="12" fillId="0" borderId="0"/>
    <xf numFmtId="176" fontId="15" fillId="0" borderId="0"/>
    <xf numFmtId="176" fontId="14" fillId="0" borderId="0"/>
    <xf numFmtId="0" fontId="12" fillId="10" borderId="0"/>
    <xf numFmtId="0" fontId="34" fillId="10" borderId="0"/>
    <xf numFmtId="0" fontId="34" fillId="0" borderId="7"/>
    <xf numFmtId="0" fontId="12" fillId="10" borderId="0"/>
    <xf numFmtId="4" fontId="34" fillId="9" borderId="0"/>
    <xf numFmtId="0" fontId="33" fillId="9" borderId="0"/>
    <xf numFmtId="0" fontId="35" fillId="3" borderId="0"/>
    <xf numFmtId="0" fontId="43" fillId="0" borderId="0" applyNumberFormat="0" applyFill="0" applyBorder="0" applyAlignment="0" applyProtection="0"/>
    <xf numFmtId="0" fontId="44" fillId="0" borderId="30" applyNumberFormat="0" applyFill="0" applyAlignment="0" applyProtection="0"/>
    <xf numFmtId="0" fontId="45" fillId="0" borderId="31" applyNumberFormat="0" applyFill="0" applyAlignment="0" applyProtection="0"/>
    <xf numFmtId="0" fontId="46" fillId="0" borderId="32" applyNumberFormat="0" applyFill="0" applyAlignment="0" applyProtection="0"/>
    <xf numFmtId="0" fontId="46" fillId="0" borderId="0" applyNumberFormat="0" applyFill="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0" applyNumberFormat="0" applyBorder="0" applyAlignment="0" applyProtection="0"/>
    <xf numFmtId="0" fontId="50" fillId="15" borderId="33" applyNumberFormat="0" applyAlignment="0" applyProtection="0"/>
    <xf numFmtId="0" fontId="51" fillId="16" borderId="34" applyNumberFormat="0" applyAlignment="0" applyProtection="0"/>
    <xf numFmtId="0" fontId="52" fillId="16" borderId="33" applyNumberFormat="0" applyAlignment="0" applyProtection="0"/>
    <xf numFmtId="0" fontId="53" fillId="0" borderId="35" applyNumberFormat="0" applyFill="0" applyAlignment="0" applyProtection="0"/>
    <xf numFmtId="0" fontId="54" fillId="17" borderId="36" applyNumberFormat="0" applyAlignment="0" applyProtection="0"/>
    <xf numFmtId="0" fontId="55" fillId="0" borderId="0" applyNumberFormat="0" applyFill="0" applyBorder="0" applyAlignment="0" applyProtection="0"/>
    <xf numFmtId="0" fontId="10" fillId="18" borderId="37" applyNumberFormat="0" applyFont="0" applyAlignment="0" applyProtection="0"/>
    <xf numFmtId="0" fontId="56" fillId="0" borderId="0" applyNumberFormat="0" applyFill="0" applyBorder="0" applyAlignment="0" applyProtection="0"/>
    <xf numFmtId="0" fontId="40" fillId="0" borderId="38" applyNumberFormat="0" applyFill="0" applyAlignment="0" applyProtection="0"/>
    <xf numFmtId="0" fontId="57"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57" fillId="42" borderId="0" applyNumberFormat="0" applyBorder="0" applyAlignment="0" applyProtection="0"/>
    <xf numFmtId="0" fontId="58" fillId="0" borderId="0"/>
    <xf numFmtId="174" fontId="59" fillId="0" borderId="0" applyBorder="0" applyProtection="0"/>
    <xf numFmtId="0" fontId="60" fillId="0" borderId="0" applyNumberFormat="0" applyFill="0" applyBorder="0" applyAlignment="0" applyProtection="0"/>
    <xf numFmtId="0" fontId="11" fillId="0" borderId="0"/>
    <xf numFmtId="0" fontId="66" fillId="0" borderId="0"/>
    <xf numFmtId="43" fontId="66" fillId="0" borderId="0" applyFont="0" applyFill="0" applyBorder="0" applyAlignment="0" applyProtection="0"/>
    <xf numFmtId="184" fontId="66" fillId="0" borderId="0" applyFont="0" applyFill="0" applyBorder="0" applyAlignment="0" applyProtection="0"/>
    <xf numFmtId="0" fontId="67" fillId="0" borderId="0"/>
    <xf numFmtId="43" fontId="67" fillId="0" borderId="0" applyFont="0" applyFill="0" applyBorder="0" applyAlignment="0" applyProtection="0"/>
    <xf numFmtId="0" fontId="3" fillId="0" borderId="0"/>
    <xf numFmtId="0" fontId="71" fillId="0" borderId="0"/>
    <xf numFmtId="43" fontId="10" fillId="0" borderId="0" applyFont="0" applyFill="0" applyBorder="0" applyAlignment="0" applyProtection="0"/>
    <xf numFmtId="0" fontId="77" fillId="0" borderId="0"/>
    <xf numFmtId="0" fontId="78" fillId="49" borderId="0"/>
    <xf numFmtId="0" fontId="78" fillId="50" borderId="0"/>
    <xf numFmtId="0" fontId="77" fillId="48" borderId="0"/>
    <xf numFmtId="0" fontId="79" fillId="51" borderId="0"/>
    <xf numFmtId="0" fontId="33" fillId="52" borderId="0"/>
    <xf numFmtId="0" fontId="80" fillId="53" borderId="0"/>
    <xf numFmtId="0" fontId="81" fillId="0" borderId="0"/>
    <xf numFmtId="0" fontId="82" fillId="54" borderId="0"/>
    <xf numFmtId="0" fontId="83" fillId="0" borderId="0"/>
    <xf numFmtId="0" fontId="84" fillId="0" borderId="0"/>
    <xf numFmtId="0" fontId="85" fillId="0" borderId="0"/>
    <xf numFmtId="0" fontId="86" fillId="0" borderId="0"/>
    <xf numFmtId="0" fontId="87" fillId="55" borderId="0"/>
    <xf numFmtId="0" fontId="88" fillId="55" borderId="56"/>
    <xf numFmtId="0" fontId="89" fillId="0" borderId="0"/>
    <xf numFmtId="0" fontId="12" fillId="0" borderId="0"/>
    <xf numFmtId="0" fontId="12" fillId="0" borderId="0"/>
    <xf numFmtId="0" fontId="79" fillId="0" borderId="0"/>
  </cellStyleXfs>
  <cellXfs count="345">
    <xf numFmtId="0" fontId="0" fillId="0" borderId="0" xfId="0"/>
    <xf numFmtId="0" fontId="1" fillId="0" borderId="2" xfId="0" quotePrefix="1" applyFont="1" applyFill="1" applyBorder="1" applyAlignment="1">
      <alignment horizontal="center" vertical="center"/>
    </xf>
    <xf numFmtId="164" fontId="1" fillId="0" borderId="2" xfId="0" quotePrefix="1" applyNumberFormat="1" applyFont="1" applyFill="1" applyBorder="1" applyAlignment="1">
      <alignment horizontal="center" vertical="center"/>
    </xf>
    <xf numFmtId="0" fontId="5" fillId="0" borderId="0" xfId="1" applyFont="1"/>
    <xf numFmtId="0" fontId="5" fillId="0" borderId="0" xfId="1" applyFont="1" applyBorder="1"/>
    <xf numFmtId="0" fontId="7" fillId="0" borderId="0" xfId="1" applyFont="1" applyBorder="1"/>
    <xf numFmtId="165" fontId="5" fillId="0" borderId="0" xfId="1" applyNumberFormat="1" applyFont="1" applyBorder="1" applyAlignment="1">
      <alignment horizontal="center"/>
    </xf>
    <xf numFmtId="10" fontId="5" fillId="0" borderId="0" xfId="3" applyNumberFormat="1" applyFont="1" applyBorder="1" applyAlignment="1" applyProtection="1">
      <alignment horizontal="center"/>
    </xf>
    <xf numFmtId="165" fontId="5" fillId="0" borderId="0" xfId="2" applyFont="1" applyBorder="1" applyAlignment="1" applyProtection="1">
      <alignment horizontal="center" vertical="center"/>
    </xf>
    <xf numFmtId="165" fontId="5" fillId="0" borderId="0" xfId="1" applyNumberFormat="1" applyFont="1" applyBorder="1" applyAlignment="1">
      <alignment horizontal="center" vertical="center"/>
    </xf>
    <xf numFmtId="165" fontId="5" fillId="0" borderId="0" xfId="1" applyNumberFormat="1" applyFont="1" applyFill="1" applyBorder="1" applyAlignment="1">
      <alignment horizontal="center"/>
    </xf>
    <xf numFmtId="165" fontId="5" fillId="0" borderId="0" xfId="1" applyNumberFormat="1" applyFont="1" applyFill="1" applyBorder="1"/>
    <xf numFmtId="165" fontId="5" fillId="0" borderId="0" xfId="2" applyFont="1" applyFill="1" applyBorder="1" applyAlignment="1" applyProtection="1">
      <alignment horizontal="center" vertical="center"/>
    </xf>
    <xf numFmtId="165" fontId="5" fillId="0" borderId="9" xfId="1" applyNumberFormat="1" applyFont="1" applyBorder="1" applyAlignment="1">
      <alignment horizontal="center"/>
    </xf>
    <xf numFmtId="165" fontId="5" fillId="0" borderId="13" xfId="1" applyNumberFormat="1" applyFont="1" applyBorder="1" applyAlignment="1">
      <alignment horizontal="center"/>
    </xf>
    <xf numFmtId="10" fontId="5" fillId="0" borderId="13" xfId="3" applyNumberFormat="1" applyFont="1" applyBorder="1" applyAlignment="1" applyProtection="1">
      <alignment horizontal="center"/>
    </xf>
    <xf numFmtId="0" fontId="5" fillId="0" borderId="0" xfId="1" applyFont="1" applyFill="1" applyBorder="1"/>
    <xf numFmtId="10" fontId="5" fillId="0" borderId="0" xfId="3" applyNumberFormat="1" applyFont="1" applyFill="1" applyBorder="1" applyAlignment="1" applyProtection="1">
      <alignment horizontal="center"/>
    </xf>
    <xf numFmtId="9" fontId="5" fillId="0" borderId="0" xfId="3" applyFont="1" applyFill="1" applyBorder="1" applyAlignment="1" applyProtection="1"/>
    <xf numFmtId="167" fontId="5" fillId="0" borderId="0" xfId="1" applyNumberFormat="1" applyFont="1" applyFill="1" applyBorder="1" applyAlignment="1">
      <alignment horizontal="center" vertical="center"/>
    </xf>
    <xf numFmtId="0" fontId="3" fillId="0" borderId="0" xfId="1" applyFont="1"/>
    <xf numFmtId="164" fontId="2" fillId="0" borderId="2" xfId="0" applyNumberFormat="1" applyFont="1" applyBorder="1" applyAlignment="1">
      <alignment horizontal="center" vertical="center"/>
    </xf>
    <xf numFmtId="0" fontId="4" fillId="0" borderId="0" xfId="0" applyFont="1" applyFill="1" applyAlignment="1">
      <alignment horizontal="left" vertical="center" wrapText="1"/>
    </xf>
    <xf numFmtId="0" fontId="5" fillId="0" borderId="0" xfId="1" applyFont="1" applyFill="1" applyBorder="1" applyAlignment="1">
      <alignment horizontal="center"/>
    </xf>
    <xf numFmtId="0" fontId="2" fillId="0" borderId="0" xfId="0" applyFont="1" applyAlignment="1">
      <alignment vertical="center"/>
    </xf>
    <xf numFmtId="0" fontId="27" fillId="0" borderId="0" xfId="0" applyFont="1" applyAlignment="1">
      <alignment vertical="center"/>
    </xf>
    <xf numFmtId="0" fontId="3" fillId="0" borderId="0" xfId="1" applyFont="1" applyFill="1" applyBorder="1"/>
    <xf numFmtId="0" fontId="29" fillId="0" borderId="0" xfId="0" applyFont="1" applyAlignment="1">
      <alignment horizontal="center" vertical="center"/>
    </xf>
    <xf numFmtId="0" fontId="29" fillId="0" borderId="0" xfId="0" applyFont="1" applyAlignment="1">
      <alignment vertical="center"/>
    </xf>
    <xf numFmtId="10" fontId="28" fillId="0" borderId="2" xfId="0" applyNumberFormat="1" applyFont="1" applyFill="1" applyBorder="1" applyAlignment="1">
      <alignment horizontal="center" vertical="center"/>
    </xf>
    <xf numFmtId="0" fontId="7" fillId="0" borderId="0" xfId="1" applyFont="1" applyBorder="1" applyAlignment="1">
      <alignment horizontal="center" vertical="center"/>
    </xf>
    <xf numFmtId="10" fontId="5" fillId="0" borderId="0" xfId="3" applyNumberFormat="1" applyFont="1" applyFill="1" applyBorder="1" applyAlignment="1" applyProtection="1">
      <alignment horizontal="center" vertical="center"/>
    </xf>
    <xf numFmtId="0" fontId="1" fillId="0" borderId="2" xfId="0" quotePrefix="1" applyFont="1" applyFill="1" applyBorder="1" applyAlignment="1">
      <alignment horizontal="center" vertical="center" wrapText="1"/>
    </xf>
    <xf numFmtId="164" fontId="27" fillId="0" borderId="0" xfId="0" applyNumberFormat="1" applyFont="1" applyAlignment="1">
      <alignment horizontal="left" vertical="center"/>
    </xf>
    <xf numFmtId="14" fontId="2" fillId="0" borderId="0" xfId="0" applyNumberFormat="1" applyFont="1" applyAlignment="1">
      <alignment vertical="center"/>
    </xf>
    <xf numFmtId="0" fontId="0" fillId="0" borderId="0" xfId="0" applyAlignment="1"/>
    <xf numFmtId="10" fontId="7" fillId="0" borderId="13" xfId="3" applyNumberFormat="1" applyFont="1" applyBorder="1" applyAlignment="1" applyProtection="1">
      <alignment horizontal="center"/>
    </xf>
    <xf numFmtId="165" fontId="7" fillId="0" borderId="9" xfId="1" applyNumberFormat="1" applyFont="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27" fillId="0" borderId="0" xfId="0" applyFont="1" applyAlignment="1">
      <alignment horizontal="left" vertical="center"/>
    </xf>
    <xf numFmtId="177" fontId="27" fillId="0" borderId="0" xfId="4" applyNumberFormat="1" applyFont="1" applyAlignment="1">
      <alignment horizontal="left" vertical="center"/>
    </xf>
    <xf numFmtId="14" fontId="0" fillId="0" borderId="0" xfId="0" applyNumberFormat="1"/>
    <xf numFmtId="0" fontId="0" fillId="0" borderId="22" xfId="0"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42" fillId="0" borderId="25" xfId="0" applyFont="1" applyBorder="1"/>
    <xf numFmtId="0" fontId="0" fillId="0" borderId="0" xfId="0" applyBorder="1" applyAlignment="1">
      <alignment horizontal="left" vertical="top"/>
    </xf>
    <xf numFmtId="17" fontId="0" fillId="0" borderId="0" xfId="0" applyNumberFormat="1" applyBorder="1" applyAlignment="1">
      <alignment horizontal="left"/>
    </xf>
    <xf numFmtId="165" fontId="0" fillId="0" borderId="0" xfId="0" applyNumberFormat="1"/>
    <xf numFmtId="0" fontId="40" fillId="0" borderId="0" xfId="0" applyFont="1" applyFill="1" applyBorder="1"/>
    <xf numFmtId="0" fontId="40" fillId="0" borderId="0" xfId="0" applyFont="1"/>
    <xf numFmtId="14" fontId="40" fillId="0" borderId="0" xfId="0" applyNumberFormat="1" applyFont="1" applyBorder="1" applyAlignment="1">
      <alignment horizontal="left"/>
    </xf>
    <xf numFmtId="0" fontId="5" fillId="0" borderId="0" xfId="1" applyFont="1" applyAlignment="1">
      <alignment wrapText="1"/>
    </xf>
    <xf numFmtId="0" fontId="7" fillId="0" borderId="0" xfId="1" applyFont="1" applyBorder="1" applyAlignment="1">
      <alignment horizontal="center" vertical="center" wrapText="1"/>
    </xf>
    <xf numFmtId="0" fontId="5" fillId="0" borderId="0" xfId="1" applyFont="1" applyFill="1" applyBorder="1" applyAlignment="1">
      <alignment horizontal="center" wrapText="1"/>
    </xf>
    <xf numFmtId="0" fontId="5" fillId="0" borderId="0" xfId="1" applyFont="1" applyFill="1" applyBorder="1" applyAlignment="1">
      <alignment wrapText="1"/>
    </xf>
    <xf numFmtId="166" fontId="7" fillId="0" borderId="0" xfId="1" applyNumberFormat="1" applyFont="1" applyBorder="1" applyAlignment="1">
      <alignment horizontal="center" vertical="center" wrapText="1"/>
    </xf>
    <xf numFmtId="0" fontId="5" fillId="0" borderId="0" xfId="1" applyFont="1" applyBorder="1" applyAlignment="1">
      <alignment wrapText="1"/>
    </xf>
    <xf numFmtId="0" fontId="7" fillId="0" borderId="1" xfId="1" applyFont="1" applyBorder="1" applyAlignment="1">
      <alignment wrapText="1"/>
    </xf>
    <xf numFmtId="0" fontId="7" fillId="0" borderId="3" xfId="1" applyFont="1" applyBorder="1" applyAlignment="1">
      <alignment wrapText="1"/>
    </xf>
    <xf numFmtId="165" fontId="5" fillId="0" borderId="3" xfId="1" applyNumberFormat="1" applyFont="1" applyBorder="1" applyAlignment="1">
      <alignment horizontal="center" wrapText="1"/>
    </xf>
    <xf numFmtId="165" fontId="5" fillId="0" borderId="0" xfId="1" applyNumberFormat="1" applyFont="1" applyBorder="1" applyAlignment="1">
      <alignment horizontal="center" vertical="center" wrapText="1"/>
    </xf>
    <xf numFmtId="165" fontId="5" fillId="0" borderId="0" xfId="1" applyNumberFormat="1" applyFont="1" applyFill="1" applyBorder="1" applyAlignment="1">
      <alignment horizontal="center" wrapText="1"/>
    </xf>
    <xf numFmtId="165" fontId="5" fillId="0" borderId="0" xfId="1" applyNumberFormat="1" applyFont="1" applyFill="1" applyBorder="1" applyAlignment="1">
      <alignment wrapText="1"/>
    </xf>
    <xf numFmtId="0" fontId="5" fillId="0" borderId="0" xfId="1" applyFont="1" applyBorder="1" applyAlignment="1">
      <alignment horizontal="center" wrapText="1"/>
    </xf>
    <xf numFmtId="9" fontId="7" fillId="0" borderId="0" xfId="3" applyFont="1" applyBorder="1" applyAlignment="1" applyProtection="1">
      <alignment horizontal="center" wrapText="1"/>
    </xf>
    <xf numFmtId="165" fontId="5" fillId="0" borderId="0" xfId="2" applyFont="1" applyBorder="1" applyAlignment="1" applyProtection="1">
      <alignment horizontal="center" vertical="center" wrapText="1"/>
    </xf>
    <xf numFmtId="165" fontId="5" fillId="0" borderId="0" xfId="2" applyFont="1" applyFill="1" applyBorder="1" applyAlignment="1" applyProtection="1">
      <alignment horizontal="center" vertical="center" wrapText="1"/>
    </xf>
    <xf numFmtId="0" fontId="3" fillId="0" borderId="0" xfId="1" applyFont="1" applyAlignment="1">
      <alignment wrapText="1"/>
    </xf>
    <xf numFmtId="0" fontId="3" fillId="0" borderId="0" xfId="1" applyFont="1" applyFill="1" applyBorder="1" applyAlignment="1">
      <alignment wrapText="1"/>
    </xf>
    <xf numFmtId="0" fontId="5" fillId="0" borderId="0" xfId="1" applyFont="1" applyAlignment="1"/>
    <xf numFmtId="0" fontId="5" fillId="0" borderId="0" xfId="1" applyFont="1" applyFill="1" applyBorder="1" applyAlignment="1"/>
    <xf numFmtId="165" fontId="5" fillId="0" borderId="0" xfId="1" applyNumberFormat="1" applyFont="1" applyFill="1" applyBorder="1" applyAlignment="1"/>
    <xf numFmtId="0" fontId="5" fillId="0" borderId="9" xfId="1" applyFont="1" applyBorder="1" applyAlignment="1"/>
    <xf numFmtId="0" fontId="3" fillId="0" borderId="0" xfId="1" applyFont="1" applyAlignment="1"/>
    <xf numFmtId="0" fontId="7" fillId="0" borderId="0" xfId="1" applyFont="1" applyBorder="1" applyAlignment="1"/>
    <xf numFmtId="0" fontId="3" fillId="0" borderId="0" xfId="1" applyFont="1" applyFill="1" applyBorder="1" applyAlignment="1"/>
    <xf numFmtId="164" fontId="32" fillId="0" borderId="2" xfId="0" applyNumberFormat="1" applyFont="1" applyBorder="1" applyAlignment="1">
      <alignment horizontal="center" vertical="center"/>
    </xf>
    <xf numFmtId="0" fontId="5" fillId="2" borderId="20" xfId="1" applyFont="1" applyFill="1" applyBorder="1" applyAlignment="1"/>
    <xf numFmtId="0" fontId="5" fillId="2" borderId="16" xfId="1" applyFont="1" applyFill="1" applyBorder="1" applyAlignment="1"/>
    <xf numFmtId="165" fontId="5" fillId="2" borderId="16" xfId="1" applyNumberFormat="1" applyFont="1" applyFill="1" applyBorder="1" applyAlignment="1">
      <alignment horizontal="center"/>
    </xf>
    <xf numFmtId="0" fontId="3" fillId="0" borderId="0" xfId="1" applyFont="1" applyFill="1" applyAlignment="1"/>
    <xf numFmtId="165" fontId="7" fillId="0" borderId="0" xfId="1" applyNumberFormat="1" applyFont="1" applyFill="1" applyBorder="1" applyAlignment="1">
      <alignment horizontal="center"/>
    </xf>
    <xf numFmtId="165" fontId="5" fillId="2" borderId="44" xfId="1" applyNumberFormat="1" applyFont="1" applyFill="1" applyBorder="1" applyAlignment="1">
      <alignment horizontal="center"/>
    </xf>
    <xf numFmtId="10" fontId="5" fillId="2" borderId="46" xfId="3" applyNumberFormat="1" applyFont="1" applyFill="1" applyBorder="1" applyAlignment="1" applyProtection="1">
      <alignment horizontal="center"/>
    </xf>
    <xf numFmtId="165" fontId="5" fillId="2" borderId="19" xfId="1" applyNumberFormat="1" applyFont="1" applyFill="1" applyBorder="1" applyAlignment="1">
      <alignment horizontal="center"/>
    </xf>
    <xf numFmtId="0" fontId="5" fillId="0" borderId="14" xfId="1" applyFont="1" applyBorder="1" applyAlignment="1">
      <alignment horizontal="right"/>
    </xf>
    <xf numFmtId="164" fontId="28" fillId="0" borderId="2" xfId="0" applyNumberFormat="1" applyFont="1" applyFill="1" applyBorder="1" applyAlignment="1">
      <alignment horizontal="center" vertical="center"/>
    </xf>
    <xf numFmtId="4" fontId="4" fillId="0" borderId="0" xfId="0" applyNumberFormat="1" applyFont="1" applyFill="1" applyAlignment="1">
      <alignment horizontal="left" vertical="center"/>
    </xf>
    <xf numFmtId="0" fontId="0" fillId="0" borderId="0" xfId="0" applyAlignment="1">
      <alignment vertical="center"/>
    </xf>
    <xf numFmtId="0" fontId="61" fillId="0" borderId="0" xfId="44" applyFont="1"/>
    <xf numFmtId="0" fontId="12" fillId="0" borderId="0" xfId="44"/>
    <xf numFmtId="0" fontId="39" fillId="0" borderId="0" xfId="44" applyFont="1" applyAlignment="1">
      <alignment horizontal="center"/>
    </xf>
    <xf numFmtId="0" fontId="61" fillId="0" borderId="0" xfId="44" applyFont="1" applyAlignment="1">
      <alignment horizontal="center"/>
    </xf>
    <xf numFmtId="0" fontId="61" fillId="0" borderId="48" xfId="44" applyFont="1" applyBorder="1" applyAlignment="1">
      <alignment horizontal="center"/>
    </xf>
    <xf numFmtId="0" fontId="61" fillId="0" borderId="48" xfId="44" applyFont="1" applyBorder="1"/>
    <xf numFmtId="178" fontId="61" fillId="0" borderId="0" xfId="44" applyNumberFormat="1" applyFont="1" applyAlignment="1">
      <alignment horizontal="left" indent="1"/>
    </xf>
    <xf numFmtId="0" fontId="62" fillId="43" borderId="48" xfId="44" applyFont="1" applyFill="1" applyBorder="1" applyAlignment="1">
      <alignment horizontal="center" vertical="center"/>
    </xf>
    <xf numFmtId="0" fontId="62" fillId="43" borderId="48" xfId="44" applyFont="1" applyFill="1" applyBorder="1" applyAlignment="1">
      <alignment horizontal="center" vertical="center" wrapText="1"/>
    </xf>
    <xf numFmtId="0" fontId="61" fillId="0" borderId="48" xfId="44" applyFont="1" applyBorder="1" applyAlignment="1">
      <alignment horizontal="right"/>
    </xf>
    <xf numFmtId="10" fontId="61" fillId="0" borderId="48" xfId="44" applyNumberFormat="1" applyFont="1" applyBorder="1" applyAlignment="1">
      <alignment horizontal="center"/>
    </xf>
    <xf numFmtId="10" fontId="61" fillId="0" borderId="0" xfId="44" applyNumberFormat="1" applyFont="1" applyAlignment="1">
      <alignment horizontal="left"/>
    </xf>
    <xf numFmtId="0" fontId="63" fillId="44" borderId="48" xfId="44" applyFont="1" applyFill="1" applyBorder="1" applyAlignment="1">
      <alignment horizontal="right"/>
    </xf>
    <xf numFmtId="179" fontId="61" fillId="44" borderId="48" xfId="44" applyNumberFormat="1" applyFont="1" applyFill="1" applyBorder="1" applyAlignment="1">
      <alignment horizontal="center"/>
    </xf>
    <xf numFmtId="180" fontId="61" fillId="44" borderId="48" xfId="44" applyNumberFormat="1" applyFont="1" applyFill="1" applyBorder="1" applyAlignment="1">
      <alignment horizontal="center"/>
    </xf>
    <xf numFmtId="181" fontId="61" fillId="44" borderId="48" xfId="44" applyNumberFormat="1" applyFont="1" applyFill="1" applyBorder="1" applyAlignment="1">
      <alignment horizontal="center"/>
    </xf>
    <xf numFmtId="10" fontId="61" fillId="0" borderId="0" xfId="44" applyNumberFormat="1" applyFont="1"/>
    <xf numFmtId="0" fontId="62" fillId="43" borderId="48" xfId="44" applyFont="1" applyFill="1" applyBorder="1" applyAlignment="1">
      <alignment horizontal="right"/>
    </xf>
    <xf numFmtId="182" fontId="61" fillId="43" borderId="48" xfId="44" applyNumberFormat="1" applyFont="1" applyFill="1" applyBorder="1" applyAlignment="1">
      <alignment horizontal="center"/>
    </xf>
    <xf numFmtId="182" fontId="64" fillId="43" borderId="48" xfId="44" applyNumberFormat="1" applyFont="1" applyFill="1" applyBorder="1" applyAlignment="1">
      <alignment horizontal="center"/>
    </xf>
    <xf numFmtId="183" fontId="39" fillId="0" borderId="0" xfId="44" applyNumberFormat="1" applyFont="1" applyAlignment="1">
      <alignment horizontal="center"/>
    </xf>
    <xf numFmtId="10" fontId="61" fillId="0" borderId="48" xfId="44" applyNumberFormat="1" applyFont="1" applyBorder="1"/>
    <xf numFmtId="0" fontId="61" fillId="0" borderId="0" xfId="44" applyFont="1" applyBorder="1" applyAlignment="1">
      <alignment horizontal="center"/>
    </xf>
    <xf numFmtId="10" fontId="61" fillId="0" borderId="0" xfId="44" applyNumberFormat="1" applyFont="1" applyBorder="1"/>
    <xf numFmtId="9" fontId="61" fillId="0" borderId="0" xfId="44" applyNumberFormat="1" applyFont="1"/>
    <xf numFmtId="0" fontId="0" fillId="0" borderId="45" xfId="0" applyBorder="1"/>
    <xf numFmtId="0" fontId="0" fillId="0" borderId="44" xfId="0" applyBorder="1"/>
    <xf numFmtId="0" fontId="0" fillId="0" borderId="46" xfId="0" applyBorder="1"/>
    <xf numFmtId="0" fontId="0" fillId="0" borderId="10" xfId="0" applyBorder="1"/>
    <xf numFmtId="0" fontId="0" fillId="0" borderId="11" xfId="0" applyBorder="1"/>
    <xf numFmtId="0" fontId="0" fillId="0" borderId="20" xfId="0" applyBorder="1"/>
    <xf numFmtId="0" fontId="0" fillId="0" borderId="16" xfId="0" applyBorder="1"/>
    <xf numFmtId="0" fontId="0" fillId="0" borderId="19" xfId="0" applyBorder="1"/>
    <xf numFmtId="0" fontId="5" fillId="0" borderId="0" xfId="1" applyFont="1" applyBorder="1" applyAlignment="1"/>
    <xf numFmtId="165" fontId="7" fillId="0" borderId="0" xfId="1" applyNumberFormat="1" applyFont="1" applyBorder="1" applyAlignment="1">
      <alignment horizontal="center"/>
    </xf>
    <xf numFmtId="167" fontId="11" fillId="0" borderId="0" xfId="1" applyNumberFormat="1" applyFont="1" applyFill="1" applyBorder="1" applyAlignment="1">
      <alignment horizontal="center" vertical="center"/>
    </xf>
    <xf numFmtId="10" fontId="7" fillId="2" borderId="42" xfId="3" applyNumberFormat="1" applyFont="1" applyFill="1" applyBorder="1" applyAlignment="1" applyProtection="1">
      <alignment horizontal="center"/>
    </xf>
    <xf numFmtId="165" fontId="7" fillId="2" borderId="42" xfId="1" applyNumberFormat="1" applyFont="1" applyFill="1" applyBorder="1" applyAlignment="1">
      <alignment horizontal="center"/>
    </xf>
    <xf numFmtId="167" fontId="5" fillId="2" borderId="50" xfId="1" applyNumberFormat="1" applyFont="1" applyFill="1" applyBorder="1" applyAlignment="1">
      <alignment horizontal="center" vertical="center"/>
    </xf>
    <xf numFmtId="10" fontId="5" fillId="2" borderId="47" xfId="3" applyNumberFormat="1" applyFont="1" applyFill="1" applyBorder="1" applyAlignment="1" applyProtection="1">
      <alignment horizontal="center" vertical="center"/>
    </xf>
    <xf numFmtId="0" fontId="5" fillId="0" borderId="0" xfId="1" applyFont="1" applyBorder="1" applyAlignment="1">
      <alignment horizontal="right"/>
    </xf>
    <xf numFmtId="0" fontId="0" fillId="0" borderId="0" xfId="0" applyBorder="1" applyAlignment="1"/>
    <xf numFmtId="0" fontId="3" fillId="0" borderId="0" xfId="1" applyFont="1" applyBorder="1" applyAlignment="1"/>
    <xf numFmtId="0" fontId="0" fillId="0" borderId="0" xfId="0"/>
    <xf numFmtId="9" fontId="5" fillId="0" borderId="0" xfId="4" applyFont="1" applyFill="1" applyBorder="1" applyAlignment="1">
      <alignment horizontal="center"/>
    </xf>
    <xf numFmtId="44" fontId="5" fillId="0" borderId="0" xfId="26" applyFont="1" applyFill="1" applyBorder="1" applyAlignment="1">
      <alignment horizontal="center"/>
    </xf>
    <xf numFmtId="49" fontId="1" fillId="0" borderId="2"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0" fillId="0" borderId="0" xfId="0" applyNumberFormat="1" applyAlignment="1">
      <alignment vertical="center"/>
    </xf>
    <xf numFmtId="166" fontId="7" fillId="0" borderId="40" xfId="1" applyNumberFormat="1" applyFont="1" applyBorder="1" applyAlignment="1">
      <alignment horizontal="center" vertical="center" wrapText="1"/>
    </xf>
    <xf numFmtId="167" fontId="11" fillId="0" borderId="51" xfId="1" applyNumberFormat="1" applyFont="1" applyFill="1" applyBorder="1" applyAlignment="1">
      <alignment horizontal="center" vertical="center"/>
    </xf>
    <xf numFmtId="10" fontId="5" fillId="0" borderId="42" xfId="3" applyNumberFormat="1" applyFont="1" applyBorder="1" applyAlignment="1" applyProtection="1">
      <alignment horizontal="center" wrapText="1"/>
    </xf>
    <xf numFmtId="0" fontId="7" fillId="0" borderId="49" xfId="1" applyFont="1" applyBorder="1" applyAlignment="1">
      <alignment horizontal="center" vertical="center" wrapText="1"/>
    </xf>
    <xf numFmtId="165" fontId="5" fillId="0" borderId="45" xfId="1" applyNumberFormat="1" applyFont="1" applyBorder="1" applyAlignment="1">
      <alignment horizontal="center" vertical="center" wrapText="1"/>
    </xf>
    <xf numFmtId="0" fontId="7" fillId="0" borderId="13" xfId="1" applyFont="1" applyFill="1" applyBorder="1" applyAlignment="1"/>
    <xf numFmtId="0" fontId="5" fillId="0" borderId="9" xfId="1" applyFont="1" applyFill="1" applyBorder="1" applyAlignment="1"/>
    <xf numFmtId="164" fontId="29" fillId="0" borderId="0" xfId="0" applyNumberFormat="1" applyFont="1" applyAlignment="1">
      <alignment vertical="center"/>
    </xf>
    <xf numFmtId="14" fontId="22" fillId="0" borderId="40" xfId="28" applyNumberFormat="1" applyFont="1" applyBorder="1" applyAlignment="1">
      <alignment horizontal="center" vertical="top" wrapText="1"/>
    </xf>
    <xf numFmtId="14" fontId="22" fillId="0" borderId="2" xfId="28" applyNumberFormat="1" applyFont="1" applyBorder="1" applyAlignment="1">
      <alignment horizontal="center" vertical="center" wrapText="1"/>
    </xf>
    <xf numFmtId="164" fontId="3" fillId="0" borderId="40" xfId="0" applyNumberFormat="1" applyFont="1" applyFill="1" applyBorder="1" applyAlignment="1">
      <alignment horizontal="center" vertical="center"/>
    </xf>
    <xf numFmtId="0" fontId="68" fillId="0" borderId="0" xfId="0" applyFont="1" applyAlignment="1"/>
    <xf numFmtId="49" fontId="3" fillId="0" borderId="2" xfId="0" quotePrefix="1" applyNumberFormat="1" applyFont="1" applyFill="1" applyBorder="1" applyAlignment="1" applyProtection="1">
      <alignment horizontal="center" vertical="center"/>
      <protection locked="0"/>
    </xf>
    <xf numFmtId="164" fontId="3" fillId="0" borderId="39"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49" fontId="3" fillId="0" borderId="41" xfId="0" quotePrefix="1" applyNumberFormat="1"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center" vertical="center"/>
    </xf>
    <xf numFmtId="164" fontId="3" fillId="0" borderId="42" xfId="0" applyNumberFormat="1" applyFont="1" applyFill="1" applyBorder="1" applyAlignment="1">
      <alignment horizontal="center" vertical="center"/>
    </xf>
    <xf numFmtId="164" fontId="3" fillId="0" borderId="43" xfId="0" applyNumberFormat="1" applyFont="1" applyFill="1" applyBorder="1" applyAlignment="1">
      <alignment horizontal="center" vertical="center"/>
    </xf>
    <xf numFmtId="0" fontId="68" fillId="0" borderId="0" xfId="0" applyFont="1" applyFill="1" applyAlignment="1"/>
    <xf numFmtId="0" fontId="69" fillId="11" borderId="7" xfId="0" applyFont="1" applyFill="1" applyBorder="1" applyAlignment="1">
      <alignment horizontal="left" vertical="center"/>
    </xf>
    <xf numFmtId="0" fontId="69" fillId="11" borderId="7" xfId="0" applyFont="1" applyFill="1" applyBorder="1" applyAlignment="1">
      <alignment horizontal="center" vertical="center"/>
    </xf>
    <xf numFmtId="0" fontId="69" fillId="11" borderId="7" xfId="0" applyFont="1" applyFill="1" applyBorder="1" applyAlignment="1">
      <alignment horizontal="right" vertical="center"/>
    </xf>
    <xf numFmtId="0" fontId="70" fillId="0" borderId="7" xfId="0" applyFont="1" applyBorder="1" applyAlignment="1">
      <alignment horizontal="left" vertical="center"/>
    </xf>
    <xf numFmtId="0" fontId="70" fillId="0" borderId="53" xfId="0" applyFont="1" applyBorder="1" applyAlignment="1">
      <alignment vertical="center" wrapText="1"/>
    </xf>
    <xf numFmtId="0" fontId="70" fillId="0" borderId="54" xfId="0" applyFont="1" applyBorder="1" applyAlignment="1">
      <alignment vertical="center"/>
    </xf>
    <xf numFmtId="0" fontId="36" fillId="11" borderId="7" xfId="0" applyFont="1" applyFill="1" applyBorder="1" applyAlignment="1">
      <alignment horizontal="left" vertical="center"/>
    </xf>
    <xf numFmtId="0" fontId="36" fillId="11" borderId="7" xfId="0" applyFont="1" applyFill="1" applyBorder="1" applyAlignment="1">
      <alignment horizontal="left" vertical="center" wrapText="1"/>
    </xf>
    <xf numFmtId="0" fontId="36" fillId="11" borderId="7" xfId="0" applyFont="1" applyFill="1" applyBorder="1" applyAlignment="1">
      <alignment horizontal="center" vertical="center"/>
    </xf>
    <xf numFmtId="0" fontId="36" fillId="11" borderId="7" xfId="0" applyFont="1" applyFill="1" applyBorder="1" applyAlignment="1">
      <alignment horizontal="right" vertical="center"/>
    </xf>
    <xf numFmtId="4" fontId="36" fillId="11" borderId="7" xfId="0" applyNumberFormat="1" applyFont="1" applyFill="1" applyBorder="1" applyAlignment="1">
      <alignment horizontal="right" vertical="center"/>
    </xf>
    <xf numFmtId="0" fontId="36" fillId="0" borderId="7" xfId="0" applyFont="1" applyBorder="1" applyAlignment="1">
      <alignment horizontal="right" vertical="center"/>
    </xf>
    <xf numFmtId="0" fontId="36" fillId="0" borderId="7" xfId="0" applyFont="1" applyBorder="1" applyAlignment="1">
      <alignment horizontal="left" vertical="center" wrapText="1"/>
    </xf>
    <xf numFmtId="0" fontId="36" fillId="0" borderId="7" xfId="0" applyFont="1" applyBorder="1" applyAlignment="1">
      <alignment horizontal="center" vertical="center"/>
    </xf>
    <xf numFmtId="0" fontId="0" fillId="0" borderId="0" xfId="0" applyAlignment="1">
      <alignment wrapText="1"/>
    </xf>
    <xf numFmtId="164" fontId="28" fillId="0" borderId="1" xfId="0" quotePrefix="1" applyNumberFormat="1" applyFont="1" applyFill="1" applyBorder="1" applyAlignment="1">
      <alignment horizontal="right" vertical="center"/>
    </xf>
    <xf numFmtId="164" fontId="28" fillId="0" borderId="3" xfId="0" quotePrefix="1" applyNumberFormat="1" applyFont="1" applyFill="1" applyBorder="1" applyAlignment="1">
      <alignment horizontal="right" vertical="center"/>
    </xf>
    <xf numFmtId="164" fontId="28" fillId="0" borderId="4" xfId="0" quotePrefix="1" applyNumberFormat="1" applyFont="1" applyFill="1" applyBorder="1" applyAlignment="1">
      <alignment horizontal="right" vertical="center"/>
    </xf>
    <xf numFmtId="164" fontId="28" fillId="0" borderId="2" xfId="0" applyNumberFormat="1" applyFont="1" applyFill="1" applyBorder="1" applyAlignment="1">
      <alignment horizontal="center" vertical="center"/>
    </xf>
    <xf numFmtId="0" fontId="71" fillId="0" borderId="0" xfId="105"/>
    <xf numFmtId="0" fontId="71" fillId="0" borderId="0" xfId="105" applyNumberFormat="1" applyAlignment="1">
      <alignment horizontal="right"/>
    </xf>
    <xf numFmtId="4" fontId="71" fillId="0" borderId="0" xfId="105" applyNumberFormat="1" applyAlignment="1">
      <alignment horizontal="right"/>
    </xf>
    <xf numFmtId="164" fontId="2" fillId="0" borderId="2" xfId="0" quotePrefix="1" applyNumberFormat="1" applyFont="1" applyBorder="1" applyAlignment="1">
      <alignment horizontal="center" vertical="center"/>
    </xf>
    <xf numFmtId="14" fontId="22" fillId="0" borderId="49" xfId="28" applyNumberFormat="1" applyFont="1" applyBorder="1" applyAlignment="1">
      <alignment horizontal="center" vertical="center" wrapText="1"/>
    </xf>
    <xf numFmtId="14" fontId="32" fillId="0" borderId="2" xfId="0" applyNumberFormat="1" applyFont="1" applyBorder="1" applyAlignment="1">
      <alignment horizontal="center" vertical="center"/>
    </xf>
    <xf numFmtId="0" fontId="3" fillId="0" borderId="42" xfId="0" applyFont="1" applyFill="1" applyBorder="1" applyAlignment="1">
      <alignment vertical="center" wrapText="1"/>
    </xf>
    <xf numFmtId="164" fontId="28" fillId="0" borderId="3" xfId="0" quotePrefix="1" applyNumberFormat="1" applyFont="1" applyFill="1" applyBorder="1" applyAlignment="1">
      <alignment horizontal="right" vertical="center" wrapText="1"/>
    </xf>
    <xf numFmtId="0" fontId="0" fillId="0" borderId="0" xfId="0" applyAlignment="1">
      <alignment vertical="center" wrapText="1"/>
    </xf>
    <xf numFmtId="0" fontId="3" fillId="0" borderId="49" xfId="0" applyFont="1" applyFill="1" applyBorder="1" applyAlignment="1">
      <alignment horizontal="left" vertical="center" wrapText="1"/>
    </xf>
    <xf numFmtId="164" fontId="3" fillId="0" borderId="49" xfId="0" applyNumberFormat="1" applyFont="1" applyFill="1" applyBorder="1" applyAlignment="1">
      <alignment horizontal="center" vertical="center"/>
    </xf>
    <xf numFmtId="0" fontId="3" fillId="0" borderId="40" xfId="0" quotePrefix="1" applyNumberFormat="1" applyFont="1" applyFill="1" applyBorder="1" applyAlignment="1" applyProtection="1">
      <alignment horizontal="center" vertical="center"/>
      <protection locked="0"/>
    </xf>
    <xf numFmtId="10" fontId="11" fillId="45" borderId="44" xfId="3" applyNumberFormat="1" applyFont="1" applyFill="1" applyBorder="1" applyAlignment="1" applyProtection="1">
      <alignment horizontal="center" vertical="center"/>
    </xf>
    <xf numFmtId="167" fontId="11" fillId="0" borderId="16" xfId="1" applyNumberFormat="1" applyFont="1" applyFill="1" applyBorder="1" applyAlignment="1">
      <alignment horizontal="center" vertical="center"/>
    </xf>
    <xf numFmtId="10" fontId="5" fillId="0" borderId="0" xfId="1" applyNumberFormat="1" applyFont="1" applyAlignment="1"/>
    <xf numFmtId="43" fontId="1" fillId="0" borderId="2" xfId="106" quotePrefix="1" applyFont="1" applyFill="1" applyBorder="1" applyAlignment="1">
      <alignment horizontal="center" vertical="center"/>
    </xf>
    <xf numFmtId="43" fontId="3" fillId="0" borderId="42" xfId="106" applyFont="1" applyFill="1" applyBorder="1" applyAlignment="1">
      <alignment horizontal="center" vertical="center"/>
    </xf>
    <xf numFmtId="164" fontId="28" fillId="0" borderId="40" xfId="0" applyNumberFormat="1" applyFont="1" applyFill="1" applyBorder="1" applyAlignment="1">
      <alignment horizontal="center" vertical="center"/>
    </xf>
    <xf numFmtId="0" fontId="29" fillId="0" borderId="49" xfId="0" applyFont="1" applyBorder="1" applyAlignment="1">
      <alignment horizontal="center" vertical="center"/>
    </xf>
    <xf numFmtId="164" fontId="1" fillId="0" borderId="0" xfId="0" applyNumberFormat="1" applyFont="1" applyAlignment="1">
      <alignment vertical="center"/>
    </xf>
    <xf numFmtId="49" fontId="28" fillId="0" borderId="49" xfId="0" applyNumberFormat="1" applyFont="1" applyFill="1" applyBorder="1" applyAlignment="1">
      <alignment horizontal="center" vertical="center"/>
    </xf>
    <xf numFmtId="0" fontId="28" fillId="0" borderId="49" xfId="0" applyFont="1" applyFill="1" applyBorder="1" applyAlignment="1">
      <alignment horizontal="center" vertical="center" wrapText="1"/>
    </xf>
    <xf numFmtId="49" fontId="3" fillId="0" borderId="49" xfId="0" quotePrefix="1" applyNumberFormat="1" applyFont="1" applyFill="1" applyBorder="1" applyAlignment="1" applyProtection="1">
      <alignment horizontal="center" vertical="center"/>
      <protection locked="0"/>
    </xf>
    <xf numFmtId="49" fontId="3" fillId="0" borderId="49" xfId="0" quotePrefix="1" applyNumberFormat="1" applyFont="1" applyFill="1" applyBorder="1" applyAlignment="1">
      <alignment horizontal="center" vertical="center"/>
    </xf>
    <xf numFmtId="10" fontId="68" fillId="0" borderId="49" xfId="4" applyNumberFormat="1" applyFont="1" applyBorder="1" applyAlignment="1">
      <alignment horizontal="center" vertical="center"/>
    </xf>
    <xf numFmtId="10" fontId="68" fillId="0" borderId="49" xfId="0" applyNumberFormat="1" applyFont="1" applyBorder="1" applyAlignment="1">
      <alignment horizontal="center" vertical="center"/>
    </xf>
    <xf numFmtId="0" fontId="68" fillId="0" borderId="0" xfId="0" applyFont="1" applyAlignment="1">
      <alignment vertical="center"/>
    </xf>
    <xf numFmtId="0" fontId="68" fillId="0" borderId="0" xfId="0" applyFont="1" applyFill="1" applyAlignment="1">
      <alignment vertical="center"/>
    </xf>
    <xf numFmtId="44" fontId="7" fillId="0" borderId="0" xfId="26" applyFont="1" applyFill="1" applyAlignment="1"/>
    <xf numFmtId="0" fontId="7" fillId="0" borderId="49" xfId="1" applyFont="1" applyBorder="1" applyAlignment="1">
      <alignment horizontal="center" vertical="center"/>
    </xf>
    <xf numFmtId="0" fontId="70" fillId="0" borderId="53" xfId="0" applyFont="1" applyBorder="1" applyAlignment="1">
      <alignment vertical="center"/>
    </xf>
    <xf numFmtId="0" fontId="36" fillId="0" borderId="7" xfId="0" applyFont="1" applyBorder="1" applyAlignment="1">
      <alignment horizontal="left" vertical="center"/>
    </xf>
    <xf numFmtId="0" fontId="73" fillId="46" borderId="7" xfId="0" applyFont="1" applyFill="1" applyBorder="1" applyAlignment="1">
      <alignment horizontal="left" vertical="center"/>
    </xf>
    <xf numFmtId="0" fontId="73" fillId="46" borderId="7" xfId="0" applyFont="1" applyFill="1" applyBorder="1" applyAlignment="1">
      <alignment horizontal="center" vertical="center"/>
    </xf>
    <xf numFmtId="0" fontId="73" fillId="46" borderId="7" xfId="0" applyFont="1" applyFill="1" applyBorder="1" applyAlignment="1">
      <alignment horizontal="right" vertical="center"/>
    </xf>
    <xf numFmtId="0" fontId="36" fillId="0" borderId="54" xfId="0" applyFont="1" applyBorder="1" applyAlignment="1">
      <alignment vertical="center"/>
    </xf>
    <xf numFmtId="0" fontId="36" fillId="0" borderId="7" xfId="0" applyFont="1" applyFill="1" applyBorder="1" applyAlignment="1">
      <alignment horizontal="left" vertical="center" wrapText="1"/>
    </xf>
    <xf numFmtId="0" fontId="36" fillId="0" borderId="7" xfId="0" applyFont="1" applyFill="1" applyBorder="1" applyAlignment="1">
      <alignment horizontal="center" vertical="center"/>
    </xf>
    <xf numFmtId="0" fontId="36" fillId="0" borderId="7" xfId="0" applyFont="1" applyFill="1" applyBorder="1" applyAlignment="1">
      <alignment horizontal="right" vertical="center"/>
    </xf>
    <xf numFmtId="44" fontId="0" fillId="0" borderId="0" xfId="26" applyFont="1"/>
    <xf numFmtId="44" fontId="0" fillId="0" borderId="0" xfId="26" applyNumberFormat="1" applyFont="1"/>
    <xf numFmtId="0" fontId="74" fillId="0" borderId="7" xfId="0" applyFont="1" applyBorder="1" applyAlignment="1">
      <alignment horizontal="left" vertical="center"/>
    </xf>
    <xf numFmtId="0" fontId="75" fillId="0" borderId="54"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28" fillId="0" borderId="53" xfId="0" applyFont="1" applyBorder="1" applyAlignment="1">
      <alignment vertical="center" wrapText="1"/>
    </xf>
    <xf numFmtId="0" fontId="75" fillId="0" borderId="54" xfId="0" applyFont="1" applyBorder="1" applyAlignment="1">
      <alignment horizontal="center" vertical="center"/>
    </xf>
    <xf numFmtId="43" fontId="28" fillId="0" borderId="3" xfId="106" quotePrefix="1" applyFont="1" applyFill="1" applyBorder="1" applyAlignment="1">
      <alignment horizontal="center" vertical="center"/>
    </xf>
    <xf numFmtId="43" fontId="4" fillId="0" borderId="0" xfId="106" applyFont="1" applyFill="1" applyAlignment="1">
      <alignment horizontal="center" vertical="center"/>
    </xf>
    <xf numFmtId="43" fontId="0" fillId="0" borderId="0" xfId="106" applyFont="1" applyAlignment="1">
      <alignment horizontal="center" vertical="center"/>
    </xf>
    <xf numFmtId="44" fontId="36" fillId="11" borderId="7" xfId="0" applyNumberFormat="1" applyFont="1" applyFill="1" applyBorder="1" applyAlignment="1">
      <alignment horizontal="right" vertical="center"/>
    </xf>
    <xf numFmtId="2" fontId="1" fillId="0" borderId="7" xfId="0" applyNumberFormat="1" applyFont="1" applyBorder="1" applyAlignment="1">
      <alignment horizontal="center" vertical="center"/>
    </xf>
    <xf numFmtId="164" fontId="68" fillId="0" borderId="0" xfId="0" applyNumberFormat="1" applyFont="1" applyAlignment="1"/>
    <xf numFmtId="0" fontId="7" fillId="0" borderId="12" xfId="1" quotePrefix="1" applyFont="1" applyBorder="1" applyAlignment="1"/>
    <xf numFmtId="0" fontId="7" fillId="0" borderId="14" xfId="1" applyFont="1" applyBorder="1" applyAlignment="1"/>
    <xf numFmtId="0" fontId="7" fillId="0" borderId="12" xfId="1" quotePrefix="1" applyFont="1" applyBorder="1" applyAlignment="1">
      <alignment horizontal="right"/>
    </xf>
    <xf numFmtId="0" fontId="7" fillId="0" borderId="14" xfId="1" applyFont="1" applyBorder="1" applyAlignment="1">
      <alignment horizontal="right"/>
    </xf>
    <xf numFmtId="0" fontId="12" fillId="0" borderId="0" xfId="44" applyAlignment="1">
      <alignment horizontal="center"/>
    </xf>
    <xf numFmtId="0" fontId="12" fillId="0" borderId="0" xfId="44" applyAlignment="1">
      <alignment wrapText="1"/>
    </xf>
    <xf numFmtId="0" fontId="12" fillId="0" borderId="0" xfId="44" applyAlignment="1"/>
    <xf numFmtId="0" fontId="12" fillId="0" borderId="0" xfId="44" applyAlignment="1">
      <alignment horizontal="left"/>
    </xf>
    <xf numFmtId="14" fontId="22" fillId="0" borderId="49" xfId="28" applyNumberFormat="1" applyFont="1" applyBorder="1" applyAlignment="1">
      <alignment horizontal="center" vertical="top" wrapText="1"/>
    </xf>
    <xf numFmtId="0" fontId="0" fillId="0" borderId="0" xfId="0" applyAlignment="1">
      <alignment horizontal="center" vertical="center"/>
    </xf>
    <xf numFmtId="0" fontId="69" fillId="11" borderId="55" xfId="0" applyFont="1" applyFill="1" applyBorder="1" applyAlignment="1">
      <alignment horizontal="left" vertical="center"/>
    </xf>
    <xf numFmtId="0" fontId="69" fillId="11" borderId="55" xfId="0" applyFont="1" applyFill="1" applyBorder="1" applyAlignment="1">
      <alignment horizontal="center" vertical="center" wrapText="1"/>
    </xf>
    <xf numFmtId="0" fontId="69" fillId="11" borderId="55" xfId="0" applyFont="1" applyFill="1" applyBorder="1" applyAlignment="1">
      <alignment horizontal="center" vertical="center"/>
    </xf>
    <xf numFmtId="0" fontId="69" fillId="11" borderId="55" xfId="0" applyFont="1" applyFill="1" applyBorder="1" applyAlignment="1">
      <alignment horizontal="right" vertical="center"/>
    </xf>
    <xf numFmtId="0" fontId="69" fillId="11" borderId="55" xfId="0" applyFont="1" applyFill="1" applyBorder="1" applyAlignment="1">
      <alignment horizontal="right" vertical="center" wrapText="1"/>
    </xf>
    <xf numFmtId="0" fontId="12" fillId="0" borderId="49" xfId="44" applyBorder="1" applyAlignment="1">
      <alignment horizontal="center" vertical="center"/>
    </xf>
    <xf numFmtId="4" fontId="12" fillId="0" borderId="49" xfId="44" applyNumberFormat="1" applyBorder="1" applyAlignment="1">
      <alignment horizontal="center" vertical="center"/>
    </xf>
    <xf numFmtId="0" fontId="12" fillId="48" borderId="49" xfId="44" applyFill="1" applyBorder="1" applyAlignment="1">
      <alignment vertical="center" wrapText="1"/>
    </xf>
    <xf numFmtId="0" fontId="12" fillId="47" borderId="49" xfId="44" applyFill="1" applyBorder="1" applyAlignment="1">
      <alignment horizontal="center" wrapText="1"/>
    </xf>
    <xf numFmtId="0" fontId="12" fillId="0" borderId="49" xfId="44" applyBorder="1" applyAlignment="1">
      <alignment horizontal="center" vertical="center" wrapText="1"/>
    </xf>
    <xf numFmtId="0" fontId="76" fillId="0" borderId="49" xfId="44" applyFont="1" applyBorder="1" applyAlignment="1">
      <alignment vertical="center" wrapText="1"/>
    </xf>
    <xf numFmtId="0" fontId="12" fillId="0" borderId="49" xfId="44" applyBorder="1" applyAlignment="1">
      <alignment vertical="center" wrapText="1"/>
    </xf>
    <xf numFmtId="0" fontId="12" fillId="0" borderId="49" xfId="44" applyBorder="1" applyAlignment="1">
      <alignment wrapText="1"/>
    </xf>
    <xf numFmtId="0" fontId="12" fillId="0" borderId="49" xfId="44" applyBorder="1" applyAlignment="1">
      <alignment horizontal="left" vertical="center" wrapText="1"/>
    </xf>
    <xf numFmtId="0" fontId="12" fillId="47" borderId="49" xfId="44" applyFill="1" applyBorder="1" applyAlignment="1">
      <alignment horizontal="center" vertical="center"/>
    </xf>
    <xf numFmtId="0" fontId="12" fillId="48" borderId="49" xfId="44" applyFill="1" applyBorder="1" applyAlignment="1">
      <alignment horizontal="center" vertical="center"/>
    </xf>
    <xf numFmtId="0" fontId="12" fillId="48" borderId="49" xfId="44" applyFill="1" applyBorder="1" applyAlignment="1">
      <alignment horizontal="center" vertical="center" wrapText="1"/>
    </xf>
    <xf numFmtId="4" fontId="12" fillId="0" borderId="49" xfId="44" applyNumberFormat="1" applyFill="1" applyBorder="1" applyAlignment="1">
      <alignment horizontal="center" vertical="center" wrapText="1"/>
    </xf>
    <xf numFmtId="0" fontId="12" fillId="0" borderId="49" xfId="44" applyFill="1" applyBorder="1" applyAlignment="1">
      <alignment horizontal="center" vertical="center"/>
    </xf>
    <xf numFmtId="0" fontId="41" fillId="0" borderId="25" xfId="0" applyFont="1" applyBorder="1" applyAlignment="1">
      <alignment horizontal="center"/>
    </xf>
    <xf numFmtId="0" fontId="41" fillId="0" borderId="0" xfId="0" applyFont="1" applyBorder="1" applyAlignment="1">
      <alignment horizontal="center"/>
    </xf>
    <xf numFmtId="0" fontId="41" fillId="0" borderId="26" xfId="0" applyFont="1" applyBorder="1" applyAlignment="1">
      <alignment horizontal="center"/>
    </xf>
    <xf numFmtId="0" fontId="0" fillId="0" borderId="0" xfId="0" applyBorder="1" applyAlignment="1">
      <alignment horizontal="left" vertical="top" wrapText="1"/>
    </xf>
    <xf numFmtId="164" fontId="28" fillId="0" borderId="41" xfId="0" applyNumberFormat="1" applyFont="1" applyFill="1" applyBorder="1" applyAlignment="1">
      <alignment horizontal="center" vertical="center"/>
    </xf>
    <xf numFmtId="164" fontId="28" fillId="0" borderId="43" xfId="0" applyNumberFormat="1" applyFont="1" applyFill="1" applyBorder="1" applyAlignment="1">
      <alignment horizontal="center" vertical="center"/>
    </xf>
    <xf numFmtId="164" fontId="28" fillId="0" borderId="41" xfId="0" quotePrefix="1" applyNumberFormat="1" applyFont="1" applyFill="1" applyBorder="1" applyAlignment="1">
      <alignment horizontal="right" vertical="center"/>
    </xf>
    <xf numFmtId="164" fontId="28" fillId="0" borderId="42" xfId="0" quotePrefix="1" applyNumberFormat="1" applyFont="1" applyFill="1" applyBorder="1" applyAlignment="1">
      <alignment horizontal="right" vertical="center"/>
    </xf>
    <xf numFmtId="164" fontId="28" fillId="0" borderId="43" xfId="0" quotePrefix="1" applyNumberFormat="1" applyFont="1" applyFill="1" applyBorder="1" applyAlignment="1">
      <alignment horizontal="right" vertical="center"/>
    </xf>
    <xf numFmtId="0" fontId="37" fillId="0" borderId="45"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52"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2" fillId="0" borderId="45"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9" xfId="0" applyFont="1" applyBorder="1" applyAlignment="1">
      <alignment horizontal="center" vertical="center" wrapText="1"/>
    </xf>
    <xf numFmtId="164" fontId="28" fillId="0" borderId="2"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21" xfId="0" applyNumberFormat="1" applyFont="1" applyFill="1" applyBorder="1" applyAlignment="1">
      <alignment horizontal="center" vertical="center"/>
    </xf>
    <xf numFmtId="0" fontId="28" fillId="0" borderId="40"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40" xfId="0" applyFont="1" applyFill="1" applyBorder="1" applyAlignment="1">
      <alignment horizontal="center" vertical="center" wrapText="1"/>
    </xf>
    <xf numFmtId="0" fontId="28" fillId="0" borderId="21" xfId="0" applyFont="1" applyFill="1" applyBorder="1" applyAlignment="1">
      <alignment horizontal="center" vertical="center" wrapText="1"/>
    </xf>
    <xf numFmtId="43" fontId="28" fillId="0" borderId="40" xfId="106" applyFont="1" applyFill="1" applyBorder="1" applyAlignment="1">
      <alignment horizontal="center" vertical="center"/>
    </xf>
    <xf numFmtId="43" fontId="28" fillId="0" borderId="21" xfId="106" applyFont="1" applyFill="1" applyBorder="1" applyAlignment="1">
      <alignment horizontal="center" vertical="center"/>
    </xf>
    <xf numFmtId="0" fontId="8" fillId="2" borderId="45" xfId="1" applyFont="1" applyFill="1" applyBorder="1" applyAlignment="1">
      <alignment horizontal="left"/>
    </xf>
    <xf numFmtId="0" fontId="8" fillId="2" borderId="44" xfId="1" applyFont="1" applyFill="1" applyBorder="1" applyAlignment="1">
      <alignment horizontal="left"/>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5" fillId="0" borderId="0" xfId="1" applyFont="1" applyFill="1" applyBorder="1" applyAlignment="1">
      <alignment horizont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10" xfId="1" applyFont="1" applyBorder="1" applyAlignment="1">
      <alignment horizontal="center" vertical="center" wrapText="1"/>
    </xf>
    <xf numFmtId="0" fontId="7" fillId="0" borderId="0" xfId="1" applyFont="1" applyBorder="1" applyAlignment="1">
      <alignment horizontal="center" vertical="center" wrapText="1"/>
    </xf>
    <xf numFmtId="0" fontId="38" fillId="0" borderId="49" xfId="27" applyNumberFormat="1" applyFont="1" applyBorder="1" applyAlignment="1">
      <alignment horizontal="center" vertical="center" wrapText="1"/>
    </xf>
    <xf numFmtId="0" fontId="30" fillId="0" borderId="49" xfId="27" applyNumberFormat="1" applyFont="1" applyBorder="1" applyAlignment="1">
      <alignment horizontal="center" vertical="center" wrapText="1"/>
    </xf>
    <xf numFmtId="0" fontId="39" fillId="0" borderId="49" xfId="27" applyNumberFormat="1" applyFont="1" applyFill="1" applyBorder="1" applyAlignment="1">
      <alignment horizontal="center" vertical="center" wrapText="1"/>
    </xf>
    <xf numFmtId="0" fontId="37" fillId="0" borderId="49" xfId="0" applyFont="1" applyBorder="1" applyAlignment="1">
      <alignment horizontal="center" vertical="center"/>
    </xf>
    <xf numFmtId="0" fontId="32" fillId="0" borderId="49" xfId="0" applyFont="1" applyBorder="1" applyAlignment="1">
      <alignment horizontal="center" vertical="center"/>
    </xf>
    <xf numFmtId="14" fontId="32" fillId="0" borderId="49" xfId="0" applyNumberFormat="1" applyFont="1" applyBorder="1" applyAlignment="1">
      <alignment horizontal="center"/>
    </xf>
    <xf numFmtId="0" fontId="32" fillId="0" borderId="49" xfId="0" applyFont="1" applyBorder="1" applyAlignment="1">
      <alignment horizontal="center"/>
    </xf>
    <xf numFmtId="0" fontId="37" fillId="0" borderId="49" xfId="0" applyFont="1" applyBorder="1" applyAlignment="1">
      <alignment horizontal="center" vertical="center" wrapText="1"/>
    </xf>
    <xf numFmtId="0" fontId="22" fillId="0" borderId="49" xfId="44" applyFont="1" applyFill="1" applyBorder="1" applyAlignment="1">
      <alignment horizontal="center" vertical="center" wrapText="1"/>
    </xf>
    <xf numFmtId="0" fontId="12" fillId="47" borderId="49" xfId="44" applyFill="1" applyBorder="1" applyAlignment="1">
      <alignment horizontal="center" vertical="center"/>
    </xf>
    <xf numFmtId="14" fontId="22" fillId="0" borderId="49" xfId="28" applyNumberFormat="1" applyFont="1" applyBorder="1" applyAlignment="1">
      <alignment horizontal="center" vertical="center" wrapText="1"/>
    </xf>
    <xf numFmtId="0" fontId="21" fillId="0" borderId="49" xfId="27" applyFont="1" applyBorder="1" applyAlignment="1">
      <alignment horizontal="center" vertical="center" wrapText="1"/>
    </xf>
    <xf numFmtId="0" fontId="39" fillId="0" borderId="49" xfId="27" applyFont="1" applyBorder="1" applyAlignment="1">
      <alignment horizontal="center" vertical="center" wrapText="1"/>
    </xf>
    <xf numFmtId="0" fontId="3" fillId="0" borderId="49" xfId="5" quotePrefix="1" applyFont="1" applyBorder="1" applyAlignment="1">
      <alignment horizontal="left" vertical="top" wrapText="1"/>
    </xf>
    <xf numFmtId="0" fontId="61" fillId="0" borderId="48" xfId="44" applyFont="1" applyBorder="1" applyAlignment="1">
      <alignment horizontal="center"/>
    </xf>
    <xf numFmtId="0" fontId="65" fillId="0" borderId="0" xfId="44" applyFont="1" applyAlignment="1">
      <alignment horizontal="left" wrapText="1" indent="1"/>
    </xf>
    <xf numFmtId="0" fontId="39" fillId="0" borderId="0" xfId="44" applyFont="1" applyAlignment="1">
      <alignment horizontal="center"/>
    </xf>
    <xf numFmtId="0" fontId="30" fillId="0" borderId="0" xfId="44" applyFont="1" applyAlignment="1">
      <alignment horizontal="left" wrapText="1"/>
    </xf>
    <xf numFmtId="0" fontId="21" fillId="0" borderId="2" xfId="27" applyFont="1" applyBorder="1" applyAlignment="1">
      <alignment horizontal="center" vertical="center" wrapText="1"/>
    </xf>
    <xf numFmtId="14" fontId="22" fillId="0" borderId="45" xfId="28" applyNumberFormat="1" applyFont="1" applyBorder="1" applyAlignment="1">
      <alignment horizontal="center" vertical="center" wrapText="1"/>
    </xf>
    <xf numFmtId="14" fontId="22" fillId="0" borderId="44" xfId="28" applyNumberFormat="1" applyFont="1" applyBorder="1" applyAlignment="1">
      <alignment horizontal="center" vertical="center" wrapText="1"/>
    </xf>
    <xf numFmtId="14" fontId="22" fillId="0" borderId="46" xfId="28" applyNumberFormat="1" applyFont="1" applyBorder="1" applyAlignment="1">
      <alignment horizontal="center" vertical="center" wrapText="1"/>
    </xf>
    <xf numFmtId="14" fontId="22" fillId="0" borderId="20" xfId="28" applyNumberFormat="1" applyFont="1" applyBorder="1" applyAlignment="1">
      <alignment horizontal="center" vertical="center" wrapText="1"/>
    </xf>
    <xf numFmtId="14" fontId="22" fillId="0" borderId="16" xfId="28" applyNumberFormat="1" applyFont="1" applyBorder="1" applyAlignment="1">
      <alignment horizontal="center" vertical="center" wrapText="1"/>
    </xf>
    <xf numFmtId="14" fontId="22" fillId="0" borderId="19" xfId="28" applyNumberFormat="1" applyFont="1" applyBorder="1" applyAlignment="1">
      <alignment horizontal="center" vertical="center" wrapText="1"/>
    </xf>
    <xf numFmtId="164" fontId="37" fillId="0" borderId="45" xfId="0" applyNumberFormat="1" applyFont="1" applyBorder="1" applyAlignment="1">
      <alignment horizontal="center" vertical="center" wrapText="1"/>
    </xf>
    <xf numFmtId="164" fontId="37" fillId="0" borderId="46" xfId="0" applyNumberFormat="1" applyFont="1" applyBorder="1" applyAlignment="1">
      <alignment horizontal="center" vertical="center" wrapText="1"/>
    </xf>
    <xf numFmtId="164" fontId="37" fillId="0" borderId="20" xfId="0" applyNumberFormat="1" applyFont="1" applyBorder="1" applyAlignment="1">
      <alignment horizontal="center" vertical="center" wrapText="1"/>
    </xf>
    <xf numFmtId="164" fontId="37" fillId="0" borderId="19" xfId="0" applyNumberFormat="1" applyFont="1" applyBorder="1" applyAlignment="1">
      <alignment horizontal="center" vertical="center" wrapText="1"/>
    </xf>
  </cellXfs>
  <cellStyles count="126">
    <cellStyle name="20% - Ênfase1" xfId="72" builtinId="30" customBuiltin="1"/>
    <cellStyle name="20% - Ênfase2" xfId="76" builtinId="34" customBuiltin="1"/>
    <cellStyle name="20% - Ênfase3" xfId="80" builtinId="38" customBuiltin="1"/>
    <cellStyle name="20% - Ênfase4" xfId="84" builtinId="42" customBuiltin="1"/>
    <cellStyle name="20% - Ênfase5" xfId="88" builtinId="46" customBuiltin="1"/>
    <cellStyle name="20% - Ênfase6" xfId="92" builtinId="50" customBuiltin="1"/>
    <cellStyle name="40% - Ênfase1" xfId="73" builtinId="31" customBuiltin="1"/>
    <cellStyle name="40% - Ênfase2" xfId="77" builtinId="35" customBuiltin="1"/>
    <cellStyle name="40% - Ênfase3" xfId="81" builtinId="39" customBuiltin="1"/>
    <cellStyle name="40% - Ênfase4" xfId="85" builtinId="43" customBuiltin="1"/>
    <cellStyle name="40% - Ênfase5" xfId="89" builtinId="47" customBuiltin="1"/>
    <cellStyle name="40% - Ênfase6" xfId="93" builtinId="51" customBuiltin="1"/>
    <cellStyle name="60% - Ênfase1" xfId="74" builtinId="32" customBuiltin="1"/>
    <cellStyle name="60% - Ênfase2" xfId="78" builtinId="36" customBuiltin="1"/>
    <cellStyle name="60% - Ênfase3" xfId="82" builtinId="40" customBuiltin="1"/>
    <cellStyle name="60% - Ênfase4" xfId="86" builtinId="44" customBuiltin="1"/>
    <cellStyle name="60% - Ênfase5" xfId="90" builtinId="48" customBuiltin="1"/>
    <cellStyle name="60% - Ênfase6" xfId="94" builtinId="52" customBuiltin="1"/>
    <cellStyle name="Accent" xfId="107"/>
    <cellStyle name="Accent 1" xfId="108"/>
    <cellStyle name="Accent 2" xfId="109"/>
    <cellStyle name="Accent 3" xfId="110"/>
    <cellStyle name="Bad" xfId="111"/>
    <cellStyle name="Bom" xfId="59" builtinId="26" customBuiltin="1"/>
    <cellStyle name="Cálculo" xfId="64" builtinId="22" customBuiltin="1"/>
    <cellStyle name="Célula de Verificação" xfId="66" builtinId="23" customBuiltin="1"/>
    <cellStyle name="Célula Vinculada" xfId="65" builtinId="24" customBuiltin="1"/>
    <cellStyle name="COMUM" xfId="6"/>
    <cellStyle name="COMUM 2" xfId="34"/>
    <cellStyle name="ConditionalStyle_27" xfId="112"/>
    <cellStyle name="Ênfase1" xfId="71" builtinId="29" customBuiltin="1"/>
    <cellStyle name="Ênfase2" xfId="75" builtinId="33" customBuiltin="1"/>
    <cellStyle name="Ênfase3" xfId="79" builtinId="37" customBuiltin="1"/>
    <cellStyle name="Ênfase4" xfId="83" builtinId="41" customBuiltin="1"/>
    <cellStyle name="Ênfase5" xfId="87" builtinId="45" customBuiltin="1"/>
    <cellStyle name="Ênfase6" xfId="91" builtinId="49" customBuiltin="1"/>
    <cellStyle name="Entrada" xfId="62" builtinId="20" customBuiltin="1"/>
    <cellStyle name="Error" xfId="113"/>
    <cellStyle name="Excel Built-in Comma" xfId="7"/>
    <cellStyle name="Excel Built-in Currency" xfId="8"/>
    <cellStyle name="Excel Built-in Hyperlink" xfId="9"/>
    <cellStyle name="Excel Built-in Hyperlink 2" xfId="45"/>
    <cellStyle name="Excel Built-in Normal" xfId="10"/>
    <cellStyle name="Excel Built-in Normal 2" xfId="46"/>
    <cellStyle name="Excel_BuiltIn_20% - Ênfase1" xfId="11"/>
    <cellStyle name="Footnote" xfId="114"/>
    <cellStyle name="Good" xfId="115"/>
    <cellStyle name="Heading" xfId="12"/>
    <cellStyle name="Heading (user)" xfId="116"/>
    <cellStyle name="Heading 1" xfId="117"/>
    <cellStyle name="Heading 2" xfId="118"/>
    <cellStyle name="Heading1" xfId="13"/>
    <cellStyle name="Hiperlink 2" xfId="97"/>
    <cellStyle name="Hyperlink" xfId="119"/>
    <cellStyle name="Incorreto" xfId="60" builtinId="27" customBuiltin="1"/>
    <cellStyle name="Moeda" xfId="26" builtinId="4"/>
    <cellStyle name="Moeda 2" xfId="2"/>
    <cellStyle name="Moeda 2 2" xfId="30"/>
    <cellStyle name="Moeda 3" xfId="31"/>
    <cellStyle name="Moeda 4" xfId="33"/>
    <cellStyle name="Neutra" xfId="61" builtinId="28" customBuiltin="1"/>
    <cellStyle name="Neutral" xfId="120"/>
    <cellStyle name="Normal" xfId="0" builtinId="0"/>
    <cellStyle name="Normal 112" xfId="104"/>
    <cellStyle name="Normal 2" xfId="1"/>
    <cellStyle name="Normal 2 2" xfId="29"/>
    <cellStyle name="Normal 2 25" xfId="98"/>
    <cellStyle name="Normal 2 3" xfId="44"/>
    <cellStyle name="Normal 3" xfId="5"/>
    <cellStyle name="Normal 4" xfId="32"/>
    <cellStyle name="Normal 5" xfId="95"/>
    <cellStyle name="Normal 6" xfId="99"/>
    <cellStyle name="Normal 7" xfId="102"/>
    <cellStyle name="Normal 8" xfId="105"/>
    <cellStyle name="Nota" xfId="68" builtinId="10" customBuiltin="1"/>
    <cellStyle name="Note" xfId="121"/>
    <cellStyle name="Porcentagem" xfId="4" builtinId="5"/>
    <cellStyle name="Porcentagem 2" xfId="3"/>
    <cellStyle name="Porcentagem 3 2" xfId="14"/>
    <cellStyle name="Porcentagem 3 2 2" xfId="35"/>
    <cellStyle name="Result" xfId="15"/>
    <cellStyle name="Result (user)" xfId="122"/>
    <cellStyle name="Result2" xfId="16"/>
    <cellStyle name="Saída" xfId="63" builtinId="21" customBuiltin="1"/>
    <cellStyle name="Sem título1" xfId="17"/>
    <cellStyle name="Sem título1 2" xfId="47"/>
    <cellStyle name="Sem título2" xfId="18"/>
    <cellStyle name="Sem título2 2" xfId="48"/>
    <cellStyle name="Sem título3" xfId="49"/>
    <cellStyle name="Sem título4" xfId="50"/>
    <cellStyle name="Sem título5" xfId="51"/>
    <cellStyle name="Sem título6" xfId="52"/>
    <cellStyle name="Sem título7" xfId="53"/>
    <cellStyle name="Status" xfId="123"/>
    <cellStyle name="Text" xfId="124"/>
    <cellStyle name="Texto de Aviso" xfId="67" builtinId="11" customBuiltin="1"/>
    <cellStyle name="Texto Explicativo" xfId="69" builtinId="53" customBuiltin="1"/>
    <cellStyle name="Texto Explicativo 2" xfId="27"/>
    <cellStyle name="Texto Explicativo 3" xfId="96"/>
    <cellStyle name="Titulo" xfId="19"/>
    <cellStyle name="Título" xfId="54" builtinId="15" customBuiltin="1"/>
    <cellStyle name="Título 1" xfId="55" builtinId="16" customBuiltin="1"/>
    <cellStyle name="Título 1 1" xfId="20"/>
    <cellStyle name="Título 1 1 1" xfId="21"/>
    <cellStyle name="Título 1 1 1 1" xfId="22"/>
    <cellStyle name="Título 1 1 1 1 2" xfId="40"/>
    <cellStyle name="Título 1 1 1 2" xfId="39"/>
    <cellStyle name="Título 1 1 2" xfId="38"/>
    <cellStyle name="Titulo 2" xfId="36"/>
    <cellStyle name="Título 2" xfId="56" builtinId="17" customBuiltin="1"/>
    <cellStyle name="Título 3" xfId="57" builtinId="18" customBuiltin="1"/>
    <cellStyle name="Título 4" xfId="58" builtinId="19" customBuiltin="1"/>
    <cellStyle name="Titulo-Volare" xfId="23"/>
    <cellStyle name="Titulo-Volare 2" xfId="37"/>
    <cellStyle name="Total" xfId="70" builtinId="25" customBuiltin="1"/>
    <cellStyle name="Vírgula" xfId="106" builtinId="3"/>
    <cellStyle name="Vírgula 2" xfId="28"/>
    <cellStyle name="Vírgula 2 2" xfId="43"/>
    <cellStyle name="Vírgula 3" xfId="24"/>
    <cellStyle name="Vírgula 3 2" xfId="41"/>
    <cellStyle name="Vírgula 4" xfId="100"/>
    <cellStyle name="Vírgula 5" xfId="25"/>
    <cellStyle name="Vírgula 5 2" xfId="42"/>
    <cellStyle name="Vírgula 6" xfId="101"/>
    <cellStyle name="Vírgula 7" xfId="103"/>
    <cellStyle name="Warning" xfId="125"/>
  </cellStyles>
  <dxfs count="29">
    <dxf>
      <font>
        <b/>
        <i val="0"/>
      </font>
      <fill>
        <patternFill>
          <bgColor theme="0" tint="-0.14996795556505021"/>
        </patternFill>
      </fill>
    </dxf>
    <dxf>
      <font>
        <b/>
        <i val="0"/>
      </font>
      <fill>
        <patternFill>
          <bgColor theme="0" tint="-0.14996795556505021"/>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xdr:row>
      <xdr:rowOff>57150</xdr:rowOff>
    </xdr:from>
    <xdr:to>
      <xdr:col>5</xdr:col>
      <xdr:colOff>542925</xdr:colOff>
      <xdr:row>1</xdr:row>
      <xdr:rowOff>631072</xdr:rowOff>
    </xdr:to>
    <xdr:pic>
      <xdr:nvPicPr>
        <xdr:cNvPr id="2" name="Imagem 1" descr="http://www.unipampa.edu.br/portal/images/Assinatura_Unipampa_JPG_SVG/brasao/braso_republica_baixa_res.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257175"/>
          <a:ext cx="571500" cy="573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267381</xdr:colOff>
      <xdr:row>94</xdr:row>
      <xdr:rowOff>142875</xdr:rowOff>
    </xdr:from>
    <xdr:to>
      <xdr:col>8</xdr:col>
      <xdr:colOff>1106222</xdr:colOff>
      <xdr:row>107</xdr:row>
      <xdr:rowOff>66673</xdr:rowOff>
    </xdr:to>
    <xdr:sp macro="" textlink="">
      <xdr:nvSpPr>
        <xdr:cNvPr id="3" name="CaixaDeTexto 2">
          <a:extLst>
            <a:ext uri="{FF2B5EF4-FFF2-40B4-BE49-F238E27FC236}">
              <a16:creationId xmlns:a16="http://schemas.microsoft.com/office/drawing/2014/main" xmlns="" id="{00000000-0008-0000-0100-000003000000}"/>
            </a:ext>
          </a:extLst>
        </xdr:cNvPr>
        <xdr:cNvSpPr txBox="1"/>
      </xdr:nvSpPr>
      <xdr:spPr>
        <a:xfrm>
          <a:off x="267381" y="23824406"/>
          <a:ext cx="12816529" cy="2269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pt-BR" sz="1000" b="1" i="0" u="none" strike="noStrike">
              <a:solidFill>
                <a:schemeClr val="dk1"/>
              </a:solidFill>
              <a:effectLst/>
              <a:latin typeface="Arial" panose="020B0604020202020204" pitchFamily="34" charset="0"/>
              <a:ea typeface="+mn-ea"/>
              <a:cs typeface="Arial" panose="020B0604020202020204" pitchFamily="34" charset="0"/>
            </a:rPr>
            <a:t>NOTAS</a:t>
          </a:r>
          <a:endParaRPr lang="pt-BR" sz="1000">
            <a:latin typeface="Arial" panose="020B0604020202020204" pitchFamily="34" charset="0"/>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1</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deverá  ser vistoriado previamente, para a constatação de</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peculiaridades dos serviços e programação da execução dos mesmos, devendo esta, ser apresentada também previamente.</a:t>
          </a:r>
          <a:r>
            <a:rPr lang="pt-BR" sz="1000">
              <a:latin typeface="Arial" panose="020B0604020202020204" pitchFamily="34" charset="0"/>
              <a:cs typeface="Arial" panose="020B0604020202020204" pitchFamily="34" charset="0"/>
            </a:rPr>
            <a:t> </a:t>
          </a: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2</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 execução dos serviços deverá ser suficientemente protegido (equipamentos, utensílios, mobiliários, etc.). Todas as partes afetadas deverão ser inteiramente recompostas.</a:t>
          </a:r>
          <a:r>
            <a:rPr lang="pt-BR" sz="1000">
              <a:latin typeface="Arial" panose="020B0604020202020204" pitchFamily="34" charset="0"/>
              <a:cs typeface="Arial" panose="020B0604020202020204" pitchFamily="34" charset="0"/>
            </a:rPr>
            <a:t> </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a:solidFill>
                <a:schemeClr val="dk1"/>
              </a:solidFill>
              <a:effectLst/>
              <a:latin typeface="Arial" panose="020B0604020202020204" pitchFamily="34" charset="0"/>
              <a:ea typeface="+mn-ea"/>
              <a:cs typeface="Arial" panose="020B0604020202020204" pitchFamily="34" charset="0"/>
            </a:rPr>
            <a:t>3 - Os quantitativos e os custos desta planilha orçamentária estão compatíveis com os quantitativos do Projeto</a:t>
          </a:r>
          <a:r>
            <a:rPr lang="pt-BR" sz="1000" b="0" i="0" baseline="0">
              <a:solidFill>
                <a:schemeClr val="dk1"/>
              </a:solidFill>
              <a:effectLst/>
              <a:latin typeface="Arial" panose="020B0604020202020204" pitchFamily="34" charset="0"/>
              <a:ea typeface="+mn-ea"/>
              <a:cs typeface="Arial" panose="020B0604020202020204" pitchFamily="34" charset="0"/>
            </a:rPr>
            <a:t> Básico / Executivo</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u="none" strike="noStrike">
              <a:solidFill>
                <a:schemeClr val="dk1"/>
              </a:solidFill>
              <a:effectLst/>
              <a:latin typeface="Arial" panose="020B0604020202020204" pitchFamily="34" charset="0"/>
              <a:ea typeface="+mn-ea"/>
              <a:cs typeface="Arial" panose="020B0604020202020204" pitchFamily="34" charset="0"/>
            </a:rPr>
            <a:t>4 - Prazo provável de execução de até </a:t>
          </a:r>
          <a:r>
            <a:rPr lang="pt-BR" sz="1000" b="1" i="0" u="none" strike="noStrike">
              <a:solidFill>
                <a:schemeClr val="dk1"/>
              </a:solidFill>
              <a:effectLst/>
              <a:latin typeface="Arial" panose="020B0604020202020204" pitchFamily="34" charset="0"/>
              <a:ea typeface="+mn-ea"/>
              <a:cs typeface="Arial" panose="020B0604020202020204" pitchFamily="34" charset="0"/>
            </a:rPr>
            <a:t>30 (trinta) dias corridos</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a:latin typeface="Arial" panose="020B0604020202020204" pitchFamily="34" charset="0"/>
              <a:cs typeface="Arial" panose="020B0604020202020204" pitchFamily="34" charset="0"/>
            </a:rPr>
            <a:t> </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5 - 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Sistema de Custos empregado atende ao Decreto 7983/13 e às recomendações TCU, CNJ e CSJT mais recentes e encontra-se descrito no Caderno Técnico, tópico "Sistema de Custos".</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6 -</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ENCARGO SOCIAIS / DESONERAÇÃO</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                 85,60% (Horista - UTILIZADA PARA MÃO DE OBRA DIRETAMENTE LIGADA A EXECUÇÃO DE SERVIÇOS)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                 49,18</a:t>
          </a:r>
          <a:r>
            <a:rPr lang="pt-BR" sz="1000" b="0" i="0" u="none" strike="noStrike">
              <a:solidFill>
                <a:schemeClr val="dk1"/>
              </a:solidFill>
              <a:effectLst/>
              <a:latin typeface="Arial" panose="020B0604020202020204" pitchFamily="34" charset="0"/>
              <a:ea typeface="+mn-ea"/>
              <a:cs typeface="Arial" panose="020B0604020202020204" pitchFamily="34" charset="0"/>
            </a:rPr>
            <a:t>% (Mensalista - UTILIZADA PARA</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MÃO DE OBRA INDIRETA</a:t>
          </a:r>
          <a:r>
            <a:rPr lang="pt-BR" sz="1000" b="0" i="0" u="none" strike="noStrike">
              <a:solidFill>
                <a:schemeClr val="dk1"/>
              </a:solidFill>
              <a:effectLst/>
              <a:latin typeface="Arial" panose="020B0604020202020204" pitchFamily="34" charset="0"/>
              <a:ea typeface="+mn-ea"/>
              <a:cs typeface="Arial" panose="020B0604020202020204" pitchFamily="34" charset="0"/>
            </a:rPr>
            <a:t>)</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7 - Os</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8- As composições cujos códigos são composição são de autoria da orçamentista e não possuem similares no Sinapi / Agetop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9525</xdr:colOff>
      <xdr:row>4</xdr:row>
      <xdr:rowOff>9525</xdr:rowOff>
    </xdr:to>
    <xdr:pic>
      <xdr:nvPicPr>
        <xdr:cNvPr id="2" name="Imagem 1" descr="C:\pini\VolareSQL\images\linha.gif">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9525</xdr:colOff>
      <xdr:row>5</xdr:row>
      <xdr:rowOff>180975</xdr:rowOff>
    </xdr:to>
    <xdr:pic>
      <xdr:nvPicPr>
        <xdr:cNvPr id="3" name="Imagem 2" descr="C:\pini\VolareSQL\images\linha.gif">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9525</xdr:colOff>
      <xdr:row>12</xdr:row>
      <xdr:rowOff>180975</xdr:rowOff>
    </xdr:to>
    <xdr:pic>
      <xdr:nvPicPr>
        <xdr:cNvPr id="4" name="Imagem 3" descr="C:\pini\VolareSQL\images\linha.gif">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9525</xdr:colOff>
      <xdr:row>19</xdr:row>
      <xdr:rowOff>28575</xdr:rowOff>
    </xdr:to>
    <xdr:pic>
      <xdr:nvPicPr>
        <xdr:cNvPr id="5" name="Imagem 4" descr="C:\pini\VolareSQL\images\linha.gif">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9525</xdr:colOff>
      <xdr:row>22</xdr:row>
      <xdr:rowOff>180975</xdr:rowOff>
    </xdr:to>
    <xdr:pic>
      <xdr:nvPicPr>
        <xdr:cNvPr id="6" name="Imagem 5" descr="C:\pini\VolareSQL\images\linha.gif">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9525</xdr:colOff>
      <xdr:row>30</xdr:row>
      <xdr:rowOff>180975</xdr:rowOff>
    </xdr:to>
    <xdr:pic>
      <xdr:nvPicPr>
        <xdr:cNvPr id="7" name="Imagem 6" descr="C:\pini\VolareSQL\images\linha.gif">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9525</xdr:colOff>
      <xdr:row>38</xdr:row>
      <xdr:rowOff>104776</xdr:rowOff>
    </xdr:to>
    <xdr:pic>
      <xdr:nvPicPr>
        <xdr:cNvPr id="8" name="Imagem 7" descr="C:\pini\VolareSQL\images\linha.gif">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9525</xdr:colOff>
      <xdr:row>41</xdr:row>
      <xdr:rowOff>104776</xdr:rowOff>
    </xdr:to>
    <xdr:pic>
      <xdr:nvPicPr>
        <xdr:cNvPr id="9" name="Imagem 8" descr="C:\pini\VolareSQL\images\linha.gif">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9525</xdr:colOff>
      <xdr:row>43</xdr:row>
      <xdr:rowOff>28575</xdr:rowOff>
    </xdr:to>
    <xdr:pic>
      <xdr:nvPicPr>
        <xdr:cNvPr id="10" name="Imagem 9" descr="C:\pini\VolareSQL\images\linha.gif">
          <a:extLst>
            <a:ext uri="{FF2B5EF4-FFF2-40B4-BE49-F238E27FC236}">
              <a16:creationId xmlns:a16="http://schemas.microsoft.com/office/drawing/2014/main" xmlns=""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9525</xdr:colOff>
      <xdr:row>45</xdr:row>
      <xdr:rowOff>104774</xdr:rowOff>
    </xdr:to>
    <xdr:pic>
      <xdr:nvPicPr>
        <xdr:cNvPr id="11" name="Imagem 10" descr="C:\pini\VolareSQL\images\linha.gif">
          <a:extLst>
            <a:ext uri="{FF2B5EF4-FFF2-40B4-BE49-F238E27FC236}">
              <a16:creationId xmlns:a16="http://schemas.microsoft.com/office/drawing/2014/main" xmlns=""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9525</xdr:colOff>
      <xdr:row>55</xdr:row>
      <xdr:rowOff>104776</xdr:rowOff>
    </xdr:to>
    <xdr:pic>
      <xdr:nvPicPr>
        <xdr:cNvPr id="12" name="Imagem 11" descr="C:\pini\VolareSQL\images\linha.gif">
          <a:extLst>
            <a:ext uri="{FF2B5EF4-FFF2-40B4-BE49-F238E27FC236}">
              <a16:creationId xmlns:a16="http://schemas.microsoft.com/office/drawing/2014/main" xmlns=""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9525</xdr:colOff>
      <xdr:row>57</xdr:row>
      <xdr:rowOff>104776</xdr:rowOff>
    </xdr:to>
    <xdr:pic>
      <xdr:nvPicPr>
        <xdr:cNvPr id="13" name="Imagem 12" descr="C:\pini\VolareSQL\images\linha.gif">
          <a:extLst>
            <a:ext uri="{FF2B5EF4-FFF2-40B4-BE49-F238E27FC236}">
              <a16:creationId xmlns:a16="http://schemas.microsoft.com/office/drawing/2014/main" xmlns=""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9525</xdr:colOff>
      <xdr:row>68</xdr:row>
      <xdr:rowOff>104774</xdr:rowOff>
    </xdr:to>
    <xdr:pic>
      <xdr:nvPicPr>
        <xdr:cNvPr id="14" name="Imagem 13" descr="C:\pini\VolareSQL\images\linha.gif">
          <a:extLst>
            <a:ext uri="{FF2B5EF4-FFF2-40B4-BE49-F238E27FC236}">
              <a16:creationId xmlns:a16="http://schemas.microsoft.com/office/drawing/2014/main" xmlns=""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9525</xdr:colOff>
      <xdr:row>80</xdr:row>
      <xdr:rowOff>9526</xdr:rowOff>
    </xdr:to>
    <xdr:pic>
      <xdr:nvPicPr>
        <xdr:cNvPr id="15" name="Imagem 14" descr="C:\pini\VolareSQL\images\linha.gif">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9525</xdr:colOff>
      <xdr:row>103</xdr:row>
      <xdr:rowOff>9526</xdr:rowOff>
    </xdr:to>
    <xdr:pic>
      <xdr:nvPicPr>
        <xdr:cNvPr id="16" name="Imagem 15" descr="C:\pini\VolareSQL\images\linha.gif">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1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9525</xdr:colOff>
      <xdr:row>122</xdr:row>
      <xdr:rowOff>257175</xdr:rowOff>
    </xdr:to>
    <xdr:pic>
      <xdr:nvPicPr>
        <xdr:cNvPr id="17" name="Imagem 16" descr="C:\pini\VolareSQL\images\linha.gif">
          <a:extLst>
            <a:ext uri="{FF2B5EF4-FFF2-40B4-BE49-F238E27FC236}">
              <a16:creationId xmlns:a16="http://schemas.microsoft.com/office/drawing/2014/main" xmlns=""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9525</xdr:colOff>
      <xdr:row>143</xdr:row>
      <xdr:rowOff>28575</xdr:rowOff>
    </xdr:to>
    <xdr:pic>
      <xdr:nvPicPr>
        <xdr:cNvPr id="18" name="Imagem 17" descr="C:\pini\VolareSQL\images\linha.gif">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4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9525</xdr:colOff>
      <xdr:row>156</xdr:row>
      <xdr:rowOff>28575</xdr:rowOff>
    </xdr:to>
    <xdr:pic>
      <xdr:nvPicPr>
        <xdr:cNvPr id="19" name="Imagem 18" descr="C:\pini\VolareSQL\images\linha.gif">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0</xdr:rowOff>
    </xdr:from>
    <xdr:to>
      <xdr:col>0</xdr:col>
      <xdr:colOff>9525</xdr:colOff>
      <xdr:row>168</xdr:row>
      <xdr:rowOff>85725</xdr:rowOff>
    </xdr:to>
    <xdr:pic>
      <xdr:nvPicPr>
        <xdr:cNvPr id="20" name="Imagem 19" descr="C:\pini\VolareSQL\images\linha.gif">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19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9525</xdr:colOff>
      <xdr:row>181</xdr:row>
      <xdr:rowOff>123825</xdr:rowOff>
    </xdr:to>
    <xdr:pic>
      <xdr:nvPicPr>
        <xdr:cNvPr id="21" name="Imagem 20" descr="C:\pini\VolareSQL\images\linha.gif">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6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176</xdr:row>
      <xdr:rowOff>0</xdr:rowOff>
    </xdr:from>
    <xdr:to>
      <xdr:col>0</xdr:col>
      <xdr:colOff>9525</xdr:colOff>
      <xdr:row>194</xdr:row>
      <xdr:rowOff>66675</xdr:rowOff>
    </xdr:to>
    <xdr:pic>
      <xdr:nvPicPr>
        <xdr:cNvPr id="22" name="Imagem 21" descr="C:\pini\VolareSQL\images\linha.gif">
          <a:extLst>
            <a:ext uri="{FF2B5EF4-FFF2-40B4-BE49-F238E27FC236}">
              <a16:creationId xmlns:a16="http://schemas.microsoft.com/office/drawing/2014/main" xmlns=""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9525</xdr:colOff>
      <xdr:row>209</xdr:row>
      <xdr:rowOff>142874</xdr:rowOff>
    </xdr:to>
    <xdr:pic>
      <xdr:nvPicPr>
        <xdr:cNvPr id="23" name="Imagem 22" descr="C:\pini\VolareSQL\images\linha.gif">
          <a:extLst>
            <a:ext uri="{FF2B5EF4-FFF2-40B4-BE49-F238E27FC236}">
              <a16:creationId xmlns:a16="http://schemas.microsoft.com/office/drawing/2014/main" xmlns=""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199</xdr:row>
      <xdr:rowOff>0</xdr:rowOff>
    </xdr:from>
    <xdr:to>
      <xdr:col>0</xdr:col>
      <xdr:colOff>9525</xdr:colOff>
      <xdr:row>219</xdr:row>
      <xdr:rowOff>66675</xdr:rowOff>
    </xdr:to>
    <xdr:pic>
      <xdr:nvPicPr>
        <xdr:cNvPr id="24" name="Imagem 23" descr="C:\pini\VolareSQL\images\linha.gif">
          <a:extLst>
            <a:ext uri="{FF2B5EF4-FFF2-40B4-BE49-F238E27FC236}">
              <a16:creationId xmlns:a16="http://schemas.microsoft.com/office/drawing/2014/main" xmlns=""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200</xdr:row>
      <xdr:rowOff>0</xdr:rowOff>
    </xdr:from>
    <xdr:to>
      <xdr:col>0</xdr:col>
      <xdr:colOff>9525</xdr:colOff>
      <xdr:row>220</xdr:row>
      <xdr:rowOff>180976</xdr:rowOff>
    </xdr:to>
    <xdr:pic>
      <xdr:nvPicPr>
        <xdr:cNvPr id="25" name="Imagem 24" descr="C:\pini\VolareSQL\images\linha.gif">
          <a:extLst>
            <a:ext uri="{FF2B5EF4-FFF2-40B4-BE49-F238E27FC236}">
              <a16:creationId xmlns:a16="http://schemas.microsoft.com/office/drawing/2014/main" xmlns=""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211</xdr:row>
      <xdr:rowOff>0</xdr:rowOff>
    </xdr:from>
    <xdr:to>
      <xdr:col>0</xdr:col>
      <xdr:colOff>9525</xdr:colOff>
      <xdr:row>232</xdr:row>
      <xdr:rowOff>180974</xdr:rowOff>
    </xdr:to>
    <xdr:pic>
      <xdr:nvPicPr>
        <xdr:cNvPr id="26" name="Imagem 25" descr="C:\pini\VolareSQL\images\linha.gif">
          <a:extLst>
            <a:ext uri="{FF2B5EF4-FFF2-40B4-BE49-F238E27FC236}">
              <a16:creationId xmlns:a16="http://schemas.microsoft.com/office/drawing/2014/main" xmlns=""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5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223</xdr:row>
      <xdr:rowOff>0</xdr:rowOff>
    </xdr:from>
    <xdr:to>
      <xdr:col>0</xdr:col>
      <xdr:colOff>9525</xdr:colOff>
      <xdr:row>245</xdr:row>
      <xdr:rowOff>104775</xdr:rowOff>
    </xdr:to>
    <xdr:pic>
      <xdr:nvPicPr>
        <xdr:cNvPr id="27" name="Imagem 26" descr="C:\pini\VolareSQL\images\linha.gif">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05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235</xdr:row>
      <xdr:rowOff>0</xdr:rowOff>
    </xdr:from>
    <xdr:to>
      <xdr:col>0</xdr:col>
      <xdr:colOff>9525</xdr:colOff>
      <xdr:row>258</xdr:row>
      <xdr:rowOff>104775</xdr:rowOff>
    </xdr:to>
    <xdr:pic>
      <xdr:nvPicPr>
        <xdr:cNvPr id="28" name="Imagem 27" descr="C:\pini\VolareSQL\images\linha.gif">
          <a:extLst>
            <a:ext uri="{FF2B5EF4-FFF2-40B4-BE49-F238E27FC236}">
              <a16:creationId xmlns:a16="http://schemas.microsoft.com/office/drawing/2014/main" xmlns=""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0</xdr:col>
      <xdr:colOff>9525</xdr:colOff>
      <xdr:row>270</xdr:row>
      <xdr:rowOff>28576</xdr:rowOff>
    </xdr:to>
    <xdr:pic>
      <xdr:nvPicPr>
        <xdr:cNvPr id="29" name="Imagem 28" descr="C:\pini\VolareSQL\images\linha.gif">
          <a:extLst>
            <a:ext uri="{FF2B5EF4-FFF2-40B4-BE49-F238E27FC236}">
              <a16:creationId xmlns:a16="http://schemas.microsoft.com/office/drawing/2014/main" xmlns=""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1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262</xdr:row>
      <xdr:rowOff>0</xdr:rowOff>
    </xdr:from>
    <xdr:to>
      <xdr:col>0</xdr:col>
      <xdr:colOff>9525</xdr:colOff>
      <xdr:row>286</xdr:row>
      <xdr:rowOff>142875</xdr:rowOff>
    </xdr:to>
    <xdr:pic>
      <xdr:nvPicPr>
        <xdr:cNvPr id="30" name="Imagem 29" descr="C:\pini\VolareSQL\images\linha.gif">
          <a:extLst>
            <a:ext uri="{FF2B5EF4-FFF2-40B4-BE49-F238E27FC236}">
              <a16:creationId xmlns:a16="http://schemas.microsoft.com/office/drawing/2014/main" xmlns=""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0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273</xdr:row>
      <xdr:rowOff>0</xdr:rowOff>
    </xdr:from>
    <xdr:to>
      <xdr:col>0</xdr:col>
      <xdr:colOff>9525</xdr:colOff>
      <xdr:row>298</xdr:row>
      <xdr:rowOff>142875</xdr:rowOff>
    </xdr:to>
    <xdr:pic>
      <xdr:nvPicPr>
        <xdr:cNvPr id="31" name="Imagem 30" descr="C:\pini\VolareSQL\images\linha.gif">
          <a:extLst>
            <a:ext uri="{FF2B5EF4-FFF2-40B4-BE49-F238E27FC236}">
              <a16:creationId xmlns:a16="http://schemas.microsoft.com/office/drawing/2014/main" xmlns="" id="{00000000-0008-0000-03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34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284</xdr:row>
      <xdr:rowOff>0</xdr:rowOff>
    </xdr:from>
    <xdr:to>
      <xdr:col>0</xdr:col>
      <xdr:colOff>9525</xdr:colOff>
      <xdr:row>310</xdr:row>
      <xdr:rowOff>142875</xdr:rowOff>
    </xdr:to>
    <xdr:pic>
      <xdr:nvPicPr>
        <xdr:cNvPr id="32" name="Imagem 31" descr="C:\pini\VolareSQL\images\linha.gif">
          <a:extLst>
            <a:ext uri="{FF2B5EF4-FFF2-40B4-BE49-F238E27FC236}">
              <a16:creationId xmlns:a16="http://schemas.microsoft.com/office/drawing/2014/main" xmlns=""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62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295</xdr:row>
      <xdr:rowOff>0</xdr:rowOff>
    </xdr:from>
    <xdr:to>
      <xdr:col>0</xdr:col>
      <xdr:colOff>9525</xdr:colOff>
      <xdr:row>323</xdr:row>
      <xdr:rowOff>104775</xdr:rowOff>
    </xdr:to>
    <xdr:pic>
      <xdr:nvPicPr>
        <xdr:cNvPr id="33" name="Imagem 32" descr="C:\pini\VolareSQL\images\linha.gif">
          <a:extLst>
            <a:ext uri="{FF2B5EF4-FFF2-40B4-BE49-F238E27FC236}">
              <a16:creationId xmlns:a16="http://schemas.microsoft.com/office/drawing/2014/main" xmlns=""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306</xdr:row>
      <xdr:rowOff>0</xdr:rowOff>
    </xdr:from>
    <xdr:to>
      <xdr:col>0</xdr:col>
      <xdr:colOff>9525</xdr:colOff>
      <xdr:row>335</xdr:row>
      <xdr:rowOff>180974</xdr:rowOff>
    </xdr:to>
    <xdr:pic>
      <xdr:nvPicPr>
        <xdr:cNvPr id="34" name="Imagem 33" descr="C:\pini\VolareSQL\images\linha.gif">
          <a:extLst>
            <a:ext uri="{FF2B5EF4-FFF2-40B4-BE49-F238E27FC236}">
              <a16:creationId xmlns:a16="http://schemas.microsoft.com/office/drawing/2014/main" xmlns=""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9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317</xdr:row>
      <xdr:rowOff>0</xdr:rowOff>
    </xdr:from>
    <xdr:to>
      <xdr:col>0</xdr:col>
      <xdr:colOff>9525</xdr:colOff>
      <xdr:row>348</xdr:row>
      <xdr:rowOff>142876</xdr:rowOff>
    </xdr:to>
    <xdr:pic>
      <xdr:nvPicPr>
        <xdr:cNvPr id="35" name="Imagem 34" descr="C:\pini\VolareSQL\images\linha.gif">
          <a:extLst>
            <a:ext uri="{FF2B5EF4-FFF2-40B4-BE49-F238E27FC236}">
              <a16:creationId xmlns:a16="http://schemas.microsoft.com/office/drawing/2014/main" xmlns=""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4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328</xdr:row>
      <xdr:rowOff>0</xdr:rowOff>
    </xdr:from>
    <xdr:to>
      <xdr:col>0</xdr:col>
      <xdr:colOff>9525</xdr:colOff>
      <xdr:row>360</xdr:row>
      <xdr:rowOff>142874</xdr:rowOff>
    </xdr:to>
    <xdr:pic>
      <xdr:nvPicPr>
        <xdr:cNvPr id="36" name="Imagem 35" descr="C:\pini\VolareSQL\images\linha.gif">
          <a:extLst>
            <a:ext uri="{FF2B5EF4-FFF2-40B4-BE49-F238E27FC236}">
              <a16:creationId xmlns:a16="http://schemas.microsoft.com/office/drawing/2014/main" xmlns="" id="{00000000-0008-0000-03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337</xdr:row>
      <xdr:rowOff>0</xdr:rowOff>
    </xdr:from>
    <xdr:to>
      <xdr:col>0</xdr:col>
      <xdr:colOff>9525</xdr:colOff>
      <xdr:row>370</xdr:row>
      <xdr:rowOff>142876</xdr:rowOff>
    </xdr:to>
    <xdr:pic>
      <xdr:nvPicPr>
        <xdr:cNvPr id="37" name="Imagem 36" descr="C:\pini\VolareSQL\images\linha.gif">
          <a:extLst>
            <a:ext uri="{FF2B5EF4-FFF2-40B4-BE49-F238E27FC236}">
              <a16:creationId xmlns:a16="http://schemas.microsoft.com/office/drawing/2014/main" xmlns="" id="{00000000-0008-0000-03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67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347</xdr:row>
      <xdr:rowOff>0</xdr:rowOff>
    </xdr:from>
    <xdr:to>
      <xdr:col>0</xdr:col>
      <xdr:colOff>9525</xdr:colOff>
      <xdr:row>381</xdr:row>
      <xdr:rowOff>142874</xdr:rowOff>
    </xdr:to>
    <xdr:pic>
      <xdr:nvPicPr>
        <xdr:cNvPr id="38" name="Imagem 37" descr="C:\pini\VolareSQL\images\linha.gif">
          <a:extLst>
            <a:ext uri="{FF2B5EF4-FFF2-40B4-BE49-F238E27FC236}">
              <a16:creationId xmlns:a16="http://schemas.microsoft.com/office/drawing/2014/main" xmlns="" id="{00000000-0008-0000-03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357</xdr:row>
      <xdr:rowOff>0</xdr:rowOff>
    </xdr:from>
    <xdr:to>
      <xdr:col>0</xdr:col>
      <xdr:colOff>9525</xdr:colOff>
      <xdr:row>392</xdr:row>
      <xdr:rowOff>142876</xdr:rowOff>
    </xdr:to>
    <xdr:pic>
      <xdr:nvPicPr>
        <xdr:cNvPr id="39" name="Imagem 38" descr="C:\pini\VolareSQL\images\linha.gif">
          <a:extLst>
            <a:ext uri="{FF2B5EF4-FFF2-40B4-BE49-F238E27FC236}">
              <a16:creationId xmlns:a16="http://schemas.microsoft.com/office/drawing/2014/main" xmlns="" id="{00000000-0008-0000-03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86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367</xdr:row>
      <xdr:rowOff>0</xdr:rowOff>
    </xdr:from>
    <xdr:to>
      <xdr:col>0</xdr:col>
      <xdr:colOff>9525</xdr:colOff>
      <xdr:row>403</xdr:row>
      <xdr:rowOff>142874</xdr:rowOff>
    </xdr:to>
    <xdr:pic>
      <xdr:nvPicPr>
        <xdr:cNvPr id="40" name="Imagem 39" descr="C:\pini\VolareSQL\images\linha.gif">
          <a:extLst>
            <a:ext uri="{FF2B5EF4-FFF2-40B4-BE49-F238E27FC236}">
              <a16:creationId xmlns:a16="http://schemas.microsoft.com/office/drawing/2014/main" xmlns="" id="{00000000-0008-0000-03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9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377</xdr:row>
      <xdr:rowOff>0</xdr:rowOff>
    </xdr:from>
    <xdr:to>
      <xdr:col>0</xdr:col>
      <xdr:colOff>9525</xdr:colOff>
      <xdr:row>414</xdr:row>
      <xdr:rowOff>142876</xdr:rowOff>
    </xdr:to>
    <xdr:pic>
      <xdr:nvPicPr>
        <xdr:cNvPr id="41" name="Imagem 40" descr="C:\pini\VolareSQL\images\linha.gif">
          <a:extLst>
            <a:ext uri="{FF2B5EF4-FFF2-40B4-BE49-F238E27FC236}">
              <a16:creationId xmlns:a16="http://schemas.microsoft.com/office/drawing/2014/main" xmlns="" id="{00000000-0008-0000-03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387</xdr:row>
      <xdr:rowOff>0</xdr:rowOff>
    </xdr:from>
    <xdr:to>
      <xdr:col>0</xdr:col>
      <xdr:colOff>9525</xdr:colOff>
      <xdr:row>425</xdr:row>
      <xdr:rowOff>142874</xdr:rowOff>
    </xdr:to>
    <xdr:pic>
      <xdr:nvPicPr>
        <xdr:cNvPr id="42" name="Imagem 41" descr="C:\pini\VolareSQL\images\linha.gif">
          <a:extLst>
            <a:ext uri="{FF2B5EF4-FFF2-40B4-BE49-F238E27FC236}">
              <a16:creationId xmlns:a16="http://schemas.microsoft.com/office/drawing/2014/main" xmlns=""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400</xdr:row>
      <xdr:rowOff>0</xdr:rowOff>
    </xdr:from>
    <xdr:to>
      <xdr:col>0</xdr:col>
      <xdr:colOff>9525</xdr:colOff>
      <xdr:row>439</xdr:row>
      <xdr:rowOff>66675</xdr:rowOff>
    </xdr:to>
    <xdr:pic>
      <xdr:nvPicPr>
        <xdr:cNvPr id="43" name="Imagem 42" descr="C:\pini\VolareSQL\images\linha.gif">
          <a:extLst>
            <a:ext uri="{FF2B5EF4-FFF2-40B4-BE49-F238E27FC236}">
              <a16:creationId xmlns:a16="http://schemas.microsoft.com/office/drawing/2014/main" xmlns=""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400</xdr:row>
      <xdr:rowOff>0</xdr:rowOff>
    </xdr:from>
    <xdr:to>
      <xdr:col>0</xdr:col>
      <xdr:colOff>9525</xdr:colOff>
      <xdr:row>440</xdr:row>
      <xdr:rowOff>66675</xdr:rowOff>
    </xdr:to>
    <xdr:pic>
      <xdr:nvPicPr>
        <xdr:cNvPr id="44" name="Imagem 43" descr="C:\pini\VolareSQL\images\linha.gif">
          <a:extLst>
            <a:ext uri="{FF2B5EF4-FFF2-40B4-BE49-F238E27FC236}">
              <a16:creationId xmlns:a16="http://schemas.microsoft.com/office/drawing/2014/main" xmlns=""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91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410</xdr:row>
      <xdr:rowOff>0</xdr:rowOff>
    </xdr:from>
    <xdr:to>
      <xdr:col>0</xdr:col>
      <xdr:colOff>9525</xdr:colOff>
      <xdr:row>451</xdr:row>
      <xdr:rowOff>66675</xdr:rowOff>
    </xdr:to>
    <xdr:pic>
      <xdr:nvPicPr>
        <xdr:cNvPr id="45" name="Imagem 44" descr="C:\pini\VolareSQL\images\linha.gif">
          <a:extLst>
            <a:ext uri="{FF2B5EF4-FFF2-40B4-BE49-F238E27FC236}">
              <a16:creationId xmlns:a16="http://schemas.microsoft.com/office/drawing/2014/main" xmlns=""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420</xdr:row>
      <xdr:rowOff>0</xdr:rowOff>
    </xdr:from>
    <xdr:to>
      <xdr:col>0</xdr:col>
      <xdr:colOff>9525</xdr:colOff>
      <xdr:row>462</xdr:row>
      <xdr:rowOff>66675</xdr:rowOff>
    </xdr:to>
    <xdr:pic>
      <xdr:nvPicPr>
        <xdr:cNvPr id="46" name="Imagem 45" descr="C:\pini\VolareSQL\images\linha.gif">
          <a:extLst>
            <a:ext uri="{FF2B5EF4-FFF2-40B4-BE49-F238E27FC236}">
              <a16:creationId xmlns:a16="http://schemas.microsoft.com/office/drawing/2014/main" xmlns=""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10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429</xdr:row>
      <xdr:rowOff>0</xdr:rowOff>
    </xdr:from>
    <xdr:to>
      <xdr:col>0</xdr:col>
      <xdr:colOff>9525</xdr:colOff>
      <xdr:row>471</xdr:row>
      <xdr:rowOff>257175</xdr:rowOff>
    </xdr:to>
    <xdr:pic>
      <xdr:nvPicPr>
        <xdr:cNvPr id="47" name="Imagem 46" descr="C:\pini\VolareSQL\images\linha.gif">
          <a:extLst>
            <a:ext uri="{FF2B5EF4-FFF2-40B4-BE49-F238E27FC236}">
              <a16:creationId xmlns:a16="http://schemas.microsoft.com/office/drawing/2014/main" xmlns=""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01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439</xdr:row>
      <xdr:rowOff>0</xdr:rowOff>
    </xdr:from>
    <xdr:to>
      <xdr:col>0</xdr:col>
      <xdr:colOff>9525</xdr:colOff>
      <xdr:row>482</xdr:row>
      <xdr:rowOff>104775</xdr:rowOff>
    </xdr:to>
    <xdr:pic>
      <xdr:nvPicPr>
        <xdr:cNvPr id="48" name="Imagem 47" descr="C:\pini\VolareSQL\images\linha.gif">
          <a:extLst>
            <a:ext uri="{FF2B5EF4-FFF2-40B4-BE49-F238E27FC236}">
              <a16:creationId xmlns:a16="http://schemas.microsoft.com/office/drawing/2014/main" xmlns=""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10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449</xdr:row>
      <xdr:rowOff>0</xdr:rowOff>
    </xdr:from>
    <xdr:to>
      <xdr:col>0</xdr:col>
      <xdr:colOff>9525</xdr:colOff>
      <xdr:row>493</xdr:row>
      <xdr:rowOff>28574</xdr:rowOff>
    </xdr:to>
    <xdr:pic>
      <xdr:nvPicPr>
        <xdr:cNvPr id="49" name="Imagem 48" descr="C:\pini\VolareSQL\images\linha.gif">
          <a:extLst>
            <a:ext uri="{FF2B5EF4-FFF2-40B4-BE49-F238E27FC236}">
              <a16:creationId xmlns:a16="http://schemas.microsoft.com/office/drawing/2014/main" xmlns=""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462</xdr:row>
      <xdr:rowOff>0</xdr:rowOff>
    </xdr:from>
    <xdr:to>
      <xdr:col>0</xdr:col>
      <xdr:colOff>9525</xdr:colOff>
      <xdr:row>506</xdr:row>
      <xdr:rowOff>142875</xdr:rowOff>
    </xdr:to>
    <xdr:pic>
      <xdr:nvPicPr>
        <xdr:cNvPr id="50" name="Imagem 49" descr="C:\pini\VolareSQL\images\linha.gif">
          <a:extLst>
            <a:ext uri="{FF2B5EF4-FFF2-40B4-BE49-F238E27FC236}">
              <a16:creationId xmlns:a16="http://schemas.microsoft.com/office/drawing/2014/main" xmlns=""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6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463</xdr:row>
      <xdr:rowOff>0</xdr:rowOff>
    </xdr:from>
    <xdr:to>
      <xdr:col>0</xdr:col>
      <xdr:colOff>9525</xdr:colOff>
      <xdr:row>508</xdr:row>
      <xdr:rowOff>142875</xdr:rowOff>
    </xdr:to>
    <xdr:pic>
      <xdr:nvPicPr>
        <xdr:cNvPr id="51" name="Imagem 50" descr="C:\pini\VolareSQL\images\linha.gif">
          <a:extLst>
            <a:ext uri="{FF2B5EF4-FFF2-40B4-BE49-F238E27FC236}">
              <a16:creationId xmlns:a16="http://schemas.microsoft.com/office/drawing/2014/main" xmlns=""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25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473</xdr:row>
      <xdr:rowOff>0</xdr:rowOff>
    </xdr:from>
    <xdr:to>
      <xdr:col>0</xdr:col>
      <xdr:colOff>9525</xdr:colOff>
      <xdr:row>519</xdr:row>
      <xdr:rowOff>142875</xdr:rowOff>
    </xdr:to>
    <xdr:pic>
      <xdr:nvPicPr>
        <xdr:cNvPr id="52" name="Imagem 51" descr="C:\pini\VolareSQL\images\linha.gif">
          <a:extLst>
            <a:ext uri="{FF2B5EF4-FFF2-40B4-BE49-F238E27FC236}">
              <a16:creationId xmlns:a16="http://schemas.microsoft.com/office/drawing/2014/main" xmlns=""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4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483</xdr:row>
      <xdr:rowOff>0</xdr:rowOff>
    </xdr:from>
    <xdr:to>
      <xdr:col>0</xdr:col>
      <xdr:colOff>9525</xdr:colOff>
      <xdr:row>530</xdr:row>
      <xdr:rowOff>142875</xdr:rowOff>
    </xdr:to>
    <xdr:pic>
      <xdr:nvPicPr>
        <xdr:cNvPr id="53" name="Imagem 52" descr="C:\pini\VolareSQL\images\linha.gif">
          <a:extLst>
            <a:ext uri="{FF2B5EF4-FFF2-40B4-BE49-F238E27FC236}">
              <a16:creationId xmlns:a16="http://schemas.microsoft.com/office/drawing/2014/main" xmlns=""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44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493</xdr:row>
      <xdr:rowOff>0</xdr:rowOff>
    </xdr:from>
    <xdr:to>
      <xdr:col>0</xdr:col>
      <xdr:colOff>9525</xdr:colOff>
      <xdr:row>540</xdr:row>
      <xdr:rowOff>180975</xdr:rowOff>
    </xdr:to>
    <xdr:pic>
      <xdr:nvPicPr>
        <xdr:cNvPr id="54" name="Imagem 53" descr="C:\pini\VolareSQL\images\linha.gif">
          <a:extLst>
            <a:ext uri="{FF2B5EF4-FFF2-40B4-BE49-F238E27FC236}">
              <a16:creationId xmlns:a16="http://schemas.microsoft.com/office/drawing/2014/main" xmlns=""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503</xdr:row>
      <xdr:rowOff>0</xdr:rowOff>
    </xdr:from>
    <xdr:to>
      <xdr:col>0</xdr:col>
      <xdr:colOff>9525</xdr:colOff>
      <xdr:row>551</xdr:row>
      <xdr:rowOff>28575</xdr:rowOff>
    </xdr:to>
    <xdr:pic>
      <xdr:nvPicPr>
        <xdr:cNvPr id="55" name="Imagem 54" descr="C:\pini\VolareSQL\images\linha.gif">
          <a:extLst>
            <a:ext uri="{FF2B5EF4-FFF2-40B4-BE49-F238E27FC236}">
              <a16:creationId xmlns:a16="http://schemas.microsoft.com/office/drawing/2014/main" xmlns=""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513</xdr:row>
      <xdr:rowOff>0</xdr:rowOff>
    </xdr:from>
    <xdr:to>
      <xdr:col>0</xdr:col>
      <xdr:colOff>9525</xdr:colOff>
      <xdr:row>562</xdr:row>
      <xdr:rowOff>28575</xdr:rowOff>
    </xdr:to>
    <xdr:pic>
      <xdr:nvPicPr>
        <xdr:cNvPr id="56" name="Imagem 55" descr="C:\pini\VolareSQL\images\linha.gif">
          <a:extLst>
            <a:ext uri="{FF2B5EF4-FFF2-40B4-BE49-F238E27FC236}">
              <a16:creationId xmlns:a16="http://schemas.microsoft.com/office/drawing/2014/main" xmlns=""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523</xdr:row>
      <xdr:rowOff>0</xdr:rowOff>
    </xdr:from>
    <xdr:to>
      <xdr:col>0</xdr:col>
      <xdr:colOff>9525</xdr:colOff>
      <xdr:row>573</xdr:row>
      <xdr:rowOff>28575</xdr:rowOff>
    </xdr:to>
    <xdr:pic>
      <xdr:nvPicPr>
        <xdr:cNvPr id="57" name="Imagem 56" descr="C:\pini\VolareSQL\images\linha.gif">
          <a:extLst>
            <a:ext uri="{FF2B5EF4-FFF2-40B4-BE49-F238E27FC236}">
              <a16:creationId xmlns:a16="http://schemas.microsoft.com/office/drawing/2014/main" xmlns=""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82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533</xdr:row>
      <xdr:rowOff>0</xdr:rowOff>
    </xdr:from>
    <xdr:to>
      <xdr:col>0</xdr:col>
      <xdr:colOff>9525</xdr:colOff>
      <xdr:row>584</xdr:row>
      <xdr:rowOff>104776</xdr:rowOff>
    </xdr:to>
    <xdr:pic>
      <xdr:nvPicPr>
        <xdr:cNvPr id="58" name="Imagem 57" descr="C:\pini\VolareSQL\images\linha.gif">
          <a:extLst>
            <a:ext uri="{FF2B5EF4-FFF2-40B4-BE49-F238E27FC236}">
              <a16:creationId xmlns:a16="http://schemas.microsoft.com/office/drawing/2014/main" xmlns=""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91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542</xdr:row>
      <xdr:rowOff>0</xdr:rowOff>
    </xdr:from>
    <xdr:to>
      <xdr:col>0</xdr:col>
      <xdr:colOff>9525</xdr:colOff>
      <xdr:row>595</xdr:row>
      <xdr:rowOff>66676</xdr:rowOff>
    </xdr:to>
    <xdr:pic>
      <xdr:nvPicPr>
        <xdr:cNvPr id="59" name="Imagem 58" descr="C:\pini\VolareSQL\images\linha.gif">
          <a:extLst>
            <a:ext uri="{FF2B5EF4-FFF2-40B4-BE49-F238E27FC236}">
              <a16:creationId xmlns:a16="http://schemas.microsoft.com/office/drawing/2014/main" xmlns=""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82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552</xdr:row>
      <xdr:rowOff>0</xdr:rowOff>
    </xdr:from>
    <xdr:to>
      <xdr:col>0</xdr:col>
      <xdr:colOff>9525</xdr:colOff>
      <xdr:row>606</xdr:row>
      <xdr:rowOff>66676</xdr:rowOff>
    </xdr:to>
    <xdr:pic>
      <xdr:nvPicPr>
        <xdr:cNvPr id="60" name="Imagem 59" descr="C:\pini\VolareSQL\images\linha.gif">
          <a:extLst>
            <a:ext uri="{FF2B5EF4-FFF2-40B4-BE49-F238E27FC236}">
              <a16:creationId xmlns:a16="http://schemas.microsoft.com/office/drawing/2014/main" xmlns=""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79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562</xdr:row>
      <xdr:rowOff>0</xdr:rowOff>
    </xdr:from>
    <xdr:to>
      <xdr:col>0</xdr:col>
      <xdr:colOff>9525</xdr:colOff>
      <xdr:row>616</xdr:row>
      <xdr:rowOff>180975</xdr:rowOff>
    </xdr:to>
    <xdr:pic>
      <xdr:nvPicPr>
        <xdr:cNvPr id="61" name="Imagem 60" descr="C:\pini\VolareSQL\images\linha.gif">
          <a:extLst>
            <a:ext uri="{FF2B5EF4-FFF2-40B4-BE49-F238E27FC236}">
              <a16:creationId xmlns:a16="http://schemas.microsoft.com/office/drawing/2014/main" xmlns=""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572</xdr:row>
      <xdr:rowOff>0</xdr:rowOff>
    </xdr:from>
    <xdr:to>
      <xdr:col>0</xdr:col>
      <xdr:colOff>9525</xdr:colOff>
      <xdr:row>627</xdr:row>
      <xdr:rowOff>180975</xdr:rowOff>
    </xdr:to>
    <xdr:pic>
      <xdr:nvPicPr>
        <xdr:cNvPr id="62" name="Imagem 61" descr="C:\pini\VolareSQL\images\linha.gif">
          <a:extLst>
            <a:ext uri="{FF2B5EF4-FFF2-40B4-BE49-F238E27FC236}">
              <a16:creationId xmlns:a16="http://schemas.microsoft.com/office/drawing/2014/main" xmlns=""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1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581</xdr:row>
      <xdr:rowOff>0</xdr:rowOff>
    </xdr:from>
    <xdr:to>
      <xdr:col>0</xdr:col>
      <xdr:colOff>9525</xdr:colOff>
      <xdr:row>637</xdr:row>
      <xdr:rowOff>104774</xdr:rowOff>
    </xdr:to>
    <xdr:pic>
      <xdr:nvPicPr>
        <xdr:cNvPr id="63" name="Imagem 62" descr="C:\pini\VolareSQL\images\linha.gif">
          <a:extLst>
            <a:ext uri="{FF2B5EF4-FFF2-40B4-BE49-F238E27FC236}">
              <a16:creationId xmlns:a16="http://schemas.microsoft.com/office/drawing/2014/main" xmlns=""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01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590</xdr:row>
      <xdr:rowOff>0</xdr:rowOff>
    </xdr:from>
    <xdr:to>
      <xdr:col>0</xdr:col>
      <xdr:colOff>9525</xdr:colOff>
      <xdr:row>647</xdr:row>
      <xdr:rowOff>104774</xdr:rowOff>
    </xdr:to>
    <xdr:pic>
      <xdr:nvPicPr>
        <xdr:cNvPr id="64" name="Imagem 63" descr="C:\pini\VolareSQL\images\linha.gif">
          <a:extLst>
            <a:ext uri="{FF2B5EF4-FFF2-40B4-BE49-F238E27FC236}">
              <a16:creationId xmlns:a16="http://schemas.microsoft.com/office/drawing/2014/main" xmlns=""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92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600</xdr:row>
      <xdr:rowOff>0</xdr:rowOff>
    </xdr:from>
    <xdr:to>
      <xdr:col>0</xdr:col>
      <xdr:colOff>9525</xdr:colOff>
      <xdr:row>658</xdr:row>
      <xdr:rowOff>28575</xdr:rowOff>
    </xdr:to>
    <xdr:pic>
      <xdr:nvPicPr>
        <xdr:cNvPr id="65" name="Imagem 64" descr="C:\pini\VolareSQL\images\linha.gif">
          <a:extLst>
            <a:ext uri="{FF2B5EF4-FFF2-40B4-BE49-F238E27FC236}">
              <a16:creationId xmlns:a16="http://schemas.microsoft.com/office/drawing/2014/main" xmlns=""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01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610</xdr:row>
      <xdr:rowOff>0</xdr:rowOff>
    </xdr:from>
    <xdr:to>
      <xdr:col>0</xdr:col>
      <xdr:colOff>9525</xdr:colOff>
      <xdr:row>668</xdr:row>
      <xdr:rowOff>219075</xdr:rowOff>
    </xdr:to>
    <xdr:pic>
      <xdr:nvPicPr>
        <xdr:cNvPr id="66" name="Imagem 65" descr="C:\pini\VolareSQL\images\linha.gif">
          <a:extLst>
            <a:ext uri="{FF2B5EF4-FFF2-40B4-BE49-F238E27FC236}">
              <a16:creationId xmlns:a16="http://schemas.microsoft.com/office/drawing/2014/main" xmlns=""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11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620</xdr:row>
      <xdr:rowOff>0</xdr:rowOff>
    </xdr:from>
    <xdr:to>
      <xdr:col>0</xdr:col>
      <xdr:colOff>9525</xdr:colOff>
      <xdr:row>680</xdr:row>
      <xdr:rowOff>28575</xdr:rowOff>
    </xdr:to>
    <xdr:pic>
      <xdr:nvPicPr>
        <xdr:cNvPr id="67" name="Imagem 66" descr="C:\pini\VolareSQL\images\linha.gif">
          <a:extLst>
            <a:ext uri="{FF2B5EF4-FFF2-40B4-BE49-F238E27FC236}">
              <a16:creationId xmlns:a16="http://schemas.microsoft.com/office/drawing/2014/main" xmlns=""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20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630</xdr:row>
      <xdr:rowOff>0</xdr:rowOff>
    </xdr:from>
    <xdr:to>
      <xdr:col>0</xdr:col>
      <xdr:colOff>9525</xdr:colOff>
      <xdr:row>691</xdr:row>
      <xdr:rowOff>28575</xdr:rowOff>
    </xdr:to>
    <xdr:pic>
      <xdr:nvPicPr>
        <xdr:cNvPr id="68" name="Imagem 67" descr="C:\pini\VolareSQL\images\linha.gif">
          <a:extLst>
            <a:ext uri="{FF2B5EF4-FFF2-40B4-BE49-F238E27FC236}">
              <a16:creationId xmlns:a16="http://schemas.microsoft.com/office/drawing/2014/main" xmlns=""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0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640</xdr:row>
      <xdr:rowOff>0</xdr:rowOff>
    </xdr:from>
    <xdr:to>
      <xdr:col>0</xdr:col>
      <xdr:colOff>9525</xdr:colOff>
      <xdr:row>702</xdr:row>
      <xdr:rowOff>28575</xdr:rowOff>
    </xdr:to>
    <xdr:pic>
      <xdr:nvPicPr>
        <xdr:cNvPr id="69" name="Imagem 68" descr="C:\pini\VolareSQL\images\linha.gif">
          <a:extLst>
            <a:ext uri="{FF2B5EF4-FFF2-40B4-BE49-F238E27FC236}">
              <a16:creationId xmlns:a16="http://schemas.microsoft.com/office/drawing/2014/main" xmlns=""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39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650</xdr:row>
      <xdr:rowOff>0</xdr:rowOff>
    </xdr:from>
    <xdr:to>
      <xdr:col>0</xdr:col>
      <xdr:colOff>9525</xdr:colOff>
      <xdr:row>713</xdr:row>
      <xdr:rowOff>28575</xdr:rowOff>
    </xdr:to>
    <xdr:pic>
      <xdr:nvPicPr>
        <xdr:cNvPr id="70" name="Imagem 69" descr="C:\pini\VolareSQL\images\linha.gif">
          <a:extLst>
            <a:ext uri="{FF2B5EF4-FFF2-40B4-BE49-F238E27FC236}">
              <a16:creationId xmlns:a16="http://schemas.microsoft.com/office/drawing/2014/main" xmlns=""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49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660</xdr:row>
      <xdr:rowOff>0</xdr:rowOff>
    </xdr:from>
    <xdr:to>
      <xdr:col>0</xdr:col>
      <xdr:colOff>9525</xdr:colOff>
      <xdr:row>724</xdr:row>
      <xdr:rowOff>28575</xdr:rowOff>
    </xdr:to>
    <xdr:pic>
      <xdr:nvPicPr>
        <xdr:cNvPr id="71" name="Imagem 70" descr="C:\pini\VolareSQL\images\linha.gif">
          <a:extLst>
            <a:ext uri="{FF2B5EF4-FFF2-40B4-BE49-F238E27FC236}">
              <a16:creationId xmlns:a16="http://schemas.microsoft.com/office/drawing/2014/main" xmlns=""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5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670</xdr:row>
      <xdr:rowOff>0</xdr:rowOff>
    </xdr:from>
    <xdr:to>
      <xdr:col>0</xdr:col>
      <xdr:colOff>9525</xdr:colOff>
      <xdr:row>734</xdr:row>
      <xdr:rowOff>142876</xdr:rowOff>
    </xdr:to>
    <xdr:pic>
      <xdr:nvPicPr>
        <xdr:cNvPr id="72" name="Imagem 71" descr="C:\pini\VolareSQL\images\linha.gif">
          <a:extLst>
            <a:ext uri="{FF2B5EF4-FFF2-40B4-BE49-F238E27FC236}">
              <a16:creationId xmlns:a16="http://schemas.microsoft.com/office/drawing/2014/main" xmlns=""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6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680</xdr:row>
      <xdr:rowOff>0</xdr:rowOff>
    </xdr:from>
    <xdr:to>
      <xdr:col>0</xdr:col>
      <xdr:colOff>9525</xdr:colOff>
      <xdr:row>745</xdr:row>
      <xdr:rowOff>142876</xdr:rowOff>
    </xdr:to>
    <xdr:pic>
      <xdr:nvPicPr>
        <xdr:cNvPr id="73" name="Imagem 72" descr="C:\pini\VolareSQL\images\linha.gif">
          <a:extLst>
            <a:ext uri="{FF2B5EF4-FFF2-40B4-BE49-F238E27FC236}">
              <a16:creationId xmlns:a16="http://schemas.microsoft.com/office/drawing/2014/main" xmlns=""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78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690</xdr:row>
      <xdr:rowOff>0</xdr:rowOff>
    </xdr:from>
    <xdr:to>
      <xdr:col>0</xdr:col>
      <xdr:colOff>9525</xdr:colOff>
      <xdr:row>756</xdr:row>
      <xdr:rowOff>142876</xdr:rowOff>
    </xdr:to>
    <xdr:pic>
      <xdr:nvPicPr>
        <xdr:cNvPr id="74" name="Imagem 73" descr="C:\pini\VolareSQL\images\linha.gif">
          <a:extLst>
            <a:ext uri="{FF2B5EF4-FFF2-40B4-BE49-F238E27FC236}">
              <a16:creationId xmlns:a16="http://schemas.microsoft.com/office/drawing/2014/main" xmlns=""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87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700</xdr:row>
      <xdr:rowOff>0</xdr:rowOff>
    </xdr:from>
    <xdr:to>
      <xdr:col>0</xdr:col>
      <xdr:colOff>9525</xdr:colOff>
      <xdr:row>767</xdr:row>
      <xdr:rowOff>142876</xdr:rowOff>
    </xdr:to>
    <xdr:pic>
      <xdr:nvPicPr>
        <xdr:cNvPr id="75" name="Imagem 74" descr="C:\pini\VolareSQL\images\linha.gif">
          <a:extLst>
            <a:ext uri="{FF2B5EF4-FFF2-40B4-BE49-F238E27FC236}">
              <a16:creationId xmlns:a16="http://schemas.microsoft.com/office/drawing/2014/main" xmlns=""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97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710</xdr:row>
      <xdr:rowOff>0</xdr:rowOff>
    </xdr:from>
    <xdr:to>
      <xdr:col>0</xdr:col>
      <xdr:colOff>9525</xdr:colOff>
      <xdr:row>779</xdr:row>
      <xdr:rowOff>28575</xdr:rowOff>
    </xdr:to>
    <xdr:pic>
      <xdr:nvPicPr>
        <xdr:cNvPr id="76" name="Imagem 75" descr="C:\pini\VolareSQL\images\linha.gif">
          <a:extLst>
            <a:ext uri="{FF2B5EF4-FFF2-40B4-BE49-F238E27FC236}">
              <a16:creationId xmlns:a16="http://schemas.microsoft.com/office/drawing/2014/main" xmlns=""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06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720</xdr:row>
      <xdr:rowOff>0</xdr:rowOff>
    </xdr:from>
    <xdr:to>
      <xdr:col>0</xdr:col>
      <xdr:colOff>9525</xdr:colOff>
      <xdr:row>790</xdr:row>
      <xdr:rowOff>180975</xdr:rowOff>
    </xdr:to>
    <xdr:pic>
      <xdr:nvPicPr>
        <xdr:cNvPr id="77" name="Imagem 76" descr="C:\pini\VolareSQL\images\linha.gif">
          <a:extLst>
            <a:ext uri="{FF2B5EF4-FFF2-40B4-BE49-F238E27FC236}">
              <a16:creationId xmlns:a16="http://schemas.microsoft.com/office/drawing/2014/main" xmlns=""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1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730</xdr:row>
      <xdr:rowOff>0</xdr:rowOff>
    </xdr:from>
    <xdr:to>
      <xdr:col>0</xdr:col>
      <xdr:colOff>9525</xdr:colOff>
      <xdr:row>803</xdr:row>
      <xdr:rowOff>28574</xdr:rowOff>
    </xdr:to>
    <xdr:pic>
      <xdr:nvPicPr>
        <xdr:cNvPr id="78" name="Imagem 77" descr="C:\pini\VolareSQL\images\linha.gif">
          <a:extLst>
            <a:ext uri="{FF2B5EF4-FFF2-40B4-BE49-F238E27FC236}">
              <a16:creationId xmlns:a16="http://schemas.microsoft.com/office/drawing/2014/main" xmlns=""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2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740</xdr:row>
      <xdr:rowOff>0</xdr:rowOff>
    </xdr:from>
    <xdr:to>
      <xdr:col>0</xdr:col>
      <xdr:colOff>9525</xdr:colOff>
      <xdr:row>814</xdr:row>
      <xdr:rowOff>180974</xdr:rowOff>
    </xdr:to>
    <xdr:pic>
      <xdr:nvPicPr>
        <xdr:cNvPr id="79" name="Imagem 78" descr="C:\pini\VolareSQL\images\linha.gif">
          <a:extLst>
            <a:ext uri="{FF2B5EF4-FFF2-40B4-BE49-F238E27FC236}">
              <a16:creationId xmlns:a16="http://schemas.microsoft.com/office/drawing/2014/main" xmlns="" id="{00000000-0008-0000-03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750</xdr:row>
      <xdr:rowOff>0</xdr:rowOff>
    </xdr:from>
    <xdr:to>
      <xdr:col>0</xdr:col>
      <xdr:colOff>9525</xdr:colOff>
      <xdr:row>826</xdr:row>
      <xdr:rowOff>142874</xdr:rowOff>
    </xdr:to>
    <xdr:pic>
      <xdr:nvPicPr>
        <xdr:cNvPr id="80" name="Imagem 79" descr="C:\pini\VolareSQL\images\linha.gif">
          <a:extLst>
            <a:ext uri="{FF2B5EF4-FFF2-40B4-BE49-F238E27FC236}">
              <a16:creationId xmlns:a16="http://schemas.microsoft.com/office/drawing/2014/main" xmlns="" id="{00000000-0008-0000-03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44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759</xdr:row>
      <xdr:rowOff>0</xdr:rowOff>
    </xdr:from>
    <xdr:to>
      <xdr:col>0</xdr:col>
      <xdr:colOff>9525</xdr:colOff>
      <xdr:row>837</xdr:row>
      <xdr:rowOff>104774</xdr:rowOff>
    </xdr:to>
    <xdr:pic>
      <xdr:nvPicPr>
        <xdr:cNvPr id="81" name="Imagem 80" descr="C:\pini\VolareSQL\images\linha.gif">
          <a:extLst>
            <a:ext uri="{FF2B5EF4-FFF2-40B4-BE49-F238E27FC236}">
              <a16:creationId xmlns:a16="http://schemas.microsoft.com/office/drawing/2014/main" xmlns="" id="{00000000-0008-0000-03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35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760</xdr:row>
      <xdr:rowOff>0</xdr:rowOff>
    </xdr:from>
    <xdr:to>
      <xdr:col>0</xdr:col>
      <xdr:colOff>9525</xdr:colOff>
      <xdr:row>839</xdr:row>
      <xdr:rowOff>104774</xdr:rowOff>
    </xdr:to>
    <xdr:pic>
      <xdr:nvPicPr>
        <xdr:cNvPr id="82" name="Imagem 81" descr="C:\pini\VolareSQL\images\linha.gif">
          <a:extLst>
            <a:ext uri="{FF2B5EF4-FFF2-40B4-BE49-F238E27FC236}">
              <a16:creationId xmlns:a16="http://schemas.microsoft.com/office/drawing/2014/main" xmlns=""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3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767</xdr:row>
      <xdr:rowOff>0</xdr:rowOff>
    </xdr:from>
    <xdr:to>
      <xdr:col>0</xdr:col>
      <xdr:colOff>9525</xdr:colOff>
      <xdr:row>847</xdr:row>
      <xdr:rowOff>104774</xdr:rowOff>
    </xdr:to>
    <xdr:pic>
      <xdr:nvPicPr>
        <xdr:cNvPr id="83" name="Imagem 82" descr="C:\pini\VolareSQL\images\linha.gif">
          <a:extLst>
            <a:ext uri="{FF2B5EF4-FFF2-40B4-BE49-F238E27FC236}">
              <a16:creationId xmlns:a16="http://schemas.microsoft.com/office/drawing/2014/main" xmlns=""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2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2521104</xdr:colOff>
      <xdr:row>30</xdr:row>
      <xdr:rowOff>47914</xdr:rowOff>
    </xdr:from>
    <xdr:ext cx="4044983" cy="2033955"/>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2759229" y="6924964"/>
              <a:ext cx="4044983" cy="2033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a:rPr>
                      <m:t>𝐵𝐷𝐼</m:t>
                    </m:r>
                    <m:r>
                      <a:rPr lang="pt-BR" sz="1100" b="0" i="1">
                        <a:latin typeface="Cambria Math"/>
                      </a:rPr>
                      <m:t>=</m:t>
                    </m:r>
                    <m:d>
                      <m:dPr>
                        <m:begChr m:val="["/>
                        <m:endChr m:val="]"/>
                        <m:ctrlPr>
                          <a:rPr lang="pt-BR" sz="1100" b="0" i="1">
                            <a:latin typeface="Cambria Math"/>
                          </a:rPr>
                        </m:ctrlPr>
                      </m:dPr>
                      <m:e>
                        <m:r>
                          <a:rPr lang="pt-BR" sz="1100" b="0" i="1">
                            <a:latin typeface="Cambria Math"/>
                          </a:rPr>
                          <m:t> </m:t>
                        </m:r>
                        <m:f>
                          <m:fPr>
                            <m:ctrlPr>
                              <a:rPr lang="pt-BR" sz="1100" b="0" i="1">
                                <a:latin typeface="Cambria Math"/>
                              </a:rPr>
                            </m:ctrlPr>
                          </m:fPr>
                          <m:num>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a:ea typeface="+mn-ea"/>
                                    <a:cs typeface="+mn-cs"/>
                                  </a:rPr>
                                  <m:t>1+</m:t>
                                </m:r>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a:ea typeface="+mn-ea"/>
                                        <a:cs typeface="+mn-cs"/>
                                      </a:rPr>
                                      <m:t>𝐴𝐶</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𝑆</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𝑅</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𝐺</m:t>
                                    </m:r>
                                  </m:e>
                                </m:d>
                              </m:e>
                            </m:d>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𝐷𝐹</m:t>
                                </m:r>
                              </m:e>
                            </m:d>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𝐿</m:t>
                                </m:r>
                              </m:e>
                            </m:d>
                          </m:num>
                          <m:den>
                            <m:r>
                              <a:rPr lang="pt-BR" sz="1100" b="0" i="1">
                                <a:latin typeface="Cambria Math"/>
                              </a:rPr>
                              <m:t>(1−</m:t>
                            </m:r>
                            <m:r>
                              <a:rPr lang="pt-BR" sz="1100" b="0" i="1">
                                <a:latin typeface="Cambria Math"/>
                              </a:rPr>
                              <m:t>𝐼</m:t>
                            </m:r>
                            <m:r>
                              <a:rPr lang="pt-BR" sz="1100" b="0" i="1">
                                <a:latin typeface="Cambria Math"/>
                              </a:rPr>
                              <m:t>)</m:t>
                            </m:r>
                          </m:den>
                        </m:f>
                        <m:r>
                          <a:rPr lang="pt-BR" sz="1100" b="0" i="1">
                            <a:latin typeface="Cambria Math"/>
                          </a:rPr>
                          <m:t>−1</m:t>
                        </m:r>
                      </m:e>
                    </m:d>
                    <m:r>
                      <a:rPr lang="pt-BR" sz="1100" b="0" i="1">
                        <a:latin typeface="Cambria Math"/>
                      </a:rPr>
                      <m:t>𝑥</m:t>
                    </m:r>
                    <m:r>
                      <a:rPr lang="pt-BR" sz="1100" b="0" i="1">
                        <a:latin typeface="Cambria Math"/>
                      </a:rPr>
                      <m:t>100</m:t>
                    </m:r>
                  </m:oMath>
                </m:oMathPara>
              </a14:m>
              <a:endParaRPr lang="pt-BR" sz="1100"/>
            </a:p>
            <a:p>
              <a:r>
                <a:rPr lang="pt-BR" sz="1100"/>
                <a:t>Em que:</a:t>
              </a:r>
            </a:p>
            <a:p>
              <a:r>
                <a:rPr lang="pt-BR" sz="1100"/>
                <a:t>AC  é a taxa de rateio da administração central;</a:t>
              </a:r>
            </a:p>
            <a:p>
              <a:r>
                <a:rPr lang="pt-BR" sz="1100"/>
                <a:t>S é uma taxa representativa de seguros;</a:t>
              </a:r>
            </a:p>
            <a:p>
              <a:r>
                <a:rPr lang="pt-BR" sz="1100"/>
                <a:t>R</a:t>
              </a:r>
              <a:r>
                <a:rPr lang="pt-BR" sz="1100" baseline="0"/>
                <a:t> corresponde aos riscos e imprevistos;</a:t>
              </a:r>
            </a:p>
            <a:p>
              <a:r>
                <a:rPr lang="pt-BR" sz="1100" baseline="0"/>
                <a:t>G é a taxa que representa o ônus das garantias exigidas em edital;</a:t>
              </a:r>
            </a:p>
            <a:p>
              <a:r>
                <a:rPr lang="pt-BR" sz="1100" baseline="0"/>
                <a:t>DF é a taxa representativa das despesas financeiras;</a:t>
              </a:r>
            </a:p>
            <a:p>
              <a:r>
                <a:rPr lang="pt-BR" sz="1100" baseline="0"/>
                <a:t>L corresponde à remuneração bruta do construtor;</a:t>
              </a:r>
            </a:p>
            <a:p>
              <a:r>
                <a:rPr lang="pt-BR" sz="1100" baseline="0"/>
                <a:t>I é a taxa representativa dos tributos incidentes sobre o preço de venda (PIS, Cofins, CPRB e ISS)</a:t>
              </a:r>
              <a:endParaRPr lang="pt-BR" sz="1100"/>
            </a:p>
          </xdr:txBody>
        </xdr:sp>
      </mc:Choice>
      <mc:Fallback xmlns="">
        <xdr:sp macro="" textlink="">
          <xdr:nvSpPr>
            <xdr:cNvPr id="2" name="CaixaDeTexto 1"/>
            <xdr:cNvSpPr txBox="1"/>
          </xdr:nvSpPr>
          <xdr:spPr>
            <a:xfrm>
              <a:off x="2759229" y="6924964"/>
              <a:ext cx="4044983" cy="2033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100" b="0" i="0">
                  <a:latin typeface="Cambria Math"/>
                </a:rPr>
                <a:t>𝐵𝐷𝐼=[ </a:t>
              </a:r>
              <a:r>
                <a:rPr lang="pt-BR" sz="1100" b="0" i="0">
                  <a:solidFill>
                    <a:schemeClr val="tx1"/>
                  </a:solidFill>
                  <a:effectLst/>
                  <a:latin typeface="Cambria Math"/>
                  <a:ea typeface="+mn-ea"/>
                  <a:cs typeface="+mn-cs"/>
                </a:rPr>
                <a:t>(1+(𝐴𝐶+𝑆+𝑅+𝐺))(1+𝐷𝐹)(1+𝐿)/(</a:t>
              </a:r>
              <a:r>
                <a:rPr lang="pt-BR" sz="1100" b="0" i="0">
                  <a:latin typeface="Cambria Math"/>
                </a:rPr>
                <a:t>(1−𝐼))−1]𝑥100</a:t>
              </a:r>
              <a:endParaRPr lang="pt-BR" sz="1100"/>
            </a:p>
            <a:p>
              <a:r>
                <a:rPr lang="pt-BR" sz="1100"/>
                <a:t>Em que:</a:t>
              </a:r>
            </a:p>
            <a:p>
              <a:r>
                <a:rPr lang="pt-BR" sz="1100"/>
                <a:t>AC  é a taxa de rateio da administração central;</a:t>
              </a:r>
            </a:p>
            <a:p>
              <a:r>
                <a:rPr lang="pt-BR" sz="1100"/>
                <a:t>S é uma taxa representativa de seguros;</a:t>
              </a:r>
            </a:p>
            <a:p>
              <a:r>
                <a:rPr lang="pt-BR" sz="1100"/>
                <a:t>R</a:t>
              </a:r>
              <a:r>
                <a:rPr lang="pt-BR" sz="1100" baseline="0"/>
                <a:t> corresponde aos riscos e imprevistos;</a:t>
              </a:r>
            </a:p>
            <a:p>
              <a:r>
                <a:rPr lang="pt-BR" sz="1100" baseline="0"/>
                <a:t>G é a taxa que representa o ônus das garantias exigidas em edital;</a:t>
              </a:r>
            </a:p>
            <a:p>
              <a:r>
                <a:rPr lang="pt-BR" sz="1100" baseline="0"/>
                <a:t>DF é a taxa representativa das despesas financeiras;</a:t>
              </a:r>
            </a:p>
            <a:p>
              <a:r>
                <a:rPr lang="pt-BR" sz="1100" baseline="0"/>
                <a:t>L corresponde à remuneração bruta do construtor;</a:t>
              </a:r>
            </a:p>
            <a:p>
              <a:r>
                <a:rPr lang="pt-BR" sz="1100" baseline="0"/>
                <a:t>I é a taxa representativa dos tributos incidentes sobre o preço de venda (PIS, Cofins, CPRB e ISS)</a:t>
              </a:r>
              <a:endParaRPr lang="pt-B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179293</xdr:colOff>
      <xdr:row>3</xdr:row>
      <xdr:rowOff>168088</xdr:rowOff>
    </xdr:from>
    <xdr:to>
      <xdr:col>6</xdr:col>
      <xdr:colOff>958910</xdr:colOff>
      <xdr:row>49</xdr:row>
      <xdr:rowOff>33618</xdr:rowOff>
    </xdr:to>
    <xdr:pic>
      <xdr:nvPicPr>
        <xdr:cNvPr id="4" name="Imagem 3">
          <a:extLst>
            <a:ext uri="{FF2B5EF4-FFF2-40B4-BE49-F238E27FC236}">
              <a16:creationId xmlns:a16="http://schemas.microsoft.com/office/drawing/2014/main" xmlns="" id="{E22473FE-5E69-4F69-ADAA-CA892935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3" y="739588"/>
          <a:ext cx="7368676" cy="862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298075</xdr:colOff>
      <xdr:row>4</xdr:row>
      <xdr:rowOff>186016</xdr:rowOff>
    </xdr:from>
    <xdr:to>
      <xdr:col>5</xdr:col>
      <xdr:colOff>112059</xdr:colOff>
      <xdr:row>47</xdr:row>
      <xdr:rowOff>33617</xdr:rowOff>
    </xdr:to>
    <xdr:sp macro="" textlink="">
      <xdr:nvSpPr>
        <xdr:cNvPr id="5" name="Retângulo 4">
          <a:extLst>
            <a:ext uri="{FF2B5EF4-FFF2-40B4-BE49-F238E27FC236}">
              <a16:creationId xmlns:a16="http://schemas.microsoft.com/office/drawing/2014/main" xmlns="" id="{C43AA520-D387-47A6-9A95-88F3BFE53EA3}"/>
            </a:ext>
          </a:extLst>
        </xdr:cNvPr>
        <xdr:cNvSpPr/>
      </xdr:nvSpPr>
      <xdr:spPr>
        <a:xfrm>
          <a:off x="3928781" y="948016"/>
          <a:ext cx="1786219" cy="8039101"/>
        </a:xfrm>
        <a:prstGeom prst="rect">
          <a:avLst/>
        </a:prstGeom>
        <a:noFill/>
        <a:ln w="38100">
          <a:solidFill>
            <a:srgbClr val="FF0000"/>
          </a:solidFill>
          <a:prstDash val="lg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OBRAS%20E%20SERVI&#199;OS/GOIANIA/COMPLEXO/2&#170;%20ETAPA_4&#170;%20fase%20(a%20licitar)/Or&#231;amentos/Entrega%2024%2015-03-19%20-%20LICITA&#199;&#195;O/Or&#231;amento%204&#170;%20etapa%20TRT%2018&#170;-%20vers&#227;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DADOS"/>
      <sheetName val="01_SINTETICO"/>
      <sheetName val="02_CRONOGRAMA"/>
      <sheetName val="03_COMPOSICOES"/>
      <sheetName val="05_BDI"/>
      <sheetName val="04_PESQUISAS"/>
      <sheetName val="06_ENCARGOS"/>
      <sheetName val="ABC INSUMOS"/>
      <sheetName val="Sinapi"/>
    </sheetNames>
    <sheetDataSet>
      <sheetData sheetId="0" refreshError="1"/>
      <sheetData sheetId="1" refreshError="1"/>
      <sheetData sheetId="2" refreshError="1"/>
      <sheetData sheetId="3" refreshError="1"/>
      <sheetData sheetId="4" refreshError="1">
        <row r="28">
          <cell r="C28">
            <v>0.218</v>
          </cell>
          <cell r="D28">
            <v>0.28810000000000002</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erotexextintores.com.br/portas-corta-fogo-de-chapa-galvanizada/136-porta-corta-fogo-dupla-p90-1800x2100x50mm-c-fech-batente-trinco-acabamento-em-chapa-galvanizada-mh142" TargetMode="External"/><Relationship Id="rId1" Type="http://schemas.openxmlformats.org/officeDocument/2006/relationships/hyperlink" Target="https://www.dagad.com.br/shop/produto/porta-corta-fogo-p-90-dupla-180x210x005c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B1:N33"/>
  <sheetViews>
    <sheetView showGridLines="0" view="pageBreakPreview" topLeftCell="A13" zoomScaleNormal="100" zoomScaleSheetLayoutView="100" workbookViewId="0">
      <selection activeCell="H31" sqref="H31"/>
    </sheetView>
  </sheetViews>
  <sheetFormatPr defaultRowHeight="15"/>
  <cols>
    <col min="1" max="1" width="3.7109375" customWidth="1"/>
    <col min="2" max="2" width="9.140625" customWidth="1"/>
    <col min="3" max="3" width="21.28515625" customWidth="1"/>
    <col min="4" max="4" width="12.140625" customWidth="1"/>
    <col min="5" max="5" width="10.7109375" bestFit="1" customWidth="1"/>
    <col min="13" max="13" width="3.7109375" customWidth="1"/>
  </cols>
  <sheetData>
    <row r="1" spans="2:14" ht="15.75" thickBot="1"/>
    <row r="2" spans="2:14" ht="52.5" customHeight="1">
      <c r="B2" s="43"/>
      <c r="C2" s="44"/>
      <c r="D2" s="44"/>
      <c r="E2" s="44"/>
      <c r="F2" s="44"/>
      <c r="G2" s="44"/>
      <c r="H2" s="44"/>
      <c r="I2" s="44"/>
      <c r="J2" s="44"/>
      <c r="K2" s="44"/>
      <c r="L2" s="45"/>
    </row>
    <row r="3" spans="2:14" ht="15.75">
      <c r="B3" s="269" t="s">
        <v>61</v>
      </c>
      <c r="C3" s="270"/>
      <c r="D3" s="270"/>
      <c r="E3" s="270"/>
      <c r="F3" s="270"/>
      <c r="G3" s="270"/>
      <c r="H3" s="270"/>
      <c r="I3" s="270"/>
      <c r="J3" s="270"/>
      <c r="K3" s="270"/>
      <c r="L3" s="271"/>
    </row>
    <row r="4" spans="2:14" ht="15.75">
      <c r="B4" s="269" t="s">
        <v>78</v>
      </c>
      <c r="C4" s="270"/>
      <c r="D4" s="270"/>
      <c r="E4" s="270"/>
      <c r="F4" s="270"/>
      <c r="G4" s="270"/>
      <c r="H4" s="270"/>
      <c r="I4" s="270"/>
      <c r="J4" s="270"/>
      <c r="K4" s="270"/>
      <c r="L4" s="271"/>
    </row>
    <row r="5" spans="2:14" ht="15.75">
      <c r="B5" s="269" t="s">
        <v>79</v>
      </c>
      <c r="C5" s="270"/>
      <c r="D5" s="270"/>
      <c r="E5" s="270"/>
      <c r="F5" s="270"/>
      <c r="G5" s="270"/>
      <c r="H5" s="270"/>
      <c r="I5" s="270"/>
      <c r="J5" s="270"/>
      <c r="K5" s="270"/>
      <c r="L5" s="271"/>
    </row>
    <row r="6" spans="2:14" s="140" customFormat="1" ht="15.75">
      <c r="B6" s="269" t="s">
        <v>131</v>
      </c>
      <c r="C6" s="270"/>
      <c r="D6" s="270"/>
      <c r="E6" s="270"/>
      <c r="F6" s="270"/>
      <c r="G6" s="270"/>
      <c r="H6" s="270"/>
      <c r="I6" s="270"/>
      <c r="J6" s="270"/>
      <c r="K6" s="270"/>
      <c r="L6" s="271"/>
    </row>
    <row r="7" spans="2:14">
      <c r="B7" s="46"/>
      <c r="C7" s="47"/>
      <c r="D7" s="47"/>
      <c r="E7" s="47"/>
      <c r="F7" s="47"/>
      <c r="G7" s="47"/>
      <c r="H7" s="47"/>
      <c r="I7" s="47"/>
      <c r="J7" s="47"/>
      <c r="K7" s="47"/>
      <c r="L7" s="48"/>
    </row>
    <row r="8" spans="2:14">
      <c r="B8" s="52" t="s">
        <v>63</v>
      </c>
      <c r="C8" s="47"/>
      <c r="D8" s="47"/>
      <c r="E8" s="47"/>
      <c r="F8" s="47"/>
      <c r="G8" s="47"/>
      <c r="H8" s="47"/>
      <c r="I8" s="47"/>
      <c r="J8" s="47"/>
      <c r="K8" s="47"/>
      <c r="L8" s="48"/>
    </row>
    <row r="9" spans="2:14">
      <c r="B9" s="52"/>
      <c r="C9" s="47"/>
      <c r="D9" s="47"/>
      <c r="E9" s="47"/>
      <c r="F9" s="47"/>
      <c r="G9" s="47"/>
      <c r="H9" s="47"/>
      <c r="I9" s="47"/>
      <c r="J9" s="47"/>
      <c r="K9" s="47"/>
      <c r="L9" s="48"/>
    </row>
    <row r="10" spans="2:14">
      <c r="B10" s="46"/>
      <c r="C10" s="47" t="s">
        <v>64</v>
      </c>
      <c r="D10" s="272" t="s">
        <v>610</v>
      </c>
      <c r="E10" s="272"/>
      <c r="F10" s="272"/>
      <c r="G10" s="272"/>
      <c r="H10" s="272"/>
      <c r="I10" s="272"/>
      <c r="J10" s="272"/>
      <c r="K10" s="272"/>
      <c r="L10" s="48"/>
    </row>
    <row r="11" spans="2:14">
      <c r="B11" s="46"/>
      <c r="C11" s="47"/>
      <c r="D11" s="272"/>
      <c r="E11" s="272"/>
      <c r="F11" s="272"/>
      <c r="G11" s="272"/>
      <c r="H11" s="272"/>
      <c r="I11" s="272"/>
      <c r="J11" s="272"/>
      <c r="K11" s="272"/>
      <c r="L11" s="48"/>
    </row>
    <row r="12" spans="2:14">
      <c r="B12" s="46"/>
      <c r="C12" s="47" t="s">
        <v>118</v>
      </c>
      <c r="D12" s="47"/>
      <c r="E12" s="53" t="s">
        <v>288</v>
      </c>
      <c r="F12" s="47"/>
      <c r="G12" s="47"/>
      <c r="H12" s="47"/>
      <c r="I12" s="47"/>
      <c r="J12" s="47"/>
      <c r="K12" s="47"/>
      <c r="L12" s="48"/>
    </row>
    <row r="13" spans="2:14">
      <c r="B13" s="46"/>
      <c r="C13" s="56" t="s">
        <v>62</v>
      </c>
      <c r="D13" s="57"/>
      <c r="E13" s="58">
        <v>44438</v>
      </c>
      <c r="F13" s="47"/>
      <c r="G13" s="47"/>
      <c r="H13" s="47"/>
      <c r="I13" s="47"/>
      <c r="J13" s="47"/>
      <c r="K13" s="47"/>
      <c r="L13" s="48"/>
      <c r="N13" s="47" t="s">
        <v>66</v>
      </c>
    </row>
    <row r="14" spans="2:14">
      <c r="B14" s="46"/>
      <c r="C14" s="56"/>
      <c r="D14" s="57"/>
      <c r="E14" s="58"/>
      <c r="F14" s="47"/>
      <c r="G14" s="47"/>
      <c r="H14" s="47"/>
      <c r="I14" s="47"/>
      <c r="J14" s="47"/>
      <c r="K14" s="47"/>
      <c r="L14" s="48"/>
    </row>
    <row r="15" spans="2:14">
      <c r="B15" s="52" t="s">
        <v>63</v>
      </c>
      <c r="C15" s="47"/>
      <c r="D15" s="47"/>
      <c r="E15" s="53"/>
      <c r="F15" s="47"/>
      <c r="G15" s="47"/>
      <c r="H15" s="47"/>
      <c r="I15" s="47"/>
      <c r="J15" s="47"/>
      <c r="K15" s="47"/>
      <c r="L15" s="48"/>
    </row>
    <row r="16" spans="2:14">
      <c r="B16" s="46"/>
      <c r="C16" s="47" t="s">
        <v>119</v>
      </c>
      <c r="D16" s="47"/>
      <c r="E16" s="54" t="s">
        <v>611</v>
      </c>
      <c r="F16" s="47"/>
      <c r="G16" t="s">
        <v>123</v>
      </c>
      <c r="H16" s="47"/>
      <c r="I16" s="47"/>
      <c r="J16" s="47"/>
      <c r="K16" s="47"/>
      <c r="L16" s="48"/>
    </row>
    <row r="17" spans="2:12">
      <c r="B17" s="46"/>
      <c r="C17" s="47"/>
      <c r="D17" s="47"/>
      <c r="E17" s="47" t="s">
        <v>122</v>
      </c>
      <c r="F17" s="47"/>
      <c r="G17" s="47"/>
      <c r="H17" s="47"/>
      <c r="I17" s="47"/>
      <c r="J17" s="47"/>
      <c r="K17" s="47"/>
      <c r="L17" s="48"/>
    </row>
    <row r="18" spans="2:12">
      <c r="B18" s="46"/>
      <c r="C18" t="s">
        <v>120</v>
      </c>
      <c r="E18" t="s">
        <v>121</v>
      </c>
      <c r="F18" s="47"/>
      <c r="G18" s="47"/>
      <c r="H18" s="47"/>
      <c r="I18" s="47"/>
      <c r="J18" s="47"/>
      <c r="K18" s="47"/>
      <c r="L18" s="48"/>
    </row>
    <row r="19" spans="2:12">
      <c r="B19" s="46"/>
      <c r="F19" s="47"/>
      <c r="G19" s="47"/>
      <c r="H19" s="47"/>
      <c r="I19" s="47"/>
      <c r="J19" s="47"/>
      <c r="K19" s="47"/>
      <c r="L19" s="48"/>
    </row>
    <row r="20" spans="2:12" s="140" customFormat="1">
      <c r="B20" s="52" t="s">
        <v>132</v>
      </c>
      <c r="F20" s="47"/>
      <c r="G20" s="47"/>
      <c r="H20" s="47"/>
      <c r="I20" s="47"/>
      <c r="J20" s="47"/>
      <c r="K20" s="47"/>
      <c r="L20" s="48"/>
    </row>
    <row r="21" spans="2:12" s="140" customFormat="1">
      <c r="B21" s="52"/>
      <c r="F21" s="47"/>
      <c r="G21" s="47"/>
      <c r="H21" s="47"/>
      <c r="I21" s="47"/>
      <c r="J21" s="47"/>
      <c r="K21" s="47"/>
      <c r="L21" s="48"/>
    </row>
    <row r="22" spans="2:12" s="140" customFormat="1">
      <c r="B22" s="46"/>
      <c r="C22" s="140" t="s">
        <v>133</v>
      </c>
      <c r="F22" s="47"/>
      <c r="G22" s="47"/>
      <c r="H22" s="47"/>
      <c r="I22" s="47"/>
      <c r="J22" s="47"/>
      <c r="K22" s="47"/>
      <c r="L22" s="48"/>
    </row>
    <row r="23" spans="2:12" s="140" customFormat="1">
      <c r="B23" s="46"/>
      <c r="C23" s="140" t="s">
        <v>134</v>
      </c>
      <c r="F23" s="47"/>
      <c r="G23" s="47"/>
      <c r="H23" s="47"/>
      <c r="I23" s="47"/>
      <c r="J23" s="47"/>
      <c r="K23" s="47"/>
      <c r="L23" s="48"/>
    </row>
    <row r="24" spans="2:12" s="140" customFormat="1">
      <c r="B24" s="46"/>
      <c r="C24" s="140" t="s">
        <v>135</v>
      </c>
      <c r="F24" s="47"/>
      <c r="G24" s="47"/>
      <c r="H24" s="47"/>
      <c r="I24" s="47"/>
      <c r="J24" s="47"/>
      <c r="K24" s="47"/>
      <c r="L24" s="48"/>
    </row>
    <row r="25" spans="2:12" s="140" customFormat="1">
      <c r="B25" s="46"/>
      <c r="C25" s="140" t="s">
        <v>40</v>
      </c>
      <c r="F25" s="47"/>
      <c r="G25" s="47"/>
      <c r="H25" s="47"/>
      <c r="I25" s="47"/>
      <c r="J25" s="47"/>
      <c r="K25" s="47"/>
      <c r="L25" s="48"/>
    </row>
    <row r="26" spans="2:12" s="140" customFormat="1">
      <c r="B26" s="46"/>
      <c r="C26" s="140" t="s">
        <v>136</v>
      </c>
      <c r="F26" s="47"/>
      <c r="G26" s="47"/>
      <c r="H26" s="47"/>
      <c r="I26" s="47"/>
      <c r="J26" s="47"/>
      <c r="K26" s="47"/>
      <c r="L26" s="48"/>
    </row>
    <row r="27" spans="2:12" s="140" customFormat="1">
      <c r="B27" s="46"/>
      <c r="C27" s="140" t="s">
        <v>125</v>
      </c>
      <c r="F27" s="47"/>
      <c r="G27" s="47"/>
      <c r="H27" s="47"/>
      <c r="I27" s="47"/>
      <c r="J27" s="47"/>
      <c r="K27" s="47"/>
      <c r="L27" s="48"/>
    </row>
    <row r="28" spans="2:12" ht="15.75" thickBot="1">
      <c r="B28" s="49"/>
      <c r="C28" s="50" t="s">
        <v>307</v>
      </c>
      <c r="D28" s="50"/>
      <c r="E28" s="50"/>
      <c r="F28" s="50"/>
      <c r="G28" s="50"/>
      <c r="H28" s="50"/>
      <c r="I28" s="50"/>
      <c r="J28" s="50"/>
      <c r="K28" s="50"/>
      <c r="L28" s="51"/>
    </row>
    <row r="33" spans="5:5">
      <c r="E33" s="42"/>
    </row>
  </sheetData>
  <mergeCells count="5">
    <mergeCell ref="B3:L3"/>
    <mergeCell ref="B4:L4"/>
    <mergeCell ref="B5:L5"/>
    <mergeCell ref="D10:K11"/>
    <mergeCell ref="B6:L6"/>
  </mergeCells>
  <pageMargins left="0.511811024" right="0.511811024" top="0.78740157499999996" bottom="0.78740157499999996" header="0.31496062000000002" footer="0.31496062000000002"/>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M105"/>
  <sheetViews>
    <sheetView view="pageBreakPreview" zoomScale="80" zoomScaleNormal="75" zoomScaleSheetLayoutView="80" zoomScalePageLayoutView="70" workbookViewId="0">
      <selection activeCell="H31" sqref="H31"/>
    </sheetView>
  </sheetViews>
  <sheetFormatPr defaultRowHeight="15"/>
  <cols>
    <col min="1" max="1" width="10.7109375" style="145" bestFit="1" customWidth="1"/>
    <col min="2" max="2" width="18.140625" style="96" customWidth="1"/>
    <col min="3" max="3" width="82.140625" style="194" customWidth="1"/>
    <col min="4" max="4" width="10.5703125" style="96" bestFit="1" customWidth="1"/>
    <col min="5" max="5" width="10.5703125" style="236" bestFit="1" customWidth="1"/>
    <col min="6" max="6" width="16.140625" style="96" customWidth="1"/>
    <col min="7" max="7" width="12.7109375" style="96" bestFit="1" customWidth="1"/>
    <col min="8" max="8" width="18.7109375" style="96" customWidth="1"/>
    <col min="9" max="9" width="20.28515625" style="96" customWidth="1"/>
    <col min="10" max="12" width="18.85546875" style="96" customWidth="1"/>
    <col min="13" max="13" width="15.85546875" bestFit="1" customWidth="1"/>
    <col min="14" max="14" width="11.42578125" bestFit="1" customWidth="1"/>
  </cols>
  <sheetData>
    <row r="1" spans="1:13" s="24" customFormat="1" ht="22.5" customHeight="1">
      <c r="A1" s="278" t="s">
        <v>28</v>
      </c>
      <c r="B1" s="279"/>
      <c r="C1" s="280"/>
      <c r="D1" s="287" t="s">
        <v>27</v>
      </c>
      <c r="E1" s="288"/>
      <c r="F1" s="288"/>
      <c r="G1" s="288"/>
      <c r="H1" s="288"/>
      <c r="I1" s="289"/>
      <c r="J1" s="189"/>
      <c r="K1" s="21"/>
      <c r="L1" s="21"/>
    </row>
    <row r="2" spans="1:13" s="24" customFormat="1" ht="22.5" customHeight="1">
      <c r="A2" s="281"/>
      <c r="B2" s="282"/>
      <c r="C2" s="283"/>
      <c r="D2" s="290" t="s">
        <v>610</v>
      </c>
      <c r="E2" s="291"/>
      <c r="F2" s="291"/>
      <c r="G2" s="291"/>
      <c r="H2" s="292"/>
      <c r="I2" s="191">
        <v>44438</v>
      </c>
      <c r="J2" s="21"/>
      <c r="K2" s="21"/>
      <c r="L2" s="21"/>
      <c r="M2" s="34"/>
    </row>
    <row r="3" spans="1:13" s="24" customFormat="1" ht="22.5" customHeight="1">
      <c r="A3" s="284"/>
      <c r="B3" s="285"/>
      <c r="C3" s="286"/>
      <c r="D3" s="293"/>
      <c r="E3" s="294"/>
      <c r="F3" s="294"/>
      <c r="G3" s="294"/>
      <c r="H3" s="295"/>
      <c r="I3" s="84" t="s">
        <v>611</v>
      </c>
      <c r="J3" s="21"/>
      <c r="K3" s="21"/>
      <c r="L3" s="21"/>
    </row>
    <row r="4" spans="1:13" s="27" customFormat="1">
      <c r="A4" s="297" t="s">
        <v>3</v>
      </c>
      <c r="B4" s="299" t="s">
        <v>0</v>
      </c>
      <c r="C4" s="301" t="s">
        <v>4</v>
      </c>
      <c r="D4" s="299" t="s">
        <v>2</v>
      </c>
      <c r="E4" s="303" t="s">
        <v>5</v>
      </c>
      <c r="F4" s="273" t="s">
        <v>6</v>
      </c>
      <c r="G4" s="274"/>
      <c r="H4" s="273" t="s">
        <v>9</v>
      </c>
      <c r="I4" s="274"/>
      <c r="J4" s="296" t="s">
        <v>10</v>
      </c>
      <c r="K4" s="296"/>
      <c r="L4" s="296" t="s">
        <v>11</v>
      </c>
    </row>
    <row r="5" spans="1:13" s="27" customFormat="1">
      <c r="A5" s="298"/>
      <c r="B5" s="300"/>
      <c r="C5" s="302"/>
      <c r="D5" s="300"/>
      <c r="E5" s="304"/>
      <c r="F5" s="185" t="s">
        <v>7</v>
      </c>
      <c r="G5" s="185" t="s">
        <v>8</v>
      </c>
      <c r="H5" s="185" t="s">
        <v>7</v>
      </c>
      <c r="I5" s="185" t="s">
        <v>8</v>
      </c>
      <c r="J5" s="94" t="s">
        <v>7</v>
      </c>
      <c r="K5" s="94" t="s">
        <v>8</v>
      </c>
      <c r="L5" s="296"/>
    </row>
    <row r="6" spans="1:13" s="25" customFormat="1" ht="14.25" hidden="1">
      <c r="A6" s="143" t="s">
        <v>55</v>
      </c>
      <c r="B6" s="1" t="s">
        <v>12</v>
      </c>
      <c r="C6" s="32" t="s">
        <v>13</v>
      </c>
      <c r="D6" s="1" t="s">
        <v>14</v>
      </c>
      <c r="E6" s="201" t="s">
        <v>15</v>
      </c>
      <c r="F6" s="2" t="s">
        <v>16</v>
      </c>
      <c r="G6" s="2" t="s">
        <v>17</v>
      </c>
      <c r="H6" s="2" t="s">
        <v>18</v>
      </c>
      <c r="I6" s="2" t="s">
        <v>19</v>
      </c>
      <c r="J6" s="2" t="s">
        <v>20</v>
      </c>
      <c r="K6" s="2" t="s">
        <v>21</v>
      </c>
      <c r="L6" s="2" t="s">
        <v>22</v>
      </c>
    </row>
    <row r="7" spans="1:13" s="157" customFormat="1">
      <c r="A7" s="197">
        <v>1</v>
      </c>
      <c r="B7" s="227"/>
      <c r="C7" s="232" t="s">
        <v>80</v>
      </c>
      <c r="D7" s="228"/>
      <c r="E7" s="233"/>
      <c r="F7" s="156"/>
      <c r="G7" s="156"/>
      <c r="H7" s="156">
        <f>SUBTOTAL(9,H8:H13)</f>
        <v>932.85500000000013</v>
      </c>
      <c r="I7" s="156">
        <f t="shared" ref="I7:L7" si="0">SUBTOTAL(9,I8:I13)</f>
        <v>27958.746077</v>
      </c>
      <c r="J7" s="156">
        <f t="shared" si="0"/>
        <v>1136.3106754999999</v>
      </c>
      <c r="K7" s="156">
        <f t="shared" si="0"/>
        <v>36016.456696391404</v>
      </c>
      <c r="L7" s="156">
        <f t="shared" si="0"/>
        <v>37152.767371891408</v>
      </c>
    </row>
    <row r="8" spans="1:13" s="157" customFormat="1">
      <c r="A8" s="158" t="s">
        <v>46</v>
      </c>
      <c r="B8" s="229" t="s">
        <v>612</v>
      </c>
      <c r="C8" s="230" t="s">
        <v>613</v>
      </c>
      <c r="D8" s="231" t="s">
        <v>57</v>
      </c>
      <c r="E8" s="238">
        <v>0.5</v>
      </c>
      <c r="F8" s="159">
        <f t="shared" ref="F8:F13" si="1">VLOOKUP(B8,analitico,6,FALSE)</f>
        <v>219.64999999999998</v>
      </c>
      <c r="G8" s="159">
        <f t="shared" ref="G8:G13" si="2">VLOOKUP(B8,analitico,7,FALSE)</f>
        <v>14057.126974000001</v>
      </c>
      <c r="H8" s="196">
        <f>$E8*$F8</f>
        <v>109.82499999999999</v>
      </c>
      <c r="I8" s="196">
        <f>$E8*$G8</f>
        <v>7028.5634870000004</v>
      </c>
      <c r="J8" s="196">
        <f t="shared" ref="J8:J13" si="3">$H8*(1+BDI_MAT)</f>
        <v>133.77783249999999</v>
      </c>
      <c r="K8" s="196">
        <f t="shared" ref="K8:K13" si="4">$I8*(1+BDI_MDO)</f>
        <v>9054.195483953401</v>
      </c>
      <c r="L8" s="196">
        <f>SUM(J8:K8)</f>
        <v>9187.9733164534009</v>
      </c>
    </row>
    <row r="9" spans="1:13" s="157" customFormat="1">
      <c r="A9" s="158" t="s">
        <v>47</v>
      </c>
      <c r="B9" s="229" t="s">
        <v>615</v>
      </c>
      <c r="C9" s="230" t="s">
        <v>616</v>
      </c>
      <c r="D9" s="231" t="s">
        <v>57</v>
      </c>
      <c r="E9" s="238">
        <v>1</v>
      </c>
      <c r="F9" s="159">
        <f t="shared" si="1"/>
        <v>307.04000000000002</v>
      </c>
      <c r="G9" s="159">
        <f t="shared" si="2"/>
        <v>6873.0556160000006</v>
      </c>
      <c r="H9" s="196">
        <f t="shared" ref="H9:H13" si="5">$E9*$F9</f>
        <v>307.04000000000002</v>
      </c>
      <c r="I9" s="196">
        <f t="shared" ref="I9:I13" si="6">$E9*$G9</f>
        <v>6873.0556160000006</v>
      </c>
      <c r="J9" s="196">
        <f t="shared" si="3"/>
        <v>374.005424</v>
      </c>
      <c r="K9" s="196">
        <f t="shared" si="4"/>
        <v>8853.870244531201</v>
      </c>
      <c r="L9" s="196">
        <f t="shared" ref="L9:L13" si="7">SUM(J9:K9)</f>
        <v>9227.8756685312019</v>
      </c>
    </row>
    <row r="10" spans="1:13" s="157" customFormat="1" ht="25.5">
      <c r="A10" s="158" t="s">
        <v>5987</v>
      </c>
      <c r="B10" s="229" t="s">
        <v>617</v>
      </c>
      <c r="C10" s="230" t="s">
        <v>45</v>
      </c>
      <c r="D10" s="231" t="s">
        <v>2</v>
      </c>
      <c r="E10" s="238">
        <v>1</v>
      </c>
      <c r="F10" s="159">
        <f t="shared" si="1"/>
        <v>30</v>
      </c>
      <c r="G10" s="159">
        <f t="shared" si="2"/>
        <v>0</v>
      </c>
      <c r="H10" s="196">
        <f t="shared" si="5"/>
        <v>30</v>
      </c>
      <c r="I10" s="196">
        <f t="shared" si="6"/>
        <v>0</v>
      </c>
      <c r="J10" s="196">
        <f t="shared" si="3"/>
        <v>36.542999999999999</v>
      </c>
      <c r="K10" s="196">
        <f t="shared" si="4"/>
        <v>0</v>
      </c>
      <c r="L10" s="196">
        <f t="shared" si="7"/>
        <v>36.542999999999999</v>
      </c>
    </row>
    <row r="11" spans="1:13" s="157" customFormat="1">
      <c r="A11" s="158" t="s">
        <v>71</v>
      </c>
      <c r="B11" s="229" t="s">
        <v>619</v>
      </c>
      <c r="C11" s="230" t="s">
        <v>620</v>
      </c>
      <c r="D11" s="231" t="s">
        <v>57</v>
      </c>
      <c r="E11" s="238">
        <v>0.5</v>
      </c>
      <c r="F11" s="159">
        <f t="shared" si="1"/>
        <v>219.64999999999998</v>
      </c>
      <c r="G11" s="159">
        <f t="shared" si="2"/>
        <v>14057.126974000001</v>
      </c>
      <c r="H11" s="196">
        <f t="shared" si="5"/>
        <v>109.82499999999999</v>
      </c>
      <c r="I11" s="196">
        <f t="shared" si="6"/>
        <v>7028.5634870000004</v>
      </c>
      <c r="J11" s="196">
        <f t="shared" si="3"/>
        <v>133.77783249999999</v>
      </c>
      <c r="K11" s="196">
        <f t="shared" si="4"/>
        <v>9054.195483953401</v>
      </c>
      <c r="L11" s="196">
        <f t="shared" si="7"/>
        <v>9187.9733164534009</v>
      </c>
    </row>
    <row r="12" spans="1:13" s="157" customFormat="1">
      <c r="A12" s="158" t="s">
        <v>5988</v>
      </c>
      <c r="B12" s="229" t="s">
        <v>621</v>
      </c>
      <c r="C12" s="230" t="s">
        <v>622</v>
      </c>
      <c r="D12" s="231" t="s">
        <v>57</v>
      </c>
      <c r="E12" s="238">
        <v>0.5</v>
      </c>
      <c r="F12" s="159">
        <f t="shared" si="1"/>
        <v>219.64999999999998</v>
      </c>
      <c r="G12" s="159">
        <f t="shared" si="2"/>
        <v>14057.126974000001</v>
      </c>
      <c r="H12" s="196">
        <f t="shared" si="5"/>
        <v>109.82499999999999</v>
      </c>
      <c r="I12" s="196">
        <f t="shared" si="6"/>
        <v>7028.5634870000004</v>
      </c>
      <c r="J12" s="196">
        <f t="shared" si="3"/>
        <v>133.77783249999999</v>
      </c>
      <c r="K12" s="196">
        <f t="shared" si="4"/>
        <v>9054.195483953401</v>
      </c>
      <c r="L12" s="196">
        <f t="shared" si="7"/>
        <v>9187.9733164534009</v>
      </c>
    </row>
    <row r="13" spans="1:13" s="157" customFormat="1">
      <c r="A13" s="158" t="s">
        <v>5989</v>
      </c>
      <c r="B13" s="229" t="s">
        <v>139</v>
      </c>
      <c r="C13" s="230" t="s">
        <v>130</v>
      </c>
      <c r="D13" s="231" t="s">
        <v>2</v>
      </c>
      <c r="E13" s="238">
        <v>3</v>
      </c>
      <c r="F13" s="159">
        <f t="shared" si="1"/>
        <v>88.78</v>
      </c>
      <c r="G13" s="159">
        <f t="shared" si="2"/>
        <v>0</v>
      </c>
      <c r="H13" s="196">
        <f t="shared" si="5"/>
        <v>266.34000000000003</v>
      </c>
      <c r="I13" s="196">
        <f t="shared" si="6"/>
        <v>0</v>
      </c>
      <c r="J13" s="196">
        <f t="shared" si="3"/>
        <v>324.42875400000003</v>
      </c>
      <c r="K13" s="196">
        <f t="shared" si="4"/>
        <v>0</v>
      </c>
      <c r="L13" s="196">
        <f t="shared" si="7"/>
        <v>324.42875400000003</v>
      </c>
    </row>
    <row r="14" spans="1:13" s="157" customFormat="1">
      <c r="A14" s="197">
        <v>2</v>
      </c>
      <c r="B14" s="227"/>
      <c r="C14" s="232" t="s">
        <v>624</v>
      </c>
      <c r="D14" s="228"/>
      <c r="E14" s="233"/>
      <c r="F14" s="156"/>
      <c r="G14" s="156"/>
      <c r="H14" s="156">
        <f>SUBTOTAL(9,H15:H16)</f>
        <v>400.53499999999997</v>
      </c>
      <c r="I14" s="156">
        <f t="shared" ref="I14:L14" si="8">SUBTOTAL(9,I15:I16)</f>
        <v>28.246463999999996</v>
      </c>
      <c r="J14" s="156">
        <f t="shared" si="8"/>
        <v>487.8916835</v>
      </c>
      <c r="K14" s="156">
        <f t="shared" si="8"/>
        <v>36.387094924799996</v>
      </c>
      <c r="L14" s="156">
        <f t="shared" si="8"/>
        <v>524.27877842480007</v>
      </c>
    </row>
    <row r="15" spans="1:13" s="157" customFormat="1" ht="25.5">
      <c r="A15" s="158" t="s">
        <v>48</v>
      </c>
      <c r="B15" s="229">
        <v>10527</v>
      </c>
      <c r="C15" s="230" t="s">
        <v>625</v>
      </c>
      <c r="D15" s="231" t="s">
        <v>626</v>
      </c>
      <c r="E15" s="238">
        <v>20</v>
      </c>
      <c r="F15" s="159">
        <f>VLOOKUP(B15,analitico,6,FALSE)</f>
        <v>13</v>
      </c>
      <c r="G15" s="159">
        <f>VLOOKUP(B15,analitico,7,FALSE)</f>
        <v>0</v>
      </c>
      <c r="H15" s="196">
        <f t="shared" ref="H15:H16" si="9">$E15*$F15</f>
        <v>260</v>
      </c>
      <c r="I15" s="196">
        <f t="shared" ref="I15:I16" si="10">$E15*$G15</f>
        <v>0</v>
      </c>
      <c r="J15" s="196">
        <f>$H15*(1+BDI_MAT)</f>
        <v>316.70600000000002</v>
      </c>
      <c r="K15" s="196">
        <f>$I15*(1+BDI_MDO)</f>
        <v>0</v>
      </c>
      <c r="L15" s="196">
        <f t="shared" ref="L15:L16" si="11">SUM(J15:K15)</f>
        <v>316.70600000000002</v>
      </c>
    </row>
    <row r="16" spans="1:13" s="157" customFormat="1">
      <c r="A16" s="158" t="s">
        <v>126</v>
      </c>
      <c r="B16" s="229" t="s">
        <v>627</v>
      </c>
      <c r="C16" s="230" t="s">
        <v>628</v>
      </c>
      <c r="D16" s="231" t="s">
        <v>629</v>
      </c>
      <c r="E16" s="238">
        <v>30</v>
      </c>
      <c r="F16" s="159">
        <f>VLOOKUP(B16,analitico,6,FALSE)</f>
        <v>4.6844999999999999</v>
      </c>
      <c r="G16" s="159">
        <f>VLOOKUP(B16,analitico,7,FALSE)</f>
        <v>0.94154879999999985</v>
      </c>
      <c r="H16" s="196">
        <f t="shared" si="9"/>
        <v>140.535</v>
      </c>
      <c r="I16" s="196">
        <f t="shared" si="10"/>
        <v>28.246463999999996</v>
      </c>
      <c r="J16" s="196">
        <f>$H16*(1+BDI_MAT)</f>
        <v>171.18568349999998</v>
      </c>
      <c r="K16" s="196">
        <f>$I16*(1+BDI_MDO)</f>
        <v>36.387094924799996</v>
      </c>
      <c r="L16" s="196">
        <f t="shared" si="11"/>
        <v>207.57277842479999</v>
      </c>
    </row>
    <row r="17" spans="1:12" s="157" customFormat="1">
      <c r="A17" s="197">
        <v>3</v>
      </c>
      <c r="B17" s="227"/>
      <c r="C17" s="232" t="s">
        <v>631</v>
      </c>
      <c r="D17" s="228"/>
      <c r="E17" s="233"/>
      <c r="F17" s="160"/>
      <c r="G17" s="160"/>
      <c r="H17" s="156">
        <f>SUBTOTAL(9,H18:H28)</f>
        <v>13231.011722539999</v>
      </c>
      <c r="I17" s="156">
        <f t="shared" ref="I17:L17" si="12">SUBTOTAL(9,I18:I28)</f>
        <v>1855.8298065109043</v>
      </c>
      <c r="J17" s="156">
        <f t="shared" si="12"/>
        <v>16116.695379225972</v>
      </c>
      <c r="K17" s="156">
        <f t="shared" si="12"/>
        <v>2390.6799567473472</v>
      </c>
      <c r="L17" s="156">
        <f t="shared" si="12"/>
        <v>18507.37533597332</v>
      </c>
    </row>
    <row r="18" spans="1:12" s="157" customFormat="1" ht="38.25">
      <c r="A18" s="158" t="s">
        <v>49</v>
      </c>
      <c r="B18" s="229" t="s">
        <v>632</v>
      </c>
      <c r="C18" s="230" t="s">
        <v>633</v>
      </c>
      <c r="D18" s="231" t="s">
        <v>56</v>
      </c>
      <c r="E18" s="238">
        <v>32.85</v>
      </c>
      <c r="F18" s="159">
        <f t="shared" ref="F18:F28" si="13">VLOOKUP(B18,analitico,6,FALSE)</f>
        <v>9.1307799999999997</v>
      </c>
      <c r="G18" s="159">
        <f t="shared" ref="G18:G28" si="14">VLOOKUP(B18,analitico,7,FALSE)</f>
        <v>7.7561418456000002</v>
      </c>
      <c r="H18" s="196">
        <f t="shared" ref="H18:H28" si="15">$E18*$F18</f>
        <v>299.946123</v>
      </c>
      <c r="I18" s="196">
        <f t="shared" ref="I18:I28" si="16">$E18*$G18</f>
        <v>254.78925962796001</v>
      </c>
      <c r="J18" s="196">
        <f t="shared" ref="J18:J28" si="17">$H18*(1+BDI_MAT)</f>
        <v>365.36437242630001</v>
      </c>
      <c r="K18" s="196">
        <f t="shared" ref="K18:K28" si="18">$I18*(1+BDI_MDO)</f>
        <v>328.2195242527381</v>
      </c>
      <c r="L18" s="196">
        <f t="shared" ref="L18:L28" si="19">SUM(J18:K18)</f>
        <v>693.58389667903816</v>
      </c>
    </row>
    <row r="19" spans="1:12" s="157" customFormat="1">
      <c r="A19" s="158" t="s">
        <v>50</v>
      </c>
      <c r="B19" s="229" t="s">
        <v>634</v>
      </c>
      <c r="C19" s="230" t="s">
        <v>635</v>
      </c>
      <c r="D19" s="231" t="s">
        <v>56</v>
      </c>
      <c r="E19" s="238">
        <v>31.5</v>
      </c>
      <c r="F19" s="159">
        <f t="shared" si="13"/>
        <v>5.8150000000000004</v>
      </c>
      <c r="G19" s="159">
        <f t="shared" si="14"/>
        <v>7.5089226</v>
      </c>
      <c r="H19" s="196">
        <f t="shared" si="15"/>
        <v>183.17250000000001</v>
      </c>
      <c r="I19" s="196">
        <f t="shared" si="16"/>
        <v>236.5310619</v>
      </c>
      <c r="J19" s="196">
        <f t="shared" si="17"/>
        <v>223.12242225</v>
      </c>
      <c r="K19" s="196">
        <f t="shared" si="18"/>
        <v>304.69931393958001</v>
      </c>
      <c r="L19" s="196">
        <f t="shared" si="19"/>
        <v>527.82173618957995</v>
      </c>
    </row>
    <row r="20" spans="1:12" s="157" customFormat="1" ht="51">
      <c r="A20" s="158" t="s">
        <v>81</v>
      </c>
      <c r="B20" s="229" t="s">
        <v>636</v>
      </c>
      <c r="C20" s="230" t="s">
        <v>637</v>
      </c>
      <c r="D20" s="231" t="s">
        <v>56</v>
      </c>
      <c r="E20" s="238">
        <v>10</v>
      </c>
      <c r="F20" s="159">
        <f t="shared" si="13"/>
        <v>49.247439100000001</v>
      </c>
      <c r="G20" s="159">
        <f t="shared" si="14"/>
        <v>15.565880018700001</v>
      </c>
      <c r="H20" s="196">
        <f t="shared" si="15"/>
        <v>492.47439100000003</v>
      </c>
      <c r="I20" s="196">
        <f t="shared" si="16"/>
        <v>155.65880018700003</v>
      </c>
      <c r="J20" s="196">
        <f t="shared" si="17"/>
        <v>599.88305567710006</v>
      </c>
      <c r="K20" s="196">
        <f t="shared" si="18"/>
        <v>200.51966640089344</v>
      </c>
      <c r="L20" s="196">
        <f t="shared" si="19"/>
        <v>800.40272207799353</v>
      </c>
    </row>
    <row r="21" spans="1:12" s="157" customFormat="1" ht="51">
      <c r="A21" s="158" t="s">
        <v>82</v>
      </c>
      <c r="B21" s="229" t="s">
        <v>641</v>
      </c>
      <c r="C21" s="230" t="s">
        <v>642</v>
      </c>
      <c r="D21" s="231" t="s">
        <v>56</v>
      </c>
      <c r="E21" s="238">
        <v>20</v>
      </c>
      <c r="F21" s="159">
        <f t="shared" si="13"/>
        <v>19.243643599999995</v>
      </c>
      <c r="G21" s="159">
        <f t="shared" si="14"/>
        <v>11.559292196400001</v>
      </c>
      <c r="H21" s="196">
        <f t="shared" si="15"/>
        <v>384.87287199999992</v>
      </c>
      <c r="I21" s="196">
        <f t="shared" si="16"/>
        <v>231.18584392800003</v>
      </c>
      <c r="J21" s="196">
        <f t="shared" si="17"/>
        <v>468.81364538319986</v>
      </c>
      <c r="K21" s="196">
        <f t="shared" si="18"/>
        <v>297.81360414804965</v>
      </c>
      <c r="L21" s="196">
        <f t="shared" si="19"/>
        <v>766.6272495312495</v>
      </c>
    </row>
    <row r="22" spans="1:12" s="157" customFormat="1" ht="38.25">
      <c r="A22" s="158" t="s">
        <v>127</v>
      </c>
      <c r="B22" s="229" t="s">
        <v>643</v>
      </c>
      <c r="C22" s="230" t="s">
        <v>644</v>
      </c>
      <c r="D22" s="231" t="s">
        <v>56</v>
      </c>
      <c r="E22" s="238">
        <v>20</v>
      </c>
      <c r="F22" s="159">
        <f t="shared" si="13"/>
        <v>1.9352261599999996</v>
      </c>
      <c r="G22" s="159">
        <f t="shared" si="14"/>
        <v>1.4227462598100002</v>
      </c>
      <c r="H22" s="196">
        <f t="shared" si="15"/>
        <v>38.70452319999999</v>
      </c>
      <c r="I22" s="196">
        <f t="shared" si="16"/>
        <v>28.454925196200005</v>
      </c>
      <c r="J22" s="196">
        <f t="shared" si="17"/>
        <v>47.145979709919985</v>
      </c>
      <c r="K22" s="196">
        <f t="shared" si="18"/>
        <v>36.655634637744846</v>
      </c>
      <c r="L22" s="196">
        <f t="shared" si="19"/>
        <v>83.801614347664838</v>
      </c>
    </row>
    <row r="23" spans="1:12" s="157" customFormat="1">
      <c r="A23" s="158" t="s">
        <v>5990</v>
      </c>
      <c r="B23" s="229" t="s">
        <v>645</v>
      </c>
      <c r="C23" s="230" t="s">
        <v>646</v>
      </c>
      <c r="D23" s="231" t="s">
        <v>56</v>
      </c>
      <c r="E23" s="238">
        <v>45</v>
      </c>
      <c r="F23" s="159">
        <f t="shared" si="13"/>
        <v>1.45573</v>
      </c>
      <c r="G23" s="159">
        <f t="shared" si="14"/>
        <v>0.70623675600000002</v>
      </c>
      <c r="H23" s="196">
        <f t="shared" si="15"/>
        <v>65.507850000000005</v>
      </c>
      <c r="I23" s="196">
        <f t="shared" si="16"/>
        <v>31.78065402</v>
      </c>
      <c r="J23" s="196">
        <f t="shared" si="17"/>
        <v>79.795112085</v>
      </c>
      <c r="K23" s="196">
        <f t="shared" si="18"/>
        <v>40.939838508564002</v>
      </c>
      <c r="L23" s="196">
        <f t="shared" si="19"/>
        <v>120.73495059356401</v>
      </c>
    </row>
    <row r="24" spans="1:12" s="157" customFormat="1" ht="25.5">
      <c r="A24" s="158" t="s">
        <v>5991</v>
      </c>
      <c r="B24" s="229" t="s">
        <v>140</v>
      </c>
      <c r="C24" s="230" t="s">
        <v>141</v>
      </c>
      <c r="D24" s="231" t="s">
        <v>56</v>
      </c>
      <c r="E24" s="238">
        <v>45</v>
      </c>
      <c r="F24" s="159">
        <f t="shared" si="13"/>
        <v>9.2816799999999997</v>
      </c>
      <c r="G24" s="159">
        <f t="shared" si="14"/>
        <v>3.4039385639999997</v>
      </c>
      <c r="H24" s="196">
        <f t="shared" si="15"/>
        <v>417.67559999999997</v>
      </c>
      <c r="I24" s="196">
        <f t="shared" si="16"/>
        <v>153.17723537999998</v>
      </c>
      <c r="J24" s="196">
        <f t="shared" si="17"/>
        <v>508.77064835999994</v>
      </c>
      <c r="K24" s="196">
        <f t="shared" si="18"/>
        <v>197.32291461651599</v>
      </c>
      <c r="L24" s="196">
        <f t="shared" si="19"/>
        <v>706.09356297651595</v>
      </c>
    </row>
    <row r="25" spans="1:12" s="157" customFormat="1">
      <c r="A25" s="158" t="s">
        <v>5992</v>
      </c>
      <c r="B25" s="229" t="s">
        <v>647</v>
      </c>
      <c r="C25" s="230" t="s">
        <v>648</v>
      </c>
      <c r="D25" s="231" t="s">
        <v>56</v>
      </c>
      <c r="E25" s="238">
        <v>45</v>
      </c>
      <c r="F25" s="159">
        <f t="shared" si="13"/>
        <v>3.0723200000000004</v>
      </c>
      <c r="G25" s="159">
        <f t="shared" si="14"/>
        <v>4.2562515120000004</v>
      </c>
      <c r="H25" s="196">
        <f t="shared" si="15"/>
        <v>138.2544</v>
      </c>
      <c r="I25" s="196">
        <f t="shared" si="16"/>
        <v>191.53131804000003</v>
      </c>
      <c r="J25" s="196">
        <f t="shared" si="17"/>
        <v>168.40768463999999</v>
      </c>
      <c r="K25" s="196">
        <f t="shared" si="18"/>
        <v>246.73064389912804</v>
      </c>
      <c r="L25" s="196">
        <f t="shared" si="19"/>
        <v>415.138328539128</v>
      </c>
    </row>
    <row r="26" spans="1:12" s="157" customFormat="1" ht="51">
      <c r="A26" s="158" t="s">
        <v>5993</v>
      </c>
      <c r="B26" s="229" t="s">
        <v>649</v>
      </c>
      <c r="C26" s="230" t="s">
        <v>650</v>
      </c>
      <c r="D26" s="231" t="s">
        <v>629</v>
      </c>
      <c r="E26" s="238">
        <v>15.2</v>
      </c>
      <c r="F26" s="159">
        <f t="shared" si="13"/>
        <v>455.77483379999995</v>
      </c>
      <c r="G26" s="159">
        <f t="shared" si="14"/>
        <v>27.86706778752</v>
      </c>
      <c r="H26" s="196">
        <f t="shared" si="15"/>
        <v>6927.7774737599993</v>
      </c>
      <c r="I26" s="196">
        <f t="shared" si="16"/>
        <v>423.57943037030395</v>
      </c>
      <c r="J26" s="196">
        <f t="shared" si="17"/>
        <v>8438.7257407870547</v>
      </c>
      <c r="K26" s="196">
        <f t="shared" si="18"/>
        <v>545.65502220302551</v>
      </c>
      <c r="L26" s="196">
        <f t="shared" si="19"/>
        <v>8984.3807629900803</v>
      </c>
    </row>
    <row r="27" spans="1:12" s="157" customFormat="1" ht="25.5">
      <c r="A27" s="158" t="s">
        <v>5994</v>
      </c>
      <c r="B27" s="229" t="s">
        <v>651</v>
      </c>
      <c r="C27" s="230" t="s">
        <v>652</v>
      </c>
      <c r="D27" s="231" t="s">
        <v>2</v>
      </c>
      <c r="E27" s="238">
        <v>1</v>
      </c>
      <c r="F27" s="159">
        <f t="shared" si="13"/>
        <v>4252.3979895799994</v>
      </c>
      <c r="G27" s="159">
        <f t="shared" si="14"/>
        <v>70.955268861440004</v>
      </c>
      <c r="H27" s="196">
        <f t="shared" si="15"/>
        <v>4252.3979895799994</v>
      </c>
      <c r="I27" s="196">
        <f t="shared" si="16"/>
        <v>70.955268861440004</v>
      </c>
      <c r="J27" s="196">
        <f t="shared" si="17"/>
        <v>5179.8459911073969</v>
      </c>
      <c r="K27" s="196">
        <f t="shared" si="18"/>
        <v>91.404577347307011</v>
      </c>
      <c r="L27" s="196">
        <f t="shared" si="19"/>
        <v>5271.2505684547041</v>
      </c>
    </row>
    <row r="28" spans="1:12" s="157" customFormat="1">
      <c r="A28" s="158" t="s">
        <v>5995</v>
      </c>
      <c r="B28" s="229" t="s">
        <v>654</v>
      </c>
      <c r="C28" s="230" t="s">
        <v>655</v>
      </c>
      <c r="D28" s="231" t="s">
        <v>58</v>
      </c>
      <c r="E28" s="238">
        <v>10</v>
      </c>
      <c r="F28" s="159">
        <f t="shared" si="13"/>
        <v>3.0228000000000002</v>
      </c>
      <c r="G28" s="159">
        <f t="shared" si="14"/>
        <v>7.8186008999999999</v>
      </c>
      <c r="H28" s="196">
        <f t="shared" si="15"/>
        <v>30.228000000000002</v>
      </c>
      <c r="I28" s="196">
        <f t="shared" si="16"/>
        <v>78.186008999999999</v>
      </c>
      <c r="J28" s="196">
        <f t="shared" si="17"/>
        <v>36.820726800000003</v>
      </c>
      <c r="K28" s="196">
        <f t="shared" si="18"/>
        <v>100.7192167938</v>
      </c>
      <c r="L28" s="196">
        <f t="shared" si="19"/>
        <v>137.53994359379999</v>
      </c>
    </row>
    <row r="29" spans="1:12" s="157" customFormat="1" ht="36" customHeight="1">
      <c r="A29" s="197">
        <v>4</v>
      </c>
      <c r="B29" s="227"/>
      <c r="C29" s="232" t="s">
        <v>656</v>
      </c>
      <c r="D29" s="228"/>
      <c r="E29" s="233"/>
      <c r="F29" s="156"/>
      <c r="G29" s="156"/>
      <c r="H29" s="156">
        <f>SUBTOTAL(9,H30:H53)</f>
        <v>366469.83736289921</v>
      </c>
      <c r="I29" s="156">
        <f>SUBTOTAL(9,I30:I53)</f>
        <v>11014.821884019319</v>
      </c>
      <c r="J29" s="156">
        <f>SUBTOTAL(9,J30:J53)</f>
        <v>446396.90889174753</v>
      </c>
      <c r="K29" s="156">
        <f>SUBTOTAL(9,K30:K53)</f>
        <v>14189.293550993687</v>
      </c>
      <c r="L29" s="156">
        <f>SUBTOTAL(9,L30:L53)</f>
        <v>460586.20244274125</v>
      </c>
    </row>
    <row r="30" spans="1:12" s="157" customFormat="1" ht="25.5">
      <c r="A30" s="158" t="s">
        <v>51</v>
      </c>
      <c r="B30" s="229" t="s">
        <v>142</v>
      </c>
      <c r="C30" s="230" t="s">
        <v>143</v>
      </c>
      <c r="D30" s="231" t="s">
        <v>58</v>
      </c>
      <c r="E30" s="238">
        <v>250</v>
      </c>
      <c r="F30" s="159">
        <f t="shared" ref="F30:F53" si="20">VLOOKUP(B30,analitico,6,FALSE)</f>
        <v>3.3398999999999996</v>
      </c>
      <c r="G30" s="159">
        <f t="shared" ref="G30:G53" si="21">VLOOKUP(B30,analitico,7,FALSE)</f>
        <v>0.76373621999999997</v>
      </c>
      <c r="H30" s="196">
        <f t="shared" ref="H30:H53" si="22">$E30*$F30</f>
        <v>834.97499999999991</v>
      </c>
      <c r="I30" s="196">
        <f t="shared" ref="I30:I53" si="23">$E30*$G30</f>
        <v>190.934055</v>
      </c>
      <c r="J30" s="196">
        <f t="shared" ref="J30:J53" si="24">$H30*(1+BDI_MAT)</f>
        <v>1017.0830474999999</v>
      </c>
      <c r="K30" s="196">
        <f t="shared" ref="K30:K53" si="25">$I30*(1+BDI_MDO)</f>
        <v>245.961249651</v>
      </c>
      <c r="L30" s="196">
        <f t="shared" ref="L30:L53" si="26">SUM(J30:K30)</f>
        <v>1263.0442971509999</v>
      </c>
    </row>
    <row r="31" spans="1:12" s="157" customFormat="1" ht="25.5">
      <c r="A31" s="158" t="s">
        <v>60</v>
      </c>
      <c r="B31" s="229" t="s">
        <v>144</v>
      </c>
      <c r="C31" s="230" t="s">
        <v>145</v>
      </c>
      <c r="D31" s="231" t="s">
        <v>2</v>
      </c>
      <c r="E31" s="238">
        <v>1</v>
      </c>
      <c r="F31" s="159">
        <f t="shared" si="20"/>
        <v>9.3089200000000005</v>
      </c>
      <c r="G31" s="159">
        <f t="shared" si="21"/>
        <v>7.5824051939999997</v>
      </c>
      <c r="H31" s="196">
        <f t="shared" si="22"/>
        <v>9.3089200000000005</v>
      </c>
      <c r="I31" s="196">
        <f t="shared" si="23"/>
        <v>7.5824051939999997</v>
      </c>
      <c r="J31" s="196">
        <f t="shared" si="24"/>
        <v>11.339195452</v>
      </c>
      <c r="K31" s="196">
        <f t="shared" si="25"/>
        <v>9.7676543709107992</v>
      </c>
      <c r="L31" s="196">
        <f t="shared" si="26"/>
        <v>21.106849822910799</v>
      </c>
    </row>
    <row r="32" spans="1:12" s="166" customFormat="1" ht="25.5">
      <c r="A32" s="158" t="s">
        <v>72</v>
      </c>
      <c r="B32" s="229" t="s">
        <v>657</v>
      </c>
      <c r="C32" s="230" t="s">
        <v>658</v>
      </c>
      <c r="D32" s="231" t="s">
        <v>2</v>
      </c>
      <c r="E32" s="238">
        <v>1</v>
      </c>
      <c r="F32" s="159">
        <f t="shared" si="20"/>
        <v>18.784360000000003</v>
      </c>
      <c r="G32" s="159">
        <f t="shared" si="21"/>
        <v>12.26665401</v>
      </c>
      <c r="H32" s="196">
        <f t="shared" si="22"/>
        <v>18.784360000000003</v>
      </c>
      <c r="I32" s="196">
        <f t="shared" si="23"/>
        <v>12.26665401</v>
      </c>
      <c r="J32" s="196">
        <f t="shared" si="24"/>
        <v>22.881228916000001</v>
      </c>
      <c r="K32" s="196">
        <f t="shared" si="25"/>
        <v>15.801903695682</v>
      </c>
      <c r="L32" s="196">
        <f t="shared" si="26"/>
        <v>38.683132611681998</v>
      </c>
    </row>
    <row r="33" spans="1:12" s="157" customFormat="1" ht="25.5">
      <c r="A33" s="158" t="s">
        <v>5997</v>
      </c>
      <c r="B33" s="229" t="s">
        <v>660</v>
      </c>
      <c r="C33" s="230" t="s">
        <v>661</v>
      </c>
      <c r="D33" s="231" t="s">
        <v>58</v>
      </c>
      <c r="E33" s="238">
        <v>950</v>
      </c>
      <c r="F33" s="159">
        <f t="shared" si="20"/>
        <v>203.79512</v>
      </c>
      <c r="G33" s="159">
        <f t="shared" si="21"/>
        <v>5.397069288</v>
      </c>
      <c r="H33" s="196">
        <f t="shared" si="22"/>
        <v>193605.364</v>
      </c>
      <c r="I33" s="196">
        <f t="shared" si="23"/>
        <v>5127.2158235999996</v>
      </c>
      <c r="J33" s="196">
        <f t="shared" si="24"/>
        <v>235830.69388839998</v>
      </c>
      <c r="K33" s="196">
        <f t="shared" si="25"/>
        <v>6604.8794239615199</v>
      </c>
      <c r="L33" s="196">
        <f t="shared" si="26"/>
        <v>242435.57331236149</v>
      </c>
    </row>
    <row r="34" spans="1:12" s="157" customFormat="1" ht="25.5">
      <c r="A34" s="158" t="s">
        <v>5998</v>
      </c>
      <c r="B34" s="229" t="s">
        <v>146</v>
      </c>
      <c r="C34" s="230" t="s">
        <v>147</v>
      </c>
      <c r="D34" s="231" t="s">
        <v>58</v>
      </c>
      <c r="E34" s="238">
        <v>32</v>
      </c>
      <c r="F34" s="159">
        <f t="shared" si="20"/>
        <v>11.0415892156</v>
      </c>
      <c r="G34" s="159">
        <f t="shared" si="21"/>
        <v>7.6370765416599991</v>
      </c>
      <c r="H34" s="196">
        <f t="shared" si="22"/>
        <v>353.33085489920001</v>
      </c>
      <c r="I34" s="196">
        <f t="shared" si="23"/>
        <v>244.38644933311997</v>
      </c>
      <c r="J34" s="196">
        <f t="shared" si="24"/>
        <v>430.39231435271552</v>
      </c>
      <c r="K34" s="196">
        <f t="shared" si="25"/>
        <v>314.81862403092515</v>
      </c>
      <c r="L34" s="196">
        <f t="shared" si="26"/>
        <v>745.21093838364072</v>
      </c>
    </row>
    <row r="35" spans="1:12" s="157" customFormat="1" ht="25.5">
      <c r="A35" s="158" t="s">
        <v>5996</v>
      </c>
      <c r="B35" s="229" t="s">
        <v>662</v>
      </c>
      <c r="C35" s="230" t="s">
        <v>663</v>
      </c>
      <c r="D35" s="231" t="s">
        <v>2</v>
      </c>
      <c r="E35" s="238">
        <v>1</v>
      </c>
      <c r="F35" s="159">
        <f t="shared" si="20"/>
        <v>15.255544</v>
      </c>
      <c r="G35" s="159">
        <f t="shared" si="21"/>
        <v>8.7422339315999995</v>
      </c>
      <c r="H35" s="196">
        <f t="shared" si="22"/>
        <v>15.255544</v>
      </c>
      <c r="I35" s="196">
        <f t="shared" si="23"/>
        <v>8.7422339315999995</v>
      </c>
      <c r="J35" s="196">
        <f t="shared" si="24"/>
        <v>18.582778146399999</v>
      </c>
      <c r="K35" s="196">
        <f t="shared" si="25"/>
        <v>11.261745750687119</v>
      </c>
      <c r="L35" s="196">
        <f t="shared" si="26"/>
        <v>29.844523897087118</v>
      </c>
    </row>
    <row r="36" spans="1:12" s="157" customFormat="1" ht="25.5">
      <c r="A36" s="158" t="s">
        <v>5999</v>
      </c>
      <c r="B36" s="229" t="s">
        <v>148</v>
      </c>
      <c r="C36" s="230" t="s">
        <v>149</v>
      </c>
      <c r="D36" s="231" t="s">
        <v>2</v>
      </c>
      <c r="E36" s="238">
        <v>1</v>
      </c>
      <c r="F36" s="159">
        <f t="shared" si="20"/>
        <v>13.065543999999999</v>
      </c>
      <c r="G36" s="159">
        <f t="shared" si="21"/>
        <v>8.7422339315999995</v>
      </c>
      <c r="H36" s="196">
        <f t="shared" si="22"/>
        <v>13.065543999999999</v>
      </c>
      <c r="I36" s="196">
        <f t="shared" si="23"/>
        <v>8.7422339315999995</v>
      </c>
      <c r="J36" s="196">
        <f t="shared" si="24"/>
        <v>15.915139146399998</v>
      </c>
      <c r="K36" s="196">
        <f t="shared" si="25"/>
        <v>11.261745750687119</v>
      </c>
      <c r="L36" s="196">
        <f t="shared" si="26"/>
        <v>27.176884897087117</v>
      </c>
    </row>
    <row r="37" spans="1:12" s="157" customFormat="1" ht="25.5">
      <c r="A37" s="158" t="s">
        <v>6000</v>
      </c>
      <c r="B37" s="229" t="s">
        <v>664</v>
      </c>
      <c r="C37" s="230" t="s">
        <v>665</v>
      </c>
      <c r="D37" s="231" t="s">
        <v>2</v>
      </c>
      <c r="E37" s="238">
        <v>8</v>
      </c>
      <c r="F37" s="159">
        <f t="shared" si="20"/>
        <v>13.672404000000002</v>
      </c>
      <c r="G37" s="159">
        <f t="shared" si="21"/>
        <v>9.5950727106000002</v>
      </c>
      <c r="H37" s="196">
        <f t="shared" si="22"/>
        <v>109.37923200000002</v>
      </c>
      <c r="I37" s="196">
        <f t="shared" si="23"/>
        <v>76.760581684800002</v>
      </c>
      <c r="J37" s="196">
        <f t="shared" si="24"/>
        <v>133.23484249920003</v>
      </c>
      <c r="K37" s="196">
        <f t="shared" si="25"/>
        <v>98.882981326359356</v>
      </c>
      <c r="L37" s="196">
        <f t="shared" si="26"/>
        <v>232.11782382555938</v>
      </c>
    </row>
    <row r="38" spans="1:12" s="157" customFormat="1" ht="25.5">
      <c r="A38" s="158" t="s">
        <v>6001</v>
      </c>
      <c r="B38" s="229" t="s">
        <v>666</v>
      </c>
      <c r="C38" s="230" t="s">
        <v>667</v>
      </c>
      <c r="D38" s="231" t="s">
        <v>2</v>
      </c>
      <c r="E38" s="238">
        <v>6</v>
      </c>
      <c r="F38" s="159">
        <f t="shared" si="20"/>
        <v>15.711088</v>
      </c>
      <c r="G38" s="159">
        <f t="shared" si="21"/>
        <v>11.1199993632</v>
      </c>
      <c r="H38" s="196">
        <f t="shared" si="22"/>
        <v>94.266527999999994</v>
      </c>
      <c r="I38" s="196">
        <f t="shared" si="23"/>
        <v>66.719996179199995</v>
      </c>
      <c r="J38" s="196">
        <f t="shared" si="24"/>
        <v>114.82605775679998</v>
      </c>
      <c r="K38" s="196">
        <f t="shared" si="25"/>
        <v>85.948699078045436</v>
      </c>
      <c r="L38" s="196">
        <f t="shared" si="26"/>
        <v>200.77475683484542</v>
      </c>
    </row>
    <row r="39" spans="1:12" s="157" customFormat="1" ht="25.5">
      <c r="A39" s="158" t="s">
        <v>6002</v>
      </c>
      <c r="B39" s="229" t="s">
        <v>668</v>
      </c>
      <c r="C39" s="230" t="s">
        <v>669</v>
      </c>
      <c r="D39" s="231" t="s">
        <v>2</v>
      </c>
      <c r="E39" s="238">
        <v>1</v>
      </c>
      <c r="F39" s="159">
        <f t="shared" si="20"/>
        <v>19.829772000000002</v>
      </c>
      <c r="G39" s="159">
        <f t="shared" si="21"/>
        <v>12.644926015799999</v>
      </c>
      <c r="H39" s="196">
        <f t="shared" si="22"/>
        <v>19.829772000000002</v>
      </c>
      <c r="I39" s="196">
        <f t="shared" si="23"/>
        <v>12.644926015799999</v>
      </c>
      <c r="J39" s="196">
        <f t="shared" si="24"/>
        <v>24.1546452732</v>
      </c>
      <c r="K39" s="196">
        <f t="shared" si="25"/>
        <v>16.28919369355356</v>
      </c>
      <c r="L39" s="196">
        <f t="shared" si="26"/>
        <v>40.44383896675356</v>
      </c>
    </row>
    <row r="40" spans="1:12" s="157" customFormat="1" ht="25.5">
      <c r="A40" s="158" t="s">
        <v>6003</v>
      </c>
      <c r="B40" s="229" t="s">
        <v>670</v>
      </c>
      <c r="C40" s="230" t="s">
        <v>671</v>
      </c>
      <c r="D40" s="231" t="s">
        <v>2</v>
      </c>
      <c r="E40" s="238">
        <v>8</v>
      </c>
      <c r="F40" s="159">
        <f t="shared" si="20"/>
        <v>13.47401</v>
      </c>
      <c r="G40" s="159">
        <f t="shared" si="21"/>
        <v>3.199722435</v>
      </c>
      <c r="H40" s="196">
        <f t="shared" si="22"/>
        <v>107.79208</v>
      </c>
      <c r="I40" s="196">
        <f t="shared" si="23"/>
        <v>25.59777948</v>
      </c>
      <c r="J40" s="196">
        <f t="shared" si="24"/>
        <v>131.30153264800001</v>
      </c>
      <c r="K40" s="196">
        <f t="shared" si="25"/>
        <v>32.975059526136</v>
      </c>
      <c r="L40" s="196">
        <f t="shared" si="26"/>
        <v>164.276592174136</v>
      </c>
    </row>
    <row r="41" spans="1:12" s="157" customFormat="1">
      <c r="A41" s="158" t="s">
        <v>6004</v>
      </c>
      <c r="B41" s="229" t="s">
        <v>672</v>
      </c>
      <c r="C41" s="230" t="s">
        <v>673</v>
      </c>
      <c r="D41" s="231" t="s">
        <v>2</v>
      </c>
      <c r="E41" s="238">
        <v>41</v>
      </c>
      <c r="F41" s="159">
        <f t="shared" si="20"/>
        <v>3.7949999999999999</v>
      </c>
      <c r="G41" s="159">
        <f t="shared" si="21"/>
        <v>2.6257920000000001</v>
      </c>
      <c r="H41" s="196">
        <f t="shared" si="22"/>
        <v>155.595</v>
      </c>
      <c r="I41" s="196">
        <f t="shared" si="23"/>
        <v>107.657472</v>
      </c>
      <c r="J41" s="196">
        <f t="shared" si="24"/>
        <v>189.5302695</v>
      </c>
      <c r="K41" s="196">
        <f t="shared" si="25"/>
        <v>138.68435543039999</v>
      </c>
      <c r="L41" s="196">
        <f t="shared" si="26"/>
        <v>328.21462493039996</v>
      </c>
    </row>
    <row r="42" spans="1:12" s="157" customFormat="1">
      <c r="A42" s="158" t="s">
        <v>6005</v>
      </c>
      <c r="B42" s="229" t="s">
        <v>675</v>
      </c>
      <c r="C42" s="230" t="s">
        <v>676</v>
      </c>
      <c r="D42" s="231" t="s">
        <v>58</v>
      </c>
      <c r="E42" s="238">
        <v>20</v>
      </c>
      <c r="F42" s="159">
        <f t="shared" si="20"/>
        <v>102.88500000000001</v>
      </c>
      <c r="G42" s="159">
        <f t="shared" si="21"/>
        <v>12.728937000000002</v>
      </c>
      <c r="H42" s="196">
        <f t="shared" si="22"/>
        <v>2057.7000000000003</v>
      </c>
      <c r="I42" s="196">
        <f t="shared" si="23"/>
        <v>254.57874000000004</v>
      </c>
      <c r="J42" s="196">
        <f t="shared" si="24"/>
        <v>2506.4843700000001</v>
      </c>
      <c r="K42" s="196">
        <f t="shared" si="25"/>
        <v>327.94833286800008</v>
      </c>
      <c r="L42" s="196">
        <f t="shared" si="26"/>
        <v>2834.432702868</v>
      </c>
    </row>
    <row r="43" spans="1:12" s="157" customFormat="1">
      <c r="A43" s="158" t="s">
        <v>6006</v>
      </c>
      <c r="B43" s="229" t="s">
        <v>678</v>
      </c>
      <c r="C43" s="230" t="s">
        <v>679</v>
      </c>
      <c r="D43" s="231" t="s">
        <v>2</v>
      </c>
      <c r="E43" s="238">
        <v>16</v>
      </c>
      <c r="F43" s="159">
        <f t="shared" si="20"/>
        <v>94.64</v>
      </c>
      <c r="G43" s="159">
        <f t="shared" si="21"/>
        <v>25.457874000000004</v>
      </c>
      <c r="H43" s="196">
        <f t="shared" si="22"/>
        <v>1514.24</v>
      </c>
      <c r="I43" s="196">
        <f t="shared" si="23"/>
        <v>407.32598400000006</v>
      </c>
      <c r="J43" s="196">
        <f t="shared" si="24"/>
        <v>1844.4957440000001</v>
      </c>
      <c r="K43" s="196">
        <f t="shared" si="25"/>
        <v>524.7173325888001</v>
      </c>
      <c r="L43" s="196">
        <f t="shared" si="26"/>
        <v>2369.2130765888</v>
      </c>
    </row>
    <row r="44" spans="1:12" s="157" customFormat="1">
      <c r="A44" s="158" t="s">
        <v>6007</v>
      </c>
      <c r="B44" s="229" t="s">
        <v>681</v>
      </c>
      <c r="C44" s="230" t="s">
        <v>682</v>
      </c>
      <c r="D44" s="231" t="s">
        <v>2</v>
      </c>
      <c r="E44" s="238">
        <v>5</v>
      </c>
      <c r="F44" s="159">
        <f t="shared" si="20"/>
        <v>159.66</v>
      </c>
      <c r="G44" s="159">
        <f t="shared" si="21"/>
        <v>25.457874000000004</v>
      </c>
      <c r="H44" s="196">
        <f t="shared" si="22"/>
        <v>798.3</v>
      </c>
      <c r="I44" s="196">
        <f t="shared" si="23"/>
        <v>127.28937000000002</v>
      </c>
      <c r="J44" s="196">
        <f t="shared" si="24"/>
        <v>972.40922999999987</v>
      </c>
      <c r="K44" s="196">
        <f t="shared" si="25"/>
        <v>163.97416643400004</v>
      </c>
      <c r="L44" s="196">
        <f t="shared" si="26"/>
        <v>1136.3833964339999</v>
      </c>
    </row>
    <row r="45" spans="1:12" s="157" customFormat="1" ht="36" customHeight="1">
      <c r="A45" s="158" t="s">
        <v>6008</v>
      </c>
      <c r="B45" s="229" t="s">
        <v>684</v>
      </c>
      <c r="C45" s="230" t="s">
        <v>685</v>
      </c>
      <c r="D45" s="231" t="s">
        <v>2</v>
      </c>
      <c r="E45" s="238">
        <v>2</v>
      </c>
      <c r="F45" s="159">
        <f t="shared" si="20"/>
        <v>169.66</v>
      </c>
      <c r="G45" s="159">
        <f t="shared" si="21"/>
        <v>25.457874000000004</v>
      </c>
      <c r="H45" s="196">
        <f t="shared" si="22"/>
        <v>339.32</v>
      </c>
      <c r="I45" s="196">
        <f t="shared" si="23"/>
        <v>50.915748000000008</v>
      </c>
      <c r="J45" s="196">
        <f t="shared" si="24"/>
        <v>413.325692</v>
      </c>
      <c r="K45" s="196">
        <f t="shared" si="25"/>
        <v>65.589666573600013</v>
      </c>
      <c r="L45" s="196">
        <f t="shared" si="26"/>
        <v>478.91535857360003</v>
      </c>
    </row>
    <row r="46" spans="1:12" s="157" customFormat="1">
      <c r="A46" s="158" t="s">
        <v>6009</v>
      </c>
      <c r="B46" s="229" t="s">
        <v>687</v>
      </c>
      <c r="C46" s="230" t="s">
        <v>688</v>
      </c>
      <c r="D46" s="231" t="s">
        <v>58</v>
      </c>
      <c r="E46" s="238">
        <v>32</v>
      </c>
      <c r="F46" s="159">
        <f t="shared" si="20"/>
        <v>92.13</v>
      </c>
      <c r="G46" s="159">
        <f t="shared" si="21"/>
        <v>25.457874000000004</v>
      </c>
      <c r="H46" s="196">
        <f t="shared" si="22"/>
        <v>2948.16</v>
      </c>
      <c r="I46" s="196">
        <f t="shared" si="23"/>
        <v>814.65196800000012</v>
      </c>
      <c r="J46" s="196">
        <f t="shared" si="24"/>
        <v>3591.1536959999999</v>
      </c>
      <c r="K46" s="196">
        <f t="shared" si="25"/>
        <v>1049.4346651776002</v>
      </c>
      <c r="L46" s="196">
        <f t="shared" si="26"/>
        <v>4640.5883611775998</v>
      </c>
    </row>
    <row r="47" spans="1:12" s="157" customFormat="1">
      <c r="A47" s="158" t="s">
        <v>6010</v>
      </c>
      <c r="B47" s="229" t="s">
        <v>690</v>
      </c>
      <c r="C47" s="230" t="s">
        <v>691</v>
      </c>
      <c r="D47" s="231" t="s">
        <v>2</v>
      </c>
      <c r="E47" s="238">
        <v>18</v>
      </c>
      <c r="F47" s="159">
        <f t="shared" si="20"/>
        <v>9.5939999999999994</v>
      </c>
      <c r="G47" s="159">
        <f t="shared" si="21"/>
        <v>3.8186811000000001</v>
      </c>
      <c r="H47" s="196">
        <f t="shared" si="22"/>
        <v>172.69199999999998</v>
      </c>
      <c r="I47" s="196">
        <f t="shared" si="23"/>
        <v>68.736259799999999</v>
      </c>
      <c r="J47" s="196">
        <f t="shared" si="24"/>
        <v>210.35612519999998</v>
      </c>
      <c r="K47" s="196">
        <f t="shared" si="25"/>
        <v>88.546049874359994</v>
      </c>
      <c r="L47" s="196">
        <f t="shared" si="26"/>
        <v>298.90217507436</v>
      </c>
    </row>
    <row r="48" spans="1:12" s="157" customFormat="1">
      <c r="A48" s="158" t="s">
        <v>6011</v>
      </c>
      <c r="B48" s="229" t="s">
        <v>699</v>
      </c>
      <c r="C48" s="230" t="s">
        <v>700</v>
      </c>
      <c r="D48" s="231" t="s">
        <v>2</v>
      </c>
      <c r="E48" s="238">
        <v>10</v>
      </c>
      <c r="F48" s="159">
        <f t="shared" si="20"/>
        <v>337.53999999999996</v>
      </c>
      <c r="G48" s="159">
        <f t="shared" si="21"/>
        <v>101.83149600000002</v>
      </c>
      <c r="H48" s="196">
        <f t="shared" si="22"/>
        <v>3375.3999999999996</v>
      </c>
      <c r="I48" s="196">
        <f t="shared" si="23"/>
        <v>1018.3149600000002</v>
      </c>
      <c r="J48" s="196">
        <f t="shared" si="24"/>
        <v>4111.5747399999991</v>
      </c>
      <c r="K48" s="196">
        <f t="shared" si="25"/>
        <v>1311.7933314720003</v>
      </c>
      <c r="L48" s="196">
        <f t="shared" si="26"/>
        <v>5423.3680714719994</v>
      </c>
    </row>
    <row r="49" spans="1:12" s="157" customFormat="1">
      <c r="A49" s="158" t="s">
        <v>6012</v>
      </c>
      <c r="B49" s="229" t="s">
        <v>702</v>
      </c>
      <c r="C49" s="230" t="s">
        <v>703</v>
      </c>
      <c r="D49" s="231" t="s">
        <v>2</v>
      </c>
      <c r="E49" s="238">
        <v>8</v>
      </c>
      <c r="F49" s="159">
        <f t="shared" si="20"/>
        <v>134.60501600000001</v>
      </c>
      <c r="G49" s="159">
        <f t="shared" si="21"/>
        <v>8.2127101523999997</v>
      </c>
      <c r="H49" s="196">
        <f t="shared" si="22"/>
        <v>1076.840128</v>
      </c>
      <c r="I49" s="196">
        <f t="shared" si="23"/>
        <v>65.701681219199997</v>
      </c>
      <c r="J49" s="196">
        <f t="shared" si="24"/>
        <v>1311.6989599168</v>
      </c>
      <c r="K49" s="196">
        <f t="shared" si="25"/>
        <v>84.636905746573433</v>
      </c>
      <c r="L49" s="196">
        <f t="shared" si="26"/>
        <v>1396.3358656633734</v>
      </c>
    </row>
    <row r="50" spans="1:12" s="157" customFormat="1">
      <c r="A50" s="158" t="s">
        <v>6013</v>
      </c>
      <c r="B50" s="229" t="s">
        <v>706</v>
      </c>
      <c r="C50" s="230" t="s">
        <v>707</v>
      </c>
      <c r="D50" s="231" t="s">
        <v>2</v>
      </c>
      <c r="E50" s="238">
        <v>60</v>
      </c>
      <c r="F50" s="159">
        <f t="shared" si="20"/>
        <v>14.720140000000001</v>
      </c>
      <c r="G50" s="159">
        <f t="shared" si="21"/>
        <v>0.8717629440000001</v>
      </c>
      <c r="H50" s="196">
        <f t="shared" si="22"/>
        <v>883.20839999999998</v>
      </c>
      <c r="I50" s="196">
        <f t="shared" si="23"/>
        <v>52.305776640000005</v>
      </c>
      <c r="J50" s="196">
        <f t="shared" si="24"/>
        <v>1075.8361520399999</v>
      </c>
      <c r="K50" s="196">
        <f t="shared" si="25"/>
        <v>67.38030146764801</v>
      </c>
      <c r="L50" s="196">
        <f t="shared" si="26"/>
        <v>1143.2164535076479</v>
      </c>
    </row>
    <row r="51" spans="1:12" s="157" customFormat="1">
      <c r="A51" s="158" t="s">
        <v>6014</v>
      </c>
      <c r="B51" s="229" t="s">
        <v>709</v>
      </c>
      <c r="C51" s="230" t="s">
        <v>710</v>
      </c>
      <c r="D51" s="231" t="s">
        <v>2</v>
      </c>
      <c r="E51" s="238">
        <v>3</v>
      </c>
      <c r="F51" s="159">
        <f t="shared" si="20"/>
        <v>107.59</v>
      </c>
      <c r="G51" s="159">
        <f t="shared" si="21"/>
        <v>25.457874000000004</v>
      </c>
      <c r="H51" s="196">
        <f t="shared" si="22"/>
        <v>322.77</v>
      </c>
      <c r="I51" s="196">
        <f t="shared" si="23"/>
        <v>76.373622000000012</v>
      </c>
      <c r="J51" s="196">
        <f t="shared" si="24"/>
        <v>393.16613699999999</v>
      </c>
      <c r="K51" s="196">
        <f t="shared" si="25"/>
        <v>98.384499860400012</v>
      </c>
      <c r="L51" s="196">
        <f t="shared" si="26"/>
        <v>491.5506368604</v>
      </c>
    </row>
    <row r="52" spans="1:12" s="157" customFormat="1">
      <c r="A52" s="158" t="s">
        <v>6015</v>
      </c>
      <c r="B52" s="229" t="s">
        <v>712</v>
      </c>
      <c r="C52" s="230" t="s">
        <v>713</v>
      </c>
      <c r="D52" s="231" t="s">
        <v>2</v>
      </c>
      <c r="E52" s="238">
        <v>1</v>
      </c>
      <c r="F52" s="159">
        <f t="shared" si="20"/>
        <v>154616.54</v>
      </c>
      <c r="G52" s="159">
        <f t="shared" si="21"/>
        <v>1018.3149599999999</v>
      </c>
      <c r="H52" s="196">
        <f t="shared" si="22"/>
        <v>154616.54</v>
      </c>
      <c r="I52" s="196">
        <f t="shared" si="23"/>
        <v>1018.3149599999999</v>
      </c>
      <c r="J52" s="196">
        <f t="shared" si="24"/>
        <v>188338.407374</v>
      </c>
      <c r="K52" s="196">
        <f t="shared" si="25"/>
        <v>1311.7933314719999</v>
      </c>
      <c r="L52" s="196">
        <f t="shared" si="26"/>
        <v>189650.200705472</v>
      </c>
    </row>
    <row r="53" spans="1:12" s="157" customFormat="1">
      <c r="A53" s="158" t="s">
        <v>6016</v>
      </c>
      <c r="B53" s="229" t="s">
        <v>715</v>
      </c>
      <c r="C53" s="230" t="s">
        <v>716</v>
      </c>
      <c r="D53" s="231" t="s">
        <v>2</v>
      </c>
      <c r="E53" s="238">
        <v>92</v>
      </c>
      <c r="F53" s="159">
        <f t="shared" si="20"/>
        <v>32.910000000000004</v>
      </c>
      <c r="G53" s="159">
        <f t="shared" si="21"/>
        <v>12.728937000000002</v>
      </c>
      <c r="H53" s="196">
        <f t="shared" si="22"/>
        <v>3027.7200000000003</v>
      </c>
      <c r="I53" s="196">
        <f t="shared" si="23"/>
        <v>1171.0622040000003</v>
      </c>
      <c r="J53" s="196">
        <f t="shared" si="24"/>
        <v>3688.065732</v>
      </c>
      <c r="K53" s="196">
        <f t="shared" si="25"/>
        <v>1508.5623311928005</v>
      </c>
      <c r="L53" s="196">
        <f t="shared" si="26"/>
        <v>5196.6280631928003</v>
      </c>
    </row>
    <row r="54" spans="1:12" s="157" customFormat="1">
      <c r="A54" s="197">
        <v>5</v>
      </c>
      <c r="B54" s="227"/>
      <c r="C54" s="232" t="s">
        <v>717</v>
      </c>
      <c r="D54" s="228"/>
      <c r="E54" s="233"/>
      <c r="F54" s="159"/>
      <c r="G54" s="159"/>
      <c r="H54" s="156">
        <f>SUBTOTAL(9,H55:H84)</f>
        <v>76691.153099999996</v>
      </c>
      <c r="I54" s="156">
        <f t="shared" ref="I54:L54" si="27">SUBTOTAL(9,I55:I84)</f>
        <v>8156.4337658000013</v>
      </c>
      <c r="J54" s="156">
        <f t="shared" si="27"/>
        <v>93417.493591110004</v>
      </c>
      <c r="K54" s="156">
        <f t="shared" si="27"/>
        <v>10507.117977103562</v>
      </c>
      <c r="L54" s="156">
        <f t="shared" si="27"/>
        <v>103924.61156821356</v>
      </c>
    </row>
    <row r="55" spans="1:12" s="157" customFormat="1">
      <c r="A55" s="158" t="s">
        <v>289</v>
      </c>
      <c r="B55" s="229" t="s">
        <v>718</v>
      </c>
      <c r="C55" s="230" t="s">
        <v>719</v>
      </c>
      <c r="D55" s="231" t="s">
        <v>2</v>
      </c>
      <c r="E55" s="238">
        <v>15</v>
      </c>
      <c r="F55" s="159">
        <f t="shared" ref="F55:F84" si="28">VLOOKUP(B55,analitico,6,FALSE)</f>
        <v>6.1046666666666676</v>
      </c>
      <c r="G55" s="159">
        <f t="shared" ref="G55:G84" si="29">VLOOKUP(B55,analitico,7,FALSE)</f>
        <v>4.4094785000000005</v>
      </c>
      <c r="H55" s="196">
        <f t="shared" ref="H55:H84" si="30">$E55*$F55</f>
        <v>91.570000000000007</v>
      </c>
      <c r="I55" s="196">
        <f t="shared" ref="I55:I84" si="31">$E55*$G55</f>
        <v>66.142177500000003</v>
      </c>
      <c r="J55" s="196">
        <f t="shared" ref="J55:J84" si="32">$H55*(1+BDI_MAT)</f>
        <v>111.54141700000001</v>
      </c>
      <c r="K55" s="196">
        <f t="shared" ref="K55:K84" si="33">$I55*(1+BDI_MDO)</f>
        <v>85.204353055500007</v>
      </c>
      <c r="L55" s="196">
        <f t="shared" ref="L55:L84" si="34">SUM(J55:K55)</f>
        <v>196.74577005550003</v>
      </c>
    </row>
    <row r="56" spans="1:12" s="157" customFormat="1" ht="36" customHeight="1">
      <c r="A56" s="158" t="s">
        <v>290</v>
      </c>
      <c r="B56" s="229" t="s">
        <v>722</v>
      </c>
      <c r="C56" s="230" t="s">
        <v>723</v>
      </c>
      <c r="D56" s="231" t="s">
        <v>56</v>
      </c>
      <c r="E56" s="238">
        <v>20</v>
      </c>
      <c r="F56" s="159">
        <f t="shared" si="28"/>
        <v>27.75</v>
      </c>
      <c r="G56" s="159">
        <f t="shared" si="29"/>
        <v>11.02369625</v>
      </c>
      <c r="H56" s="196">
        <f t="shared" si="30"/>
        <v>555</v>
      </c>
      <c r="I56" s="196">
        <f t="shared" si="31"/>
        <v>220.47392500000001</v>
      </c>
      <c r="J56" s="196">
        <f t="shared" si="32"/>
        <v>676.04549999999995</v>
      </c>
      <c r="K56" s="196">
        <f t="shared" si="33"/>
        <v>284.01451018500001</v>
      </c>
      <c r="L56" s="196">
        <f t="shared" si="34"/>
        <v>960.06001018500001</v>
      </c>
    </row>
    <row r="57" spans="1:12" s="157" customFormat="1" ht="25.5">
      <c r="A57" s="158" t="s">
        <v>291</v>
      </c>
      <c r="B57" s="229" t="s">
        <v>725</v>
      </c>
      <c r="C57" s="230" t="s">
        <v>726</v>
      </c>
      <c r="D57" s="231" t="s">
        <v>2</v>
      </c>
      <c r="E57" s="238">
        <v>12</v>
      </c>
      <c r="F57" s="159">
        <f t="shared" si="28"/>
        <v>147.5</v>
      </c>
      <c r="G57" s="159">
        <f t="shared" si="29"/>
        <v>44.094785000000002</v>
      </c>
      <c r="H57" s="196">
        <f t="shared" si="30"/>
        <v>1770</v>
      </c>
      <c r="I57" s="196">
        <f t="shared" si="31"/>
        <v>529.13742000000002</v>
      </c>
      <c r="J57" s="196">
        <f t="shared" si="32"/>
        <v>2156.0369999999998</v>
      </c>
      <c r="K57" s="196">
        <f t="shared" si="33"/>
        <v>681.63482444400006</v>
      </c>
      <c r="L57" s="196">
        <f t="shared" si="34"/>
        <v>2837.6718244439999</v>
      </c>
    </row>
    <row r="58" spans="1:12" s="157" customFormat="1">
      <c r="A58" s="158" t="s">
        <v>292</v>
      </c>
      <c r="B58" s="229" t="s">
        <v>728</v>
      </c>
      <c r="C58" s="230" t="s">
        <v>729</v>
      </c>
      <c r="D58" s="231" t="s">
        <v>2</v>
      </c>
      <c r="E58" s="238">
        <v>2</v>
      </c>
      <c r="F58" s="159">
        <f t="shared" si="28"/>
        <v>7182.7066666666669</v>
      </c>
      <c r="G58" s="159">
        <f t="shared" si="29"/>
        <v>352.75828000000001</v>
      </c>
      <c r="H58" s="196">
        <f t="shared" si="30"/>
        <v>14365.413333333334</v>
      </c>
      <c r="I58" s="196">
        <f t="shared" si="31"/>
        <v>705.51656000000003</v>
      </c>
      <c r="J58" s="196">
        <f t="shared" si="32"/>
        <v>17498.509981333333</v>
      </c>
      <c r="K58" s="196">
        <f t="shared" si="33"/>
        <v>908.84643259200004</v>
      </c>
      <c r="L58" s="196">
        <f t="shared" si="34"/>
        <v>18407.356413925332</v>
      </c>
    </row>
    <row r="59" spans="1:12" s="166" customFormat="1">
      <c r="A59" s="158" t="s">
        <v>293</v>
      </c>
      <c r="B59" s="229" t="s">
        <v>731</v>
      </c>
      <c r="C59" s="230" t="s">
        <v>732</v>
      </c>
      <c r="D59" s="231" t="s">
        <v>2</v>
      </c>
      <c r="E59" s="238">
        <v>2</v>
      </c>
      <c r="F59" s="159">
        <f t="shared" si="28"/>
        <v>5729.373333333333</v>
      </c>
      <c r="G59" s="159">
        <f t="shared" si="29"/>
        <v>352.75828000000001</v>
      </c>
      <c r="H59" s="196">
        <f t="shared" si="30"/>
        <v>11458.746666666666</v>
      </c>
      <c r="I59" s="196">
        <f t="shared" si="31"/>
        <v>705.51656000000003</v>
      </c>
      <c r="J59" s="196">
        <f t="shared" si="32"/>
        <v>13957.899314666665</v>
      </c>
      <c r="K59" s="196">
        <f t="shared" si="33"/>
        <v>908.84643259200004</v>
      </c>
      <c r="L59" s="196">
        <f t="shared" si="34"/>
        <v>14866.745747258665</v>
      </c>
    </row>
    <row r="60" spans="1:12" s="157" customFormat="1">
      <c r="A60" s="158" t="s">
        <v>294</v>
      </c>
      <c r="B60" s="229" t="s">
        <v>734</v>
      </c>
      <c r="C60" s="230" t="s">
        <v>735</v>
      </c>
      <c r="D60" s="231" t="s">
        <v>2</v>
      </c>
      <c r="E60" s="238">
        <v>5</v>
      </c>
      <c r="F60" s="159">
        <f t="shared" si="28"/>
        <v>10.808</v>
      </c>
      <c r="G60" s="159">
        <f t="shared" si="29"/>
        <v>4.4094785000000005</v>
      </c>
      <c r="H60" s="196">
        <f t="shared" si="30"/>
        <v>54.04</v>
      </c>
      <c r="I60" s="196">
        <f t="shared" si="31"/>
        <v>22.047392500000001</v>
      </c>
      <c r="J60" s="196">
        <f t="shared" si="32"/>
        <v>65.826123999999993</v>
      </c>
      <c r="K60" s="196">
        <f t="shared" si="33"/>
        <v>28.401451018500001</v>
      </c>
      <c r="L60" s="196">
        <f t="shared" si="34"/>
        <v>94.227575018499991</v>
      </c>
    </row>
    <row r="61" spans="1:12" s="157" customFormat="1">
      <c r="A61" s="158" t="s">
        <v>295</v>
      </c>
      <c r="B61" s="229" t="s">
        <v>738</v>
      </c>
      <c r="C61" s="230" t="s">
        <v>739</v>
      </c>
      <c r="D61" s="231" t="s">
        <v>2</v>
      </c>
      <c r="E61" s="238">
        <v>5</v>
      </c>
      <c r="F61" s="159">
        <f t="shared" si="28"/>
        <v>13.134666666666666</v>
      </c>
      <c r="G61" s="159">
        <f t="shared" si="29"/>
        <v>4.4094785000000005</v>
      </c>
      <c r="H61" s="196">
        <f t="shared" si="30"/>
        <v>65.673333333333332</v>
      </c>
      <c r="I61" s="196">
        <f t="shared" si="31"/>
        <v>22.047392500000001</v>
      </c>
      <c r="J61" s="196">
        <f t="shared" si="32"/>
        <v>79.996687333333327</v>
      </c>
      <c r="K61" s="196">
        <f t="shared" si="33"/>
        <v>28.401451018500001</v>
      </c>
      <c r="L61" s="196">
        <f t="shared" si="34"/>
        <v>108.39813835183332</v>
      </c>
    </row>
    <row r="62" spans="1:12" s="157" customFormat="1" ht="25.5">
      <c r="A62" s="158" t="s">
        <v>296</v>
      </c>
      <c r="B62" s="229" t="s">
        <v>742</v>
      </c>
      <c r="C62" s="230" t="s">
        <v>743</v>
      </c>
      <c r="D62" s="231" t="s">
        <v>2</v>
      </c>
      <c r="E62" s="238">
        <v>30</v>
      </c>
      <c r="F62" s="159">
        <f t="shared" si="28"/>
        <v>0.18450000000000003</v>
      </c>
      <c r="G62" s="159">
        <f t="shared" si="29"/>
        <v>0.80329629999999996</v>
      </c>
      <c r="H62" s="196">
        <f t="shared" si="30"/>
        <v>5.535000000000001</v>
      </c>
      <c r="I62" s="196">
        <f t="shared" si="31"/>
        <v>24.098889</v>
      </c>
      <c r="J62" s="196">
        <f t="shared" si="32"/>
        <v>6.7421835000000012</v>
      </c>
      <c r="K62" s="196">
        <f t="shared" si="33"/>
        <v>31.044188809800001</v>
      </c>
      <c r="L62" s="196">
        <f t="shared" si="34"/>
        <v>37.786372309800001</v>
      </c>
    </row>
    <row r="63" spans="1:12" s="157" customFormat="1">
      <c r="A63" s="158" t="s">
        <v>297</v>
      </c>
      <c r="B63" s="229" t="s">
        <v>744</v>
      </c>
      <c r="C63" s="230" t="s">
        <v>745</v>
      </c>
      <c r="D63" s="231" t="s">
        <v>160</v>
      </c>
      <c r="E63" s="238">
        <v>34.200000000000003</v>
      </c>
      <c r="F63" s="159">
        <f t="shared" si="28"/>
        <v>10.347999999999999</v>
      </c>
      <c r="G63" s="159">
        <f t="shared" si="29"/>
        <v>4.4094785000000005</v>
      </c>
      <c r="H63" s="196">
        <f t="shared" si="30"/>
        <v>353.90159999999997</v>
      </c>
      <c r="I63" s="196">
        <f t="shared" si="31"/>
        <v>150.80416470000003</v>
      </c>
      <c r="J63" s="196">
        <f t="shared" si="32"/>
        <v>431.08753895999996</v>
      </c>
      <c r="K63" s="196">
        <f t="shared" si="33"/>
        <v>194.26592496654004</v>
      </c>
      <c r="L63" s="196">
        <f t="shared" si="34"/>
        <v>625.35346392654003</v>
      </c>
    </row>
    <row r="64" spans="1:12" s="157" customFormat="1">
      <c r="A64" s="158" t="s">
        <v>298</v>
      </c>
      <c r="B64" s="229" t="s">
        <v>746</v>
      </c>
      <c r="C64" s="230" t="s">
        <v>747</v>
      </c>
      <c r="D64" s="231" t="s">
        <v>160</v>
      </c>
      <c r="E64" s="238">
        <v>72</v>
      </c>
      <c r="F64" s="159">
        <f t="shared" si="28"/>
        <v>19.738000000000003</v>
      </c>
      <c r="G64" s="159">
        <f t="shared" si="29"/>
        <v>4.4094785000000005</v>
      </c>
      <c r="H64" s="196">
        <f t="shared" si="30"/>
        <v>1421.1360000000002</v>
      </c>
      <c r="I64" s="196">
        <f t="shared" si="31"/>
        <v>317.48245200000002</v>
      </c>
      <c r="J64" s="196">
        <f t="shared" si="32"/>
        <v>1731.0857616000001</v>
      </c>
      <c r="K64" s="196">
        <f t="shared" si="33"/>
        <v>408.98089466640005</v>
      </c>
      <c r="L64" s="196">
        <f t="shared" si="34"/>
        <v>2140.0666562664001</v>
      </c>
    </row>
    <row r="65" spans="1:12" s="157" customFormat="1">
      <c r="A65" s="158" t="s">
        <v>299</v>
      </c>
      <c r="B65" s="229" t="s">
        <v>748</v>
      </c>
      <c r="C65" s="230" t="s">
        <v>749</v>
      </c>
      <c r="D65" s="231" t="s">
        <v>160</v>
      </c>
      <c r="E65" s="238">
        <v>16</v>
      </c>
      <c r="F65" s="159">
        <f t="shared" si="28"/>
        <v>19.738000000000003</v>
      </c>
      <c r="G65" s="159">
        <f t="shared" si="29"/>
        <v>4.4094785000000005</v>
      </c>
      <c r="H65" s="196">
        <f t="shared" si="30"/>
        <v>315.80800000000005</v>
      </c>
      <c r="I65" s="196">
        <f t="shared" si="31"/>
        <v>70.551656000000008</v>
      </c>
      <c r="J65" s="196">
        <f t="shared" si="32"/>
        <v>384.68572480000006</v>
      </c>
      <c r="K65" s="196">
        <f t="shared" si="33"/>
        <v>90.884643259200018</v>
      </c>
      <c r="L65" s="196">
        <f t="shared" si="34"/>
        <v>475.57036805920006</v>
      </c>
    </row>
    <row r="66" spans="1:12" s="157" customFormat="1">
      <c r="A66" s="158" t="s">
        <v>300</v>
      </c>
      <c r="B66" s="229" t="s">
        <v>750</v>
      </c>
      <c r="C66" s="230" t="s">
        <v>210</v>
      </c>
      <c r="D66" s="231" t="s">
        <v>2</v>
      </c>
      <c r="E66" s="238">
        <v>30</v>
      </c>
      <c r="F66" s="159">
        <f t="shared" si="28"/>
        <v>1.1963999999999999</v>
      </c>
      <c r="G66" s="159">
        <f t="shared" si="29"/>
        <v>0.84025344000000002</v>
      </c>
      <c r="H66" s="196">
        <f t="shared" si="30"/>
        <v>35.891999999999996</v>
      </c>
      <c r="I66" s="196">
        <f t="shared" si="31"/>
        <v>25.207603200000001</v>
      </c>
      <c r="J66" s="196">
        <f t="shared" si="32"/>
        <v>43.720045199999994</v>
      </c>
      <c r="K66" s="196">
        <f t="shared" si="33"/>
        <v>32.472434442240001</v>
      </c>
      <c r="L66" s="196">
        <f t="shared" si="34"/>
        <v>76.192479642239988</v>
      </c>
    </row>
    <row r="67" spans="1:12" s="157" customFormat="1">
      <c r="A67" s="158" t="s">
        <v>301</v>
      </c>
      <c r="B67" s="229" t="s">
        <v>751</v>
      </c>
      <c r="C67" s="230" t="s">
        <v>752</v>
      </c>
      <c r="D67" s="231" t="s">
        <v>58</v>
      </c>
      <c r="E67" s="238">
        <v>30</v>
      </c>
      <c r="F67" s="159">
        <f t="shared" si="28"/>
        <v>1.4934500000000002</v>
      </c>
      <c r="G67" s="159">
        <f t="shared" si="29"/>
        <v>8.0329629999999999E-2</v>
      </c>
      <c r="H67" s="196">
        <f t="shared" si="30"/>
        <v>44.803500000000007</v>
      </c>
      <c r="I67" s="196">
        <f t="shared" si="31"/>
        <v>2.4098888999999999</v>
      </c>
      <c r="J67" s="196">
        <f t="shared" si="32"/>
        <v>54.575143350000005</v>
      </c>
      <c r="K67" s="196">
        <f t="shared" si="33"/>
        <v>3.10441888098</v>
      </c>
      <c r="L67" s="196">
        <f t="shared" si="34"/>
        <v>57.679562230980004</v>
      </c>
    </row>
    <row r="68" spans="1:12" s="157" customFormat="1">
      <c r="A68" s="158" t="s">
        <v>302</v>
      </c>
      <c r="B68" s="229" t="s">
        <v>754</v>
      </c>
      <c r="C68" s="230" t="s">
        <v>755</v>
      </c>
      <c r="D68" s="231" t="s">
        <v>2</v>
      </c>
      <c r="E68" s="238">
        <v>10</v>
      </c>
      <c r="F68" s="159">
        <f t="shared" si="28"/>
        <v>61.402999999999999</v>
      </c>
      <c r="G68" s="159">
        <f t="shared" si="29"/>
        <v>15.433174750000001</v>
      </c>
      <c r="H68" s="196">
        <f t="shared" si="30"/>
        <v>614.03</v>
      </c>
      <c r="I68" s="196">
        <f t="shared" si="31"/>
        <v>154.33174750000001</v>
      </c>
      <c r="J68" s="196">
        <f t="shared" si="32"/>
        <v>747.94994299999996</v>
      </c>
      <c r="K68" s="196">
        <f t="shared" si="33"/>
        <v>198.8101571295</v>
      </c>
      <c r="L68" s="196">
        <f t="shared" si="34"/>
        <v>946.76010012949996</v>
      </c>
    </row>
    <row r="69" spans="1:12" s="157" customFormat="1">
      <c r="A69" s="158" t="s">
        <v>303</v>
      </c>
      <c r="B69" s="229" t="s">
        <v>757</v>
      </c>
      <c r="C69" s="230" t="s">
        <v>758</v>
      </c>
      <c r="D69" s="231" t="s">
        <v>2</v>
      </c>
      <c r="E69" s="238">
        <v>6</v>
      </c>
      <c r="F69" s="159">
        <f t="shared" si="28"/>
        <v>18.866</v>
      </c>
      <c r="G69" s="159">
        <f t="shared" si="29"/>
        <v>8.818957000000001</v>
      </c>
      <c r="H69" s="196">
        <f t="shared" si="30"/>
        <v>113.196</v>
      </c>
      <c r="I69" s="196">
        <f t="shared" si="31"/>
        <v>52.913742000000006</v>
      </c>
      <c r="J69" s="196">
        <f t="shared" si="32"/>
        <v>137.8840476</v>
      </c>
      <c r="K69" s="196">
        <f t="shared" si="33"/>
        <v>68.163482444400003</v>
      </c>
      <c r="L69" s="196">
        <f t="shared" si="34"/>
        <v>206.04753004439999</v>
      </c>
    </row>
    <row r="70" spans="1:12" s="157" customFormat="1">
      <c r="A70" s="158" t="s">
        <v>304</v>
      </c>
      <c r="B70" s="229" t="s">
        <v>759</v>
      </c>
      <c r="C70" s="230" t="s">
        <v>760</v>
      </c>
      <c r="D70" s="231" t="s">
        <v>2</v>
      </c>
      <c r="E70" s="238">
        <v>3</v>
      </c>
      <c r="F70" s="159">
        <f t="shared" si="28"/>
        <v>17.896000000000001</v>
      </c>
      <c r="G70" s="159">
        <f t="shared" si="29"/>
        <v>8.818957000000001</v>
      </c>
      <c r="H70" s="196">
        <f t="shared" si="30"/>
        <v>53.688000000000002</v>
      </c>
      <c r="I70" s="196">
        <f t="shared" si="31"/>
        <v>26.456871000000003</v>
      </c>
      <c r="J70" s="196">
        <f t="shared" si="32"/>
        <v>65.397352800000007</v>
      </c>
      <c r="K70" s="196">
        <f t="shared" si="33"/>
        <v>34.081741222200002</v>
      </c>
      <c r="L70" s="196">
        <f t="shared" si="34"/>
        <v>99.479094022200002</v>
      </c>
    </row>
    <row r="71" spans="1:12" s="157" customFormat="1">
      <c r="A71" s="158" t="s">
        <v>305</v>
      </c>
      <c r="B71" s="229" t="s">
        <v>762</v>
      </c>
      <c r="C71" s="230" t="s">
        <v>763</v>
      </c>
      <c r="D71" s="231" t="s">
        <v>160</v>
      </c>
      <c r="E71" s="238">
        <v>5</v>
      </c>
      <c r="F71" s="159">
        <f t="shared" si="28"/>
        <v>20.475999999999999</v>
      </c>
      <c r="G71" s="159">
        <f t="shared" si="29"/>
        <v>8.818957000000001</v>
      </c>
      <c r="H71" s="196">
        <f t="shared" si="30"/>
        <v>102.38</v>
      </c>
      <c r="I71" s="196">
        <f t="shared" si="31"/>
        <v>44.094785000000002</v>
      </c>
      <c r="J71" s="196">
        <f t="shared" si="32"/>
        <v>124.70907799999999</v>
      </c>
      <c r="K71" s="196">
        <f t="shared" si="33"/>
        <v>56.802902037000003</v>
      </c>
      <c r="L71" s="196">
        <f t="shared" si="34"/>
        <v>181.511980037</v>
      </c>
    </row>
    <row r="72" spans="1:12" s="157" customFormat="1" ht="36" customHeight="1">
      <c r="A72" s="158" t="s">
        <v>306</v>
      </c>
      <c r="B72" s="229" t="s">
        <v>764</v>
      </c>
      <c r="C72" s="230" t="s">
        <v>765</v>
      </c>
      <c r="D72" s="231" t="s">
        <v>2</v>
      </c>
      <c r="E72" s="238">
        <v>5</v>
      </c>
      <c r="F72" s="159">
        <f t="shared" si="28"/>
        <v>479.37</v>
      </c>
      <c r="G72" s="159">
        <f t="shared" si="29"/>
        <v>44.094785000000002</v>
      </c>
      <c r="H72" s="196">
        <f t="shared" si="30"/>
        <v>2396.85</v>
      </c>
      <c r="I72" s="196">
        <f t="shared" si="31"/>
        <v>220.47392500000001</v>
      </c>
      <c r="J72" s="196">
        <f t="shared" si="32"/>
        <v>2919.602985</v>
      </c>
      <c r="K72" s="196">
        <f t="shared" si="33"/>
        <v>284.01451018500001</v>
      </c>
      <c r="L72" s="196">
        <f t="shared" si="34"/>
        <v>3203.6174951849998</v>
      </c>
    </row>
    <row r="73" spans="1:12" s="157" customFormat="1">
      <c r="A73" s="158" t="s">
        <v>6017</v>
      </c>
      <c r="B73" s="229" t="s">
        <v>767</v>
      </c>
      <c r="C73" s="230" t="s">
        <v>768</v>
      </c>
      <c r="D73" s="231" t="s">
        <v>2</v>
      </c>
      <c r="E73" s="238">
        <v>8</v>
      </c>
      <c r="F73" s="159">
        <f t="shared" si="28"/>
        <v>96.905000000000001</v>
      </c>
      <c r="G73" s="159">
        <f t="shared" si="29"/>
        <v>44.094785000000002</v>
      </c>
      <c r="H73" s="196">
        <f t="shared" si="30"/>
        <v>775.24</v>
      </c>
      <c r="I73" s="196">
        <f t="shared" si="31"/>
        <v>352.75828000000001</v>
      </c>
      <c r="J73" s="196">
        <f t="shared" si="32"/>
        <v>944.31984399999999</v>
      </c>
      <c r="K73" s="196">
        <f t="shared" si="33"/>
        <v>454.42321629600002</v>
      </c>
      <c r="L73" s="196">
        <f t="shared" si="34"/>
        <v>1398.7430602960001</v>
      </c>
    </row>
    <row r="74" spans="1:12" s="157" customFormat="1">
      <c r="A74" s="158" t="s">
        <v>6018</v>
      </c>
      <c r="B74" s="229" t="s">
        <v>770</v>
      </c>
      <c r="C74" s="230" t="s">
        <v>771</v>
      </c>
      <c r="D74" s="231" t="s">
        <v>2</v>
      </c>
      <c r="E74" s="238">
        <v>2</v>
      </c>
      <c r="F74" s="159">
        <f t="shared" si="28"/>
        <v>890.71333333333337</v>
      </c>
      <c r="G74" s="159">
        <f t="shared" si="29"/>
        <v>44.094785000000002</v>
      </c>
      <c r="H74" s="196">
        <f t="shared" si="30"/>
        <v>1781.4266666666667</v>
      </c>
      <c r="I74" s="196">
        <f t="shared" si="31"/>
        <v>88.189570000000003</v>
      </c>
      <c r="J74" s="196">
        <f t="shared" si="32"/>
        <v>2169.9558226666668</v>
      </c>
      <c r="K74" s="196">
        <f t="shared" si="33"/>
        <v>113.60580407400001</v>
      </c>
      <c r="L74" s="196">
        <f t="shared" si="34"/>
        <v>2283.5616267406667</v>
      </c>
    </row>
    <row r="75" spans="1:12" s="166" customFormat="1">
      <c r="A75" s="158" t="s">
        <v>6019</v>
      </c>
      <c r="B75" s="229" t="s">
        <v>774</v>
      </c>
      <c r="C75" s="230" t="s">
        <v>775</v>
      </c>
      <c r="D75" s="231" t="s">
        <v>56</v>
      </c>
      <c r="E75" s="238">
        <v>10</v>
      </c>
      <c r="F75" s="159">
        <f t="shared" si="28"/>
        <v>63.975999999999999</v>
      </c>
      <c r="G75" s="159">
        <f t="shared" si="29"/>
        <v>8.818957000000001</v>
      </c>
      <c r="H75" s="196">
        <f t="shared" si="30"/>
        <v>639.76</v>
      </c>
      <c r="I75" s="196">
        <f t="shared" si="31"/>
        <v>88.189570000000003</v>
      </c>
      <c r="J75" s="196">
        <f t="shared" si="32"/>
        <v>779.29165599999999</v>
      </c>
      <c r="K75" s="196">
        <f t="shared" si="33"/>
        <v>113.60580407400001</v>
      </c>
      <c r="L75" s="196">
        <f t="shared" si="34"/>
        <v>892.89746007400004</v>
      </c>
    </row>
    <row r="76" spans="1:12" s="157" customFormat="1">
      <c r="A76" s="158" t="s">
        <v>6020</v>
      </c>
      <c r="B76" s="229" t="s">
        <v>777</v>
      </c>
      <c r="C76" s="230" t="s">
        <v>778</v>
      </c>
      <c r="D76" s="231" t="s">
        <v>56</v>
      </c>
      <c r="E76" s="238">
        <v>0.5</v>
      </c>
      <c r="F76" s="159">
        <f t="shared" si="28"/>
        <v>899.38</v>
      </c>
      <c r="G76" s="159">
        <f t="shared" si="29"/>
        <v>44.094785000000002</v>
      </c>
      <c r="H76" s="196">
        <f t="shared" si="30"/>
        <v>449.69</v>
      </c>
      <c r="I76" s="196">
        <f t="shared" si="31"/>
        <v>22.047392500000001</v>
      </c>
      <c r="J76" s="196">
        <f t="shared" si="32"/>
        <v>547.76738899999998</v>
      </c>
      <c r="K76" s="196">
        <f t="shared" si="33"/>
        <v>28.401451018500001</v>
      </c>
      <c r="L76" s="196">
        <f t="shared" si="34"/>
        <v>576.16884001849996</v>
      </c>
    </row>
    <row r="77" spans="1:12" s="157" customFormat="1">
      <c r="A77" s="158" t="s">
        <v>6021</v>
      </c>
      <c r="B77" s="229" t="s">
        <v>780</v>
      </c>
      <c r="C77" s="230" t="s">
        <v>781</v>
      </c>
      <c r="D77" s="231" t="s">
        <v>2</v>
      </c>
      <c r="E77" s="238">
        <v>500</v>
      </c>
      <c r="F77" s="159">
        <f t="shared" si="28"/>
        <v>8.1002333333333318</v>
      </c>
      <c r="G77" s="159">
        <f t="shared" si="29"/>
        <v>0.22047392500000002</v>
      </c>
      <c r="H77" s="196">
        <f t="shared" si="30"/>
        <v>4050.1166666666659</v>
      </c>
      <c r="I77" s="196">
        <f t="shared" si="31"/>
        <v>110.2369625</v>
      </c>
      <c r="J77" s="196">
        <f t="shared" si="32"/>
        <v>4933.4471116666655</v>
      </c>
      <c r="K77" s="196">
        <f t="shared" si="33"/>
        <v>142.0072550925</v>
      </c>
      <c r="L77" s="196">
        <f t="shared" si="34"/>
        <v>5075.4543667591652</v>
      </c>
    </row>
    <row r="78" spans="1:12" s="157" customFormat="1">
      <c r="A78" s="158" t="s">
        <v>6022</v>
      </c>
      <c r="B78" s="229" t="s">
        <v>783</v>
      </c>
      <c r="C78" s="230" t="s">
        <v>784</v>
      </c>
      <c r="D78" s="231" t="s">
        <v>2</v>
      </c>
      <c r="E78" s="238">
        <v>30</v>
      </c>
      <c r="F78" s="159">
        <f t="shared" si="28"/>
        <v>7.665</v>
      </c>
      <c r="G78" s="159">
        <f t="shared" si="29"/>
        <v>44.094785000000002</v>
      </c>
      <c r="H78" s="196">
        <f t="shared" si="30"/>
        <v>229.95</v>
      </c>
      <c r="I78" s="196">
        <f t="shared" si="31"/>
        <v>1322.8435500000001</v>
      </c>
      <c r="J78" s="196">
        <f t="shared" si="32"/>
        <v>280.10209499999996</v>
      </c>
      <c r="K78" s="196">
        <f t="shared" si="33"/>
        <v>1704.0870611100001</v>
      </c>
      <c r="L78" s="196">
        <f t="shared" si="34"/>
        <v>1984.1891561100001</v>
      </c>
    </row>
    <row r="79" spans="1:12" s="157" customFormat="1">
      <c r="A79" s="158" t="s">
        <v>6023</v>
      </c>
      <c r="B79" s="229" t="s">
        <v>786</v>
      </c>
      <c r="C79" s="230" t="s">
        <v>787</v>
      </c>
      <c r="D79" s="231" t="s">
        <v>2</v>
      </c>
      <c r="E79" s="238">
        <v>2</v>
      </c>
      <c r="F79" s="159">
        <f t="shared" si="28"/>
        <v>3495.7066666666665</v>
      </c>
      <c r="G79" s="159">
        <f t="shared" si="29"/>
        <v>352.75828000000001</v>
      </c>
      <c r="H79" s="196">
        <f t="shared" si="30"/>
        <v>6991.413333333333</v>
      </c>
      <c r="I79" s="196">
        <f t="shared" si="31"/>
        <v>705.51656000000003</v>
      </c>
      <c r="J79" s="196">
        <f t="shared" si="32"/>
        <v>8516.2405813333335</v>
      </c>
      <c r="K79" s="196">
        <f t="shared" si="33"/>
        <v>908.84643259200004</v>
      </c>
      <c r="L79" s="196">
        <f t="shared" si="34"/>
        <v>9425.0870139253329</v>
      </c>
    </row>
    <row r="80" spans="1:12" s="157" customFormat="1" ht="36" customHeight="1">
      <c r="A80" s="158" t="s">
        <v>6024</v>
      </c>
      <c r="B80" s="229" t="s">
        <v>789</v>
      </c>
      <c r="C80" s="230" t="s">
        <v>790</v>
      </c>
      <c r="D80" s="231" t="s">
        <v>2</v>
      </c>
      <c r="E80" s="238">
        <v>1</v>
      </c>
      <c r="F80" s="159">
        <f t="shared" si="28"/>
        <v>18036.580000000002</v>
      </c>
      <c r="G80" s="159">
        <f t="shared" si="29"/>
        <v>705.51656000000003</v>
      </c>
      <c r="H80" s="196">
        <f t="shared" si="30"/>
        <v>18036.580000000002</v>
      </c>
      <c r="I80" s="196">
        <f t="shared" si="31"/>
        <v>705.51656000000003</v>
      </c>
      <c r="J80" s="196">
        <f t="shared" si="32"/>
        <v>21970.358098000001</v>
      </c>
      <c r="K80" s="196">
        <f t="shared" si="33"/>
        <v>908.84643259200004</v>
      </c>
      <c r="L80" s="196">
        <f t="shared" si="34"/>
        <v>22879.204530592</v>
      </c>
    </row>
    <row r="81" spans="1:13" s="157" customFormat="1">
      <c r="A81" s="158" t="s">
        <v>6025</v>
      </c>
      <c r="B81" s="229" t="s">
        <v>792</v>
      </c>
      <c r="C81" s="230" t="s">
        <v>793</v>
      </c>
      <c r="D81" s="231" t="s">
        <v>58</v>
      </c>
      <c r="E81" s="238">
        <v>6</v>
      </c>
      <c r="F81" s="159">
        <f t="shared" si="28"/>
        <v>53.036000000000001</v>
      </c>
      <c r="G81" s="159">
        <f t="shared" si="29"/>
        <v>8.818957000000001</v>
      </c>
      <c r="H81" s="196">
        <f t="shared" si="30"/>
        <v>318.21600000000001</v>
      </c>
      <c r="I81" s="196">
        <f t="shared" si="31"/>
        <v>52.913742000000006</v>
      </c>
      <c r="J81" s="196">
        <f t="shared" si="32"/>
        <v>387.61890959999999</v>
      </c>
      <c r="K81" s="196">
        <f t="shared" si="33"/>
        <v>68.163482444400003</v>
      </c>
      <c r="L81" s="196">
        <f t="shared" si="34"/>
        <v>455.78239204440001</v>
      </c>
    </row>
    <row r="82" spans="1:13" s="157" customFormat="1">
      <c r="A82" s="158" t="s">
        <v>6026</v>
      </c>
      <c r="B82" s="229" t="s">
        <v>794</v>
      </c>
      <c r="C82" s="230" t="s">
        <v>795</v>
      </c>
      <c r="D82" s="231" t="s">
        <v>58</v>
      </c>
      <c r="E82" s="238">
        <v>30</v>
      </c>
      <c r="F82" s="159">
        <f t="shared" si="28"/>
        <v>314.56</v>
      </c>
      <c r="G82" s="159">
        <f t="shared" si="29"/>
        <v>44.094785000000002</v>
      </c>
      <c r="H82" s="196">
        <f t="shared" si="30"/>
        <v>9436.7999999999993</v>
      </c>
      <c r="I82" s="196">
        <f t="shared" si="31"/>
        <v>1322.8435500000001</v>
      </c>
      <c r="J82" s="196">
        <f t="shared" si="32"/>
        <v>11494.966079999998</v>
      </c>
      <c r="K82" s="196">
        <f t="shared" si="33"/>
        <v>1704.0870611100001</v>
      </c>
      <c r="L82" s="196">
        <f t="shared" si="34"/>
        <v>13199.053141109998</v>
      </c>
    </row>
    <row r="83" spans="1:13" s="166" customFormat="1">
      <c r="A83" s="158" t="s">
        <v>6027</v>
      </c>
      <c r="B83" s="229" t="s">
        <v>796</v>
      </c>
      <c r="C83" s="230" t="s">
        <v>797</v>
      </c>
      <c r="D83" s="231" t="s">
        <v>2</v>
      </c>
      <c r="E83" s="238">
        <v>2</v>
      </c>
      <c r="F83" s="159">
        <f t="shared" si="28"/>
        <v>62.526000000000003</v>
      </c>
      <c r="G83" s="159">
        <f t="shared" si="29"/>
        <v>8.818957000000001</v>
      </c>
      <c r="H83" s="196">
        <f t="shared" si="30"/>
        <v>125.05200000000001</v>
      </c>
      <c r="I83" s="196">
        <f t="shared" si="31"/>
        <v>17.637914000000002</v>
      </c>
      <c r="J83" s="196">
        <f t="shared" si="32"/>
        <v>152.32584120000001</v>
      </c>
      <c r="K83" s="196">
        <f t="shared" si="33"/>
        <v>22.721160814800005</v>
      </c>
      <c r="L83" s="196">
        <f t="shared" si="34"/>
        <v>175.04700201480003</v>
      </c>
    </row>
    <row r="84" spans="1:13" s="157" customFormat="1">
      <c r="A84" s="158" t="s">
        <v>6028</v>
      </c>
      <c r="B84" s="229" t="s">
        <v>798</v>
      </c>
      <c r="C84" s="230" t="s">
        <v>799</v>
      </c>
      <c r="D84" s="231" t="s">
        <v>58</v>
      </c>
      <c r="E84" s="238">
        <v>10</v>
      </c>
      <c r="F84" s="159">
        <f t="shared" si="28"/>
        <v>3.9245000000000001</v>
      </c>
      <c r="G84" s="159">
        <f t="shared" si="29"/>
        <v>0.80329629999999996</v>
      </c>
      <c r="H84" s="196">
        <f t="shared" si="30"/>
        <v>39.245000000000005</v>
      </c>
      <c r="I84" s="196">
        <f t="shared" si="31"/>
        <v>8.0329629999999987</v>
      </c>
      <c r="J84" s="196">
        <f t="shared" si="32"/>
        <v>47.804334500000003</v>
      </c>
      <c r="K84" s="196">
        <f t="shared" si="33"/>
        <v>10.348062936599998</v>
      </c>
      <c r="L84" s="196">
        <f t="shared" si="34"/>
        <v>58.152397436599998</v>
      </c>
      <c r="M84" s="239"/>
    </row>
    <row r="85" spans="1:13" s="157" customFormat="1">
      <c r="A85" s="197">
        <v>6</v>
      </c>
      <c r="B85" s="227"/>
      <c r="C85" s="232" t="s">
        <v>800</v>
      </c>
      <c r="D85" s="228"/>
      <c r="E85" s="233"/>
      <c r="F85" s="159"/>
      <c r="G85" s="159"/>
      <c r="H85" s="156">
        <f>SUBTOTAL(9,H86:H87)</f>
        <v>27.476500000000009</v>
      </c>
      <c r="I85" s="156">
        <f t="shared" ref="I85:L85" si="35">SUBTOTAL(9,I86:I87)</f>
        <v>500.54054959999996</v>
      </c>
      <c r="J85" s="156">
        <f t="shared" si="35"/>
        <v>33.469124650000005</v>
      </c>
      <c r="K85" s="156">
        <f t="shared" si="35"/>
        <v>644.79633599472004</v>
      </c>
      <c r="L85" s="156">
        <f t="shared" si="35"/>
        <v>678.26546064472006</v>
      </c>
    </row>
    <row r="86" spans="1:13" s="157" customFormat="1">
      <c r="A86" s="158" t="s">
        <v>73</v>
      </c>
      <c r="B86" s="229" t="s">
        <v>801</v>
      </c>
      <c r="C86" s="230" t="s">
        <v>802</v>
      </c>
      <c r="D86" s="231" t="s">
        <v>158</v>
      </c>
      <c r="E86" s="238">
        <v>5</v>
      </c>
      <c r="F86" s="159">
        <f>VLOOKUP(B86,analitico,6,FALSE)</f>
        <v>7.5499999999999998E-2</v>
      </c>
      <c r="G86" s="159">
        <f>VLOOKUP(B86,analitico,7,FALSE)</f>
        <v>92.199100000000001</v>
      </c>
      <c r="H86" s="196">
        <f t="shared" ref="H86:H87" si="36">$E86*$F86</f>
        <v>0.3775</v>
      </c>
      <c r="I86" s="196">
        <f t="shared" ref="I86:I87" si="37">$E86*$G86</f>
        <v>460.99549999999999</v>
      </c>
      <c r="J86" s="196">
        <f>$H86*(1+BDI_MAT)</f>
        <v>0.45983275000000001</v>
      </c>
      <c r="K86" s="196">
        <f>$I86*(1+BDI_MDO)</f>
        <v>593.85440310000001</v>
      </c>
      <c r="L86" s="196">
        <f t="shared" ref="L86:L87" si="38">SUM(J86:K86)</f>
        <v>594.31423585000005</v>
      </c>
    </row>
    <row r="87" spans="1:13" s="157" customFormat="1">
      <c r="A87" s="158" t="s">
        <v>6029</v>
      </c>
      <c r="B87" s="229" t="s">
        <v>806</v>
      </c>
      <c r="C87" s="230" t="s">
        <v>807</v>
      </c>
      <c r="D87" s="231" t="s">
        <v>56</v>
      </c>
      <c r="E87" s="238">
        <v>30</v>
      </c>
      <c r="F87" s="159">
        <f>VLOOKUP(B87,analitico,6,FALSE)</f>
        <v>0.90330000000000021</v>
      </c>
      <c r="G87" s="159">
        <f>VLOOKUP(B87,analitico,7,FALSE)</f>
        <v>1.3181683199999998</v>
      </c>
      <c r="H87" s="196">
        <f t="shared" si="36"/>
        <v>27.099000000000007</v>
      </c>
      <c r="I87" s="196">
        <f t="shared" si="37"/>
        <v>39.545049599999999</v>
      </c>
      <c r="J87" s="196">
        <f>$H87*(1+BDI_MAT)</f>
        <v>33.009291900000008</v>
      </c>
      <c r="K87" s="196">
        <f>$I87*(1+BDI_MDO)</f>
        <v>50.941932894719997</v>
      </c>
      <c r="L87" s="196">
        <f t="shared" si="38"/>
        <v>83.951224794720005</v>
      </c>
    </row>
    <row r="88" spans="1:13" s="157" customFormat="1" ht="15" customHeight="1">
      <c r="A88" s="161"/>
      <c r="B88" s="162"/>
      <c r="C88" s="192"/>
      <c r="D88" s="163"/>
      <c r="E88" s="202"/>
      <c r="F88" s="164"/>
      <c r="G88" s="165"/>
      <c r="H88" s="159"/>
      <c r="I88" s="159"/>
      <c r="J88" s="159"/>
      <c r="K88" s="159"/>
      <c r="L88" s="159"/>
    </row>
    <row r="89" spans="1:13" s="28" customFormat="1">
      <c r="A89" s="182"/>
      <c r="B89" s="183"/>
      <c r="C89" s="193"/>
      <c r="D89" s="183"/>
      <c r="E89" s="234"/>
      <c r="F89" s="183"/>
      <c r="G89" s="184" t="s">
        <v>59</v>
      </c>
      <c r="H89" s="185">
        <f>SUBTOTAL(9,H7:H88)</f>
        <v>457752.86868543923</v>
      </c>
      <c r="I89" s="185">
        <f>SUBTOTAL(9,I7:I88)</f>
        <v>49514.618546930222</v>
      </c>
      <c r="J89" s="185">
        <f>SUBTOTAL(9,J7:J88)</f>
        <v>557588.76934573345</v>
      </c>
      <c r="K89" s="185">
        <f>SUBTOTAL(9,K7:K88)</f>
        <v>63784.731612155534</v>
      </c>
      <c r="L89" s="185">
        <f>SUBTOTAL(9,L7:L88)</f>
        <v>621373.50095788925</v>
      </c>
      <c r="M89" s="153"/>
    </row>
    <row r="90" spans="1:13" s="28" customFormat="1">
      <c r="A90" s="275" t="s">
        <v>23</v>
      </c>
      <c r="B90" s="276"/>
      <c r="C90" s="276"/>
      <c r="D90" s="276"/>
      <c r="E90" s="276"/>
      <c r="F90" s="276"/>
      <c r="G90" s="277"/>
      <c r="H90" s="273">
        <f>SUM(H89:I89)</f>
        <v>507267.48723236943</v>
      </c>
      <c r="I90" s="274"/>
      <c r="J90" s="185"/>
      <c r="K90" s="185"/>
      <c r="L90" s="185"/>
      <c r="M90" s="153"/>
    </row>
    <row r="91" spans="1:13" s="28" customFormat="1">
      <c r="A91" s="275" t="s">
        <v>24</v>
      </c>
      <c r="B91" s="276"/>
      <c r="C91" s="276"/>
      <c r="D91" s="276"/>
      <c r="E91" s="276"/>
      <c r="F91" s="276"/>
      <c r="G91" s="277"/>
      <c r="H91" s="29">
        <v>0.21809999999999999</v>
      </c>
      <c r="I91" s="29">
        <v>0.28820000000000001</v>
      </c>
      <c r="J91" s="185"/>
      <c r="K91" s="185"/>
      <c r="L91" s="185"/>
    </row>
    <row r="92" spans="1:13" s="28" customFormat="1">
      <c r="A92" s="275" t="s">
        <v>25</v>
      </c>
      <c r="B92" s="276"/>
      <c r="C92" s="276"/>
      <c r="D92" s="276"/>
      <c r="E92" s="276"/>
      <c r="F92" s="276"/>
      <c r="G92" s="277"/>
      <c r="H92" s="185">
        <f>H89*H91</f>
        <v>99835.900660294297</v>
      </c>
      <c r="I92" s="185">
        <f>I89*I91</f>
        <v>14270.11306522529</v>
      </c>
      <c r="J92" s="185"/>
      <c r="K92" s="185"/>
      <c r="L92" s="185"/>
    </row>
    <row r="93" spans="1:13" s="28" customFormat="1">
      <c r="A93" s="275" t="s">
        <v>26</v>
      </c>
      <c r="B93" s="276"/>
      <c r="C93" s="276"/>
      <c r="D93" s="276"/>
      <c r="E93" s="276"/>
      <c r="F93" s="276"/>
      <c r="G93" s="277"/>
      <c r="H93" s="185">
        <f>H89+H92</f>
        <v>557588.76934573357</v>
      </c>
      <c r="I93" s="185">
        <f>I89+I92</f>
        <v>63784.731612155512</v>
      </c>
      <c r="J93" s="185"/>
      <c r="K93" s="185"/>
      <c r="L93" s="185"/>
    </row>
    <row r="94" spans="1:13" s="28" customFormat="1">
      <c r="A94" s="275" t="s">
        <v>11</v>
      </c>
      <c r="B94" s="276"/>
      <c r="C94" s="276"/>
      <c r="D94" s="276"/>
      <c r="E94" s="276"/>
      <c r="F94" s="276"/>
      <c r="G94" s="277"/>
      <c r="H94" s="273">
        <f>SUM(H93:I93)</f>
        <v>621373.50095788913</v>
      </c>
      <c r="I94" s="274"/>
      <c r="J94" s="185"/>
      <c r="K94" s="185"/>
      <c r="L94" s="185"/>
    </row>
    <row r="95" spans="1:13" s="40" customFormat="1" ht="14.25">
      <c r="A95" s="144"/>
      <c r="B95" s="38"/>
      <c r="C95" s="22"/>
      <c r="D95" s="39"/>
      <c r="E95" s="235"/>
      <c r="F95" s="95"/>
      <c r="G95" s="95"/>
      <c r="H95" s="95"/>
      <c r="I95" s="95"/>
      <c r="J95" s="33"/>
      <c r="K95" s="33"/>
      <c r="L95" s="33"/>
    </row>
    <row r="96" spans="1:13" s="40" customFormat="1" ht="14.25">
      <c r="A96" s="144"/>
      <c r="B96" s="38"/>
      <c r="C96" s="22"/>
      <c r="D96" s="39"/>
      <c r="E96" s="235"/>
      <c r="F96" s="95"/>
      <c r="G96" s="95"/>
      <c r="H96" s="95"/>
      <c r="I96" s="95"/>
      <c r="J96" s="41">
        <f>H94/H90-1</f>
        <v>0.22494249404407407</v>
      </c>
      <c r="K96" s="33" t="s">
        <v>54</v>
      </c>
      <c r="L96" s="33"/>
    </row>
    <row r="97" spans="1:12" s="40" customFormat="1" ht="14.25">
      <c r="A97" s="144"/>
      <c r="B97" s="38"/>
      <c r="C97" s="22"/>
      <c r="D97" s="39"/>
      <c r="E97" s="235"/>
      <c r="F97" s="95"/>
      <c r="G97" s="95"/>
      <c r="H97" s="95"/>
      <c r="I97" s="95"/>
      <c r="J97" s="33"/>
      <c r="K97" s="33"/>
      <c r="L97" s="33"/>
    </row>
    <row r="98" spans="1:12" s="40" customFormat="1" ht="14.25">
      <c r="A98" s="144"/>
      <c r="B98" s="38"/>
      <c r="C98" s="22"/>
      <c r="D98" s="39"/>
      <c r="E98" s="235"/>
      <c r="F98" s="95"/>
      <c r="G98" s="95"/>
      <c r="H98" s="95"/>
      <c r="I98" s="95"/>
      <c r="J98" s="33"/>
      <c r="K98" s="33"/>
      <c r="L98" s="33"/>
    </row>
    <row r="99" spans="1:12" s="40" customFormat="1" ht="14.25">
      <c r="A99" s="144"/>
      <c r="B99" s="38"/>
      <c r="C99" s="22"/>
      <c r="D99" s="39"/>
      <c r="E99" s="235"/>
      <c r="F99" s="95"/>
      <c r="G99" s="95"/>
      <c r="H99" s="95"/>
      <c r="I99" s="95"/>
      <c r="J99" s="33"/>
      <c r="K99" s="33"/>
      <c r="L99" s="33"/>
    </row>
    <row r="100" spans="1:12" s="40" customFormat="1" ht="14.25">
      <c r="A100" s="144"/>
      <c r="B100" s="38"/>
      <c r="C100" s="22"/>
      <c r="D100" s="39"/>
      <c r="E100" s="235"/>
      <c r="F100" s="95"/>
      <c r="G100" s="95"/>
      <c r="H100" s="95"/>
      <c r="I100" s="33"/>
      <c r="J100" s="33"/>
      <c r="K100" s="33"/>
      <c r="L100" s="33"/>
    </row>
    <row r="101" spans="1:12" s="40" customFormat="1" ht="14.25">
      <c r="A101" s="144"/>
      <c r="B101" s="38"/>
      <c r="C101" s="22"/>
      <c r="D101" s="39"/>
      <c r="E101" s="235"/>
      <c r="F101" s="95"/>
      <c r="G101" s="95"/>
      <c r="H101" s="95"/>
      <c r="I101" s="95"/>
      <c r="J101" s="33"/>
      <c r="K101" s="33"/>
      <c r="L101" s="33"/>
    </row>
    <row r="102" spans="1:12" s="40" customFormat="1" ht="14.25">
      <c r="A102" s="144"/>
      <c r="B102" s="38"/>
      <c r="C102" s="22"/>
      <c r="D102" s="39"/>
      <c r="E102" s="235"/>
      <c r="F102" s="95"/>
      <c r="G102" s="95"/>
      <c r="H102" s="95"/>
      <c r="I102" s="95"/>
      <c r="J102" s="33"/>
      <c r="K102" s="33"/>
      <c r="L102" s="33"/>
    </row>
    <row r="103" spans="1:12" s="40" customFormat="1" ht="14.25">
      <c r="A103" s="144"/>
      <c r="B103" s="38"/>
      <c r="C103" s="22"/>
      <c r="D103" s="39"/>
      <c r="E103" s="235"/>
      <c r="F103" s="95"/>
      <c r="G103" s="95"/>
      <c r="H103" s="95"/>
      <c r="I103" s="95"/>
      <c r="J103" s="33"/>
      <c r="K103" s="33"/>
      <c r="L103" s="33"/>
    </row>
    <row r="104" spans="1:12" s="40" customFormat="1" ht="14.25">
      <c r="A104" s="144"/>
      <c r="B104" s="38"/>
      <c r="C104" s="22"/>
      <c r="D104" s="39"/>
      <c r="E104" s="235"/>
      <c r="F104" s="95"/>
      <c r="G104" s="95"/>
      <c r="H104" s="95"/>
      <c r="I104" s="95"/>
      <c r="J104" s="33"/>
      <c r="K104" s="33"/>
      <c r="L104" s="33"/>
    </row>
    <row r="105" spans="1:12" s="40" customFormat="1" ht="14.25">
      <c r="A105" s="144"/>
      <c r="B105" s="38"/>
      <c r="C105" s="22"/>
      <c r="D105" s="39"/>
      <c r="E105" s="235"/>
      <c r="F105" s="95"/>
      <c r="G105" s="95"/>
      <c r="H105" s="95"/>
      <c r="I105" s="95"/>
      <c r="J105" s="33"/>
      <c r="K105" s="33"/>
      <c r="L105" s="33"/>
    </row>
  </sheetData>
  <autoFilter ref="A7:L87"/>
  <mergeCells count="19">
    <mergeCell ref="A1:C3"/>
    <mergeCell ref="D1:I1"/>
    <mergeCell ref="D2:H3"/>
    <mergeCell ref="L4:L5"/>
    <mergeCell ref="H4:I4"/>
    <mergeCell ref="J4:K4"/>
    <mergeCell ref="A4:A5"/>
    <mergeCell ref="B4:B5"/>
    <mergeCell ref="C4:C5"/>
    <mergeCell ref="D4:D5"/>
    <mergeCell ref="E4:E5"/>
    <mergeCell ref="F4:G4"/>
    <mergeCell ref="H90:I90"/>
    <mergeCell ref="H94:I94"/>
    <mergeCell ref="A92:G92"/>
    <mergeCell ref="A93:G93"/>
    <mergeCell ref="A94:G94"/>
    <mergeCell ref="A90:G90"/>
    <mergeCell ref="A91:G91"/>
  </mergeCells>
  <phoneticPr fontId="72" type="noConversion"/>
  <conditionalFormatting sqref="A8:XFD8 M76:XFD84 A7:L7 M41:XFD47 M18:XFD24 F9:XFD13 A14:XFD17 F18:L28 A30:L53 F55:L84 A85:XFD88">
    <cfRule type="expression" dxfId="28" priority="1040">
      <formula>IF(AND($A7&lt;&gt;"",$B7=""),TRUE,FALSE)</formula>
    </cfRule>
  </conditionalFormatting>
  <conditionalFormatting sqref="M7:XFD7">
    <cfRule type="expression" dxfId="27" priority="1158">
      <formula>IF(AND(#REF!&lt;&gt;"",$A7=""),TRUE,FALSE)</formula>
    </cfRule>
  </conditionalFormatting>
  <conditionalFormatting sqref="M68:XFD75">
    <cfRule type="expression" dxfId="26" priority="20">
      <formula>IF(AND($A68&lt;&gt;"",$B68=""),TRUE,FALSE)</formula>
    </cfRule>
  </conditionalFormatting>
  <conditionalFormatting sqref="D29:G29 M25:XFD40">
    <cfRule type="expression" dxfId="25" priority="12">
      <formula>IF(AND($A25&lt;&gt;"",$B25=""),TRUE,FALSE)</formula>
    </cfRule>
  </conditionalFormatting>
  <conditionalFormatting sqref="D54:G54 M52:XFD67">
    <cfRule type="expression" dxfId="24" priority="18">
      <formula>IF(AND($A52&lt;&gt;"",$B52=""),TRUE,FALSE)</formula>
    </cfRule>
  </conditionalFormatting>
  <conditionalFormatting sqref="B54">
    <cfRule type="expression" dxfId="23" priority="17">
      <formula>IF(AND($A54&lt;&gt;"",$B54=""),TRUE,FALSE)</formula>
    </cfRule>
  </conditionalFormatting>
  <conditionalFormatting sqref="M48:XFD51">
    <cfRule type="expression" dxfId="22" priority="16">
      <formula>IF(AND($A48&lt;&gt;"",$B48=""),TRUE,FALSE)</formula>
    </cfRule>
  </conditionalFormatting>
  <conditionalFormatting sqref="A55:E84">
    <cfRule type="expression" dxfId="21" priority="7">
      <formula>IF(AND($A55&lt;&gt;"",$B55=""),TRUE,FALSE)</formula>
    </cfRule>
  </conditionalFormatting>
  <conditionalFormatting sqref="C29">
    <cfRule type="expression" dxfId="20" priority="5">
      <formula>IF(AND($A29&lt;&gt;"",$B29=""),TRUE,FALSE)</formula>
    </cfRule>
  </conditionalFormatting>
  <conditionalFormatting sqref="B29">
    <cfRule type="expression" dxfId="19" priority="11">
      <formula>IF(AND($A29&lt;&gt;"",$B29=""),TRUE,FALSE)</formula>
    </cfRule>
  </conditionalFormatting>
  <conditionalFormatting sqref="A9:E13">
    <cfRule type="expression" dxfId="18" priority="10">
      <formula>IF(AND($A9&lt;&gt;"",$B9=""),TRUE,FALSE)</formula>
    </cfRule>
  </conditionalFormatting>
  <conditionalFormatting sqref="A18:E28">
    <cfRule type="expression" dxfId="17" priority="9">
      <formula>IF(AND($A18&lt;&gt;"",$B18=""),TRUE,FALSE)</formula>
    </cfRule>
  </conditionalFormatting>
  <conditionalFormatting sqref="C54">
    <cfRule type="expression" dxfId="16" priority="6">
      <formula>IF(AND($A54&lt;&gt;"",$B54=""),TRUE,FALSE)</formula>
    </cfRule>
  </conditionalFormatting>
  <conditionalFormatting sqref="H29:L29">
    <cfRule type="expression" dxfId="15" priority="4">
      <formula>IF(AND($A29&lt;&gt;"",$B29=""),TRUE,FALSE)</formula>
    </cfRule>
  </conditionalFormatting>
  <conditionalFormatting sqref="H54:L54">
    <cfRule type="expression" dxfId="14" priority="3">
      <formula>IF(AND($A54&lt;&gt;"",$B54=""),TRUE,FALSE)</formula>
    </cfRule>
  </conditionalFormatting>
  <conditionalFormatting sqref="A29">
    <cfRule type="expression" dxfId="13" priority="2">
      <formula>IF(AND($A29&lt;&gt;"",$B29=""),TRUE,FALSE)</formula>
    </cfRule>
  </conditionalFormatting>
  <conditionalFormatting sqref="A54">
    <cfRule type="expression" dxfId="12" priority="1">
      <formula>IF(AND($A54&lt;&gt;"",$B54=""),TRUE,FALSE)</formula>
    </cfRule>
  </conditionalFormatting>
  <printOptions horizontalCentered="1"/>
  <pageMargins left="0.23622047244094491" right="0.23622047244094491" top="0.74803149606299213" bottom="0.74803149606299213" header="0.31496062992125984" footer="0.31496062992125984"/>
  <pageSetup paperSize="9" scale="71" fitToHeight="0" orientation="landscape" r:id="rId1"/>
  <rowBreaks count="3" manualBreakCount="3">
    <brk id="30" max="8" man="1"/>
    <brk id="60" max="8" man="1"/>
    <brk id="94" max="8" man="1"/>
  </rowBreaks>
  <ignoredErrors>
    <ignoredError sqref="B6:D6 A6 E6:L6" numberStoredAsText="1"/>
    <ignoredError sqref="I9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2:K104"/>
  <sheetViews>
    <sheetView view="pageBreakPreview" zoomScale="80" zoomScaleNormal="70" zoomScaleSheetLayoutView="80" zoomScalePageLayoutView="55" workbookViewId="0">
      <selection activeCell="H31" sqref="H31"/>
    </sheetView>
  </sheetViews>
  <sheetFormatPr defaultColWidth="8.7109375" defaultRowHeight="12.75"/>
  <cols>
    <col min="1" max="1" width="2.5703125" style="20" customWidth="1"/>
    <col min="2" max="2" width="8.7109375" style="20" customWidth="1"/>
    <col min="3" max="3" width="83" style="20" customWidth="1"/>
    <col min="4" max="4" width="17.85546875" style="20" customWidth="1"/>
    <col min="5" max="5" width="15.85546875" style="20" customWidth="1"/>
    <col min="6" max="6" width="6.85546875" style="20" customWidth="1"/>
    <col min="7" max="7" width="27.7109375" style="20" bestFit="1" customWidth="1"/>
    <col min="8" max="8" width="10.5703125" style="20" customWidth="1"/>
    <col min="9" max="10" width="25.5703125" style="26" customWidth="1"/>
    <col min="11" max="11" width="20.7109375" style="20" bestFit="1" customWidth="1"/>
    <col min="12" max="12" width="14.42578125" style="20" bestFit="1" customWidth="1"/>
    <col min="13" max="16384" width="8.7109375" style="20"/>
  </cols>
  <sheetData>
    <row r="2" spans="1:11" customFormat="1" ht="49.15" customHeight="1">
      <c r="B2" s="318" t="s">
        <v>28</v>
      </c>
      <c r="C2" s="318"/>
      <c r="D2" s="318"/>
      <c r="E2" s="316" t="s">
        <v>29</v>
      </c>
      <c r="F2" s="316"/>
      <c r="G2" s="316"/>
      <c r="H2" s="42"/>
    </row>
    <row r="3" spans="1:11" customFormat="1" ht="15" customHeight="1">
      <c r="B3" s="318"/>
      <c r="C3" s="318"/>
      <c r="D3" s="318"/>
      <c r="E3" s="317" t="s">
        <v>610</v>
      </c>
      <c r="F3" s="317"/>
      <c r="G3" s="317"/>
      <c r="I3" t="s">
        <v>65</v>
      </c>
      <c r="J3" s="55"/>
      <c r="K3" s="55"/>
    </row>
    <row r="4" spans="1:11" customFormat="1" ht="33" customHeight="1">
      <c r="B4" s="318"/>
      <c r="C4" s="318"/>
      <c r="D4" s="318"/>
      <c r="E4" s="317"/>
      <c r="F4" s="317"/>
      <c r="G4" s="317"/>
      <c r="I4" t="s">
        <v>128</v>
      </c>
    </row>
    <row r="5" spans="1:11" s="4" customFormat="1" ht="15">
      <c r="B5" s="5"/>
      <c r="C5" s="5"/>
      <c r="D5" s="6"/>
      <c r="E5" s="6"/>
      <c r="F5" s="7"/>
      <c r="G5" s="9"/>
      <c r="H5" s="9"/>
      <c r="I5" s="10"/>
      <c r="J5" s="11"/>
    </row>
    <row r="6" spans="1:11" s="3" customFormat="1" ht="15">
      <c r="B6" s="307" t="s">
        <v>3</v>
      </c>
      <c r="C6" s="311" t="s">
        <v>67</v>
      </c>
      <c r="D6" s="312"/>
      <c r="E6" s="312"/>
      <c r="F6" s="313"/>
      <c r="G6" s="215" t="s">
        <v>129</v>
      </c>
      <c r="H6" s="30"/>
      <c r="I6" s="23"/>
      <c r="J6" s="16"/>
    </row>
    <row r="7" spans="1:11" s="3" customFormat="1" ht="15">
      <c r="A7" s="59"/>
      <c r="B7" s="308"/>
      <c r="C7" s="314"/>
      <c r="D7" s="315"/>
      <c r="E7" s="315"/>
      <c r="F7" s="315"/>
      <c r="G7" s="149" t="s">
        <v>31</v>
      </c>
      <c r="H7" s="60"/>
      <c r="I7" s="61"/>
      <c r="J7" s="62"/>
      <c r="K7" s="59"/>
    </row>
    <row r="8" spans="1:11" s="3" customFormat="1" ht="15">
      <c r="A8" s="59"/>
      <c r="B8" s="309"/>
      <c r="C8" s="314"/>
      <c r="D8" s="315"/>
      <c r="E8" s="315"/>
      <c r="F8" s="315"/>
      <c r="G8" s="146" t="s">
        <v>74</v>
      </c>
      <c r="H8" s="63"/>
      <c r="I8" s="310" t="s">
        <v>34</v>
      </c>
      <c r="J8" s="310"/>
      <c r="K8" s="59"/>
    </row>
    <row r="9" spans="1:11" s="4" customFormat="1" ht="15">
      <c r="A9" s="64"/>
      <c r="B9" s="65"/>
      <c r="C9" s="66"/>
      <c r="D9" s="67"/>
      <c r="E9" s="67"/>
      <c r="F9" s="148"/>
      <c r="G9" s="150"/>
      <c r="H9" s="68"/>
      <c r="I9" s="69"/>
      <c r="J9" s="70"/>
      <c r="K9" s="64"/>
    </row>
    <row r="10" spans="1:11" s="77" customFormat="1" ht="15">
      <c r="B10" s="240">
        <v>1</v>
      </c>
      <c r="C10" s="151" t="str">
        <f>VLOOKUP(B10,sintetico,3,FALSE)</f>
        <v>ADMINISTRAÇÃO LOCAL</v>
      </c>
      <c r="D10" s="14">
        <f>VLOOKUP(B10,sintetico,12,FALSE)</f>
        <v>37152.767371891408</v>
      </c>
      <c r="E10" s="15">
        <f>D10/$D$23</f>
        <v>5.9791361097017999E-2</v>
      </c>
      <c r="F10" s="36" t="s">
        <v>30</v>
      </c>
      <c r="G10" s="198">
        <v>1</v>
      </c>
      <c r="H10" s="35"/>
      <c r="I10" s="17">
        <f t="shared" ref="I10:I21" si="0">SUM(G10:G10)</f>
        <v>1</v>
      </c>
      <c r="J10" s="18" t="b">
        <f>I10=1</f>
        <v>1</v>
      </c>
      <c r="K10" s="200">
        <f>1-I10</f>
        <v>0</v>
      </c>
    </row>
    <row r="11" spans="1:11" s="77" customFormat="1" ht="15">
      <c r="B11" s="241"/>
      <c r="C11" s="152"/>
      <c r="D11" s="13"/>
      <c r="E11" s="13"/>
      <c r="F11" s="37" t="s">
        <v>32</v>
      </c>
      <c r="G11" s="199">
        <f t="shared" ref="G11" si="1">G10*$D10</f>
        <v>37152.767371891408</v>
      </c>
      <c r="H11" s="35"/>
      <c r="I11" s="10">
        <f t="shared" si="0"/>
        <v>37152.767371891408</v>
      </c>
      <c r="J11" s="79" t="b">
        <f>I11=D10</f>
        <v>1</v>
      </c>
    </row>
    <row r="12" spans="1:11" s="77" customFormat="1" ht="15">
      <c r="B12" s="240">
        <v>2</v>
      </c>
      <c r="C12" s="151" t="str">
        <f>VLOOKUP(B12,sintetico,3,FALSE)</f>
        <v>IMPLANTACAO, OPERACAO E MANUTENCAO DO CANTEIRO DE OBRAS</v>
      </c>
      <c r="D12" s="14">
        <f>VLOOKUP(B12,sintetico,12,FALSE)</f>
        <v>524.27877842480007</v>
      </c>
      <c r="E12" s="15">
        <f>D12/$D$23</f>
        <v>8.4374177144115256E-4</v>
      </c>
      <c r="F12" s="36" t="s">
        <v>30</v>
      </c>
      <c r="G12" s="198">
        <v>1</v>
      </c>
      <c r="H12" s="35"/>
      <c r="I12" s="17">
        <f t="shared" si="0"/>
        <v>1</v>
      </c>
      <c r="J12" s="18" t="b">
        <f>I12=1</f>
        <v>1</v>
      </c>
    </row>
    <row r="13" spans="1:11" s="77" customFormat="1" ht="15">
      <c r="B13" s="241"/>
      <c r="C13" s="152"/>
      <c r="D13" s="13"/>
      <c r="E13" s="13"/>
      <c r="F13" s="37" t="s">
        <v>32</v>
      </c>
      <c r="G13" s="199">
        <f t="shared" ref="G13" si="2">G12*$D12</f>
        <v>524.27877842480007</v>
      </c>
      <c r="H13" s="35"/>
      <c r="I13" s="10">
        <f t="shared" si="0"/>
        <v>524.27877842480007</v>
      </c>
      <c r="J13" s="79" t="b">
        <f>I13=D12</f>
        <v>1</v>
      </c>
    </row>
    <row r="14" spans="1:11" s="77" customFormat="1" ht="15">
      <c r="B14" s="240">
        <v>3</v>
      </c>
      <c r="C14" s="151" t="str">
        <f>VLOOKUP(B14,sintetico,3,FALSE)</f>
        <v>SERVICOS CIVIS</v>
      </c>
      <c r="D14" s="14">
        <f>VLOOKUP(B14,sintetico,12,FALSE)</f>
        <v>18507.37533597332</v>
      </c>
      <c r="E14" s="15">
        <f>D14/$D$23</f>
        <v>2.9784622787168993E-2</v>
      </c>
      <c r="F14" s="36" t="s">
        <v>30</v>
      </c>
      <c r="G14" s="198">
        <v>1</v>
      </c>
      <c r="H14" s="35"/>
      <c r="I14" s="17">
        <f t="shared" si="0"/>
        <v>1</v>
      </c>
      <c r="J14" s="18" t="b">
        <f>I14=1</f>
        <v>1</v>
      </c>
    </row>
    <row r="15" spans="1:11" s="77" customFormat="1" ht="15">
      <c r="B15" s="241"/>
      <c r="C15" s="80"/>
      <c r="D15" s="13"/>
      <c r="E15" s="13"/>
      <c r="F15" s="37" t="s">
        <v>32</v>
      </c>
      <c r="G15" s="199">
        <f>G14*$D14</f>
        <v>18507.37533597332</v>
      </c>
      <c r="H15" s="35"/>
      <c r="I15" s="10">
        <f t="shared" si="0"/>
        <v>18507.37533597332</v>
      </c>
      <c r="J15" s="79" t="b">
        <f>I15=D14</f>
        <v>1</v>
      </c>
    </row>
    <row r="16" spans="1:11" s="77" customFormat="1" ht="15">
      <c r="B16" s="242">
        <v>4</v>
      </c>
      <c r="C16" s="151" t="str">
        <f>VLOOKUP(B16,sintetico,3,FALSE)</f>
        <v>INSTALACOES ELETRICAS</v>
      </c>
      <c r="D16" s="14">
        <f>VLOOKUP(B16,sintetico,12,FALSE)</f>
        <v>460586.20244274125</v>
      </c>
      <c r="E16" s="15">
        <f>D16/$D$23</f>
        <v>0.74123888729196941</v>
      </c>
      <c r="F16" s="36" t="s">
        <v>30</v>
      </c>
      <c r="G16" s="198">
        <v>1</v>
      </c>
      <c r="H16" s="35"/>
      <c r="I16" s="17">
        <f t="shared" si="0"/>
        <v>1</v>
      </c>
      <c r="J16" s="18" t="b">
        <f>I16=1</f>
        <v>1</v>
      </c>
    </row>
    <row r="17" spans="1:11" s="77" customFormat="1" ht="15">
      <c r="B17" s="243"/>
      <c r="C17" s="80"/>
      <c r="D17" s="13"/>
      <c r="E17" s="13"/>
      <c r="F17" s="37" t="s">
        <v>32</v>
      </c>
      <c r="G17" s="199">
        <f>G16*$D16</f>
        <v>460586.20244274125</v>
      </c>
      <c r="H17" s="35"/>
      <c r="I17" s="10">
        <f t="shared" si="0"/>
        <v>460586.20244274125</v>
      </c>
      <c r="J17" s="79" t="b">
        <f>I17=D16</f>
        <v>1</v>
      </c>
    </row>
    <row r="18" spans="1:11" s="77" customFormat="1" ht="15">
      <c r="B18" s="242">
        <v>5</v>
      </c>
      <c r="C18" s="151" t="str">
        <f>VLOOKUP(B18,sintetico,3,FALSE)</f>
        <v>INSTALACOES MECANICAS</v>
      </c>
      <c r="D18" s="14">
        <f>VLOOKUP(B18,sintetico,12,FALSE)</f>
        <v>103924.61156821356</v>
      </c>
      <c r="E18" s="15">
        <f>D18/$D$23</f>
        <v>0.16724982865861959</v>
      </c>
      <c r="F18" s="36" t="s">
        <v>30</v>
      </c>
      <c r="G18" s="198">
        <v>1</v>
      </c>
      <c r="H18" s="35"/>
      <c r="I18" s="17">
        <f t="shared" si="0"/>
        <v>1</v>
      </c>
      <c r="J18" s="18" t="b">
        <f>I18=1</f>
        <v>1</v>
      </c>
    </row>
    <row r="19" spans="1:11" s="77" customFormat="1" ht="15">
      <c r="B19" s="243"/>
      <c r="C19" s="80"/>
      <c r="D19" s="13"/>
      <c r="E19" s="13"/>
      <c r="F19" s="37" t="s">
        <v>32</v>
      </c>
      <c r="G19" s="199">
        <f>G18*$D18</f>
        <v>103924.61156821356</v>
      </c>
      <c r="H19" s="147"/>
      <c r="I19" s="10">
        <f t="shared" si="0"/>
        <v>103924.61156821356</v>
      </c>
      <c r="J19" s="79" t="b">
        <f>I19=D18</f>
        <v>1</v>
      </c>
    </row>
    <row r="20" spans="1:11" s="77" customFormat="1" ht="15">
      <c r="B20" s="242">
        <v>6</v>
      </c>
      <c r="C20" s="151" t="str">
        <f>VLOOKUP(B20,sintetico,3,FALSE)</f>
        <v>SERVICOS FINAIS</v>
      </c>
      <c r="D20" s="14">
        <f>VLOOKUP(B20,sintetico,12,FALSE)</f>
        <v>678.26546064472006</v>
      </c>
      <c r="E20" s="15">
        <f>D20/$D$23</f>
        <v>1.0915583937826897E-3</v>
      </c>
      <c r="F20" s="36" t="s">
        <v>30</v>
      </c>
      <c r="G20" s="198">
        <v>1</v>
      </c>
      <c r="H20" s="35"/>
      <c r="I20" s="17">
        <f t="shared" si="0"/>
        <v>1</v>
      </c>
      <c r="J20" s="18" t="b">
        <f>I20=1</f>
        <v>1</v>
      </c>
    </row>
    <row r="21" spans="1:11" s="77" customFormat="1" ht="15">
      <c r="B21" s="93"/>
      <c r="C21" s="80"/>
      <c r="D21" s="13"/>
      <c r="E21" s="13"/>
      <c r="F21" s="37" t="s">
        <v>32</v>
      </c>
      <c r="G21" s="199">
        <f>G20*$D20</f>
        <v>678.26546064472006</v>
      </c>
      <c r="H21" s="35"/>
      <c r="I21" s="10">
        <f t="shared" si="0"/>
        <v>678.26546064472006</v>
      </c>
      <c r="J21" s="79" t="b">
        <f>I21=D20</f>
        <v>1</v>
      </c>
    </row>
    <row r="22" spans="1:11" s="130" customFormat="1" ht="15">
      <c r="B22" s="137"/>
      <c r="D22" s="6"/>
      <c r="E22" s="6"/>
      <c r="F22" s="131"/>
      <c r="G22" s="132"/>
      <c r="H22" s="138"/>
      <c r="I22" s="10"/>
      <c r="J22" s="79"/>
    </row>
    <row r="23" spans="1:11" s="77" customFormat="1" ht="15">
      <c r="B23" s="305" t="s">
        <v>77</v>
      </c>
      <c r="C23" s="306"/>
      <c r="D23" s="90">
        <f>SUM(D10:D21)</f>
        <v>621373.50095788913</v>
      </c>
      <c r="E23" s="91">
        <f>SUBTOTAL(9,E10:E21)</f>
        <v>0.99999999999999989</v>
      </c>
      <c r="F23" s="133" t="s">
        <v>30</v>
      </c>
      <c r="G23" s="136">
        <f>G24/$D$23</f>
        <v>1</v>
      </c>
      <c r="H23" s="35"/>
      <c r="I23" s="141">
        <f>SUM(G23:G23)</f>
        <v>1</v>
      </c>
      <c r="J23" s="79" t="b">
        <f>I23=1</f>
        <v>1</v>
      </c>
    </row>
    <row r="24" spans="1:11" s="77" customFormat="1" ht="15">
      <c r="B24" s="85"/>
      <c r="C24" s="86"/>
      <c r="D24" s="87"/>
      <c r="E24" s="92"/>
      <c r="F24" s="134" t="s">
        <v>32</v>
      </c>
      <c r="G24" s="135">
        <f>G11+G13+G15+G17+G19+G21</f>
        <v>621373.50095788913</v>
      </c>
      <c r="H24" s="8"/>
      <c r="I24" s="142">
        <f>SUM(G24:G24)</f>
        <v>621373.50095788913</v>
      </c>
      <c r="J24" s="12" t="b">
        <f>I24=D23</f>
        <v>1</v>
      </c>
      <c r="K24" s="214">
        <v>201473.59038221638</v>
      </c>
    </row>
    <row r="25" spans="1:11" s="139" customFormat="1" ht="15">
      <c r="B25" s="78"/>
      <c r="C25" s="78"/>
      <c r="D25" s="10"/>
      <c r="E25" s="10"/>
      <c r="F25" s="89"/>
      <c r="G25" s="19"/>
      <c r="H25" s="31"/>
      <c r="I25" s="10"/>
      <c r="J25" s="79"/>
      <c r="K25" s="83"/>
    </row>
    <row r="26" spans="1:11" s="81" customFormat="1" ht="15">
      <c r="B26" s="305" t="s">
        <v>76</v>
      </c>
      <c r="C26" s="306"/>
      <c r="D26" s="90"/>
      <c r="E26" s="91"/>
      <c r="F26" s="133" t="s">
        <v>75</v>
      </c>
      <c r="G26" s="136">
        <f>G23</f>
        <v>1</v>
      </c>
      <c r="H26" s="19"/>
      <c r="I26" s="19"/>
      <c r="J26" s="12"/>
      <c r="K26" s="83"/>
    </row>
    <row r="27" spans="1:11" s="88" customFormat="1" ht="15">
      <c r="B27" s="85"/>
      <c r="C27" s="86"/>
      <c r="D27" s="87"/>
      <c r="E27" s="92"/>
      <c r="F27" s="134" t="s">
        <v>32</v>
      </c>
      <c r="G27" s="135">
        <f>G24</f>
        <v>621373.50095788913</v>
      </c>
      <c r="H27" s="19"/>
      <c r="I27" s="19"/>
      <c r="J27" s="12"/>
      <c r="K27" s="83"/>
    </row>
    <row r="28" spans="1:11" s="81" customFormat="1" ht="15">
      <c r="B28" s="82"/>
      <c r="C28" s="82"/>
      <c r="D28" s="6"/>
      <c r="E28" s="6"/>
      <c r="H28" s="19"/>
      <c r="I28" s="19"/>
      <c r="J28" s="12"/>
      <c r="K28" s="83"/>
    </row>
    <row r="29" spans="1:11" s="81" customFormat="1" ht="15">
      <c r="B29" s="64"/>
      <c r="C29" s="64"/>
      <c r="D29" s="59"/>
      <c r="E29" s="71"/>
      <c r="F29" s="72"/>
      <c r="G29" s="73"/>
      <c r="H29" s="31"/>
      <c r="I29" s="12"/>
      <c r="J29" s="12"/>
      <c r="K29" s="83"/>
    </row>
    <row r="30" spans="1:11" s="81" customFormat="1" ht="14.25">
      <c r="B30" s="75"/>
      <c r="C30" s="75"/>
      <c r="D30" s="75"/>
      <c r="E30" s="75"/>
      <c r="F30" s="75"/>
      <c r="G30" s="75"/>
      <c r="H30" s="9"/>
      <c r="I30" s="10"/>
      <c r="J30" s="79"/>
      <c r="K30" s="83"/>
    </row>
    <row r="31" spans="1:11" ht="14.25">
      <c r="A31" s="75"/>
      <c r="B31" s="75"/>
      <c r="C31" s="75"/>
      <c r="D31" s="75"/>
      <c r="E31" s="75"/>
      <c r="F31" s="75"/>
      <c r="G31" s="75"/>
      <c r="H31" s="74"/>
      <c r="I31" s="74"/>
      <c r="J31" s="76"/>
      <c r="K31" s="75"/>
    </row>
    <row r="32" spans="1:11">
      <c r="A32" s="75"/>
      <c r="B32" s="75"/>
      <c r="C32" s="75"/>
      <c r="D32" s="75"/>
      <c r="E32" s="75"/>
      <c r="F32" s="75"/>
      <c r="G32" s="75"/>
      <c r="H32" s="75"/>
      <c r="I32" s="76"/>
      <c r="J32" s="76"/>
      <c r="K32" s="75"/>
    </row>
    <row r="33" spans="1:11">
      <c r="A33" s="75"/>
      <c r="B33" s="75"/>
      <c r="C33" s="75"/>
      <c r="D33" s="75"/>
      <c r="E33" s="75"/>
      <c r="F33" s="75"/>
      <c r="G33" s="75"/>
      <c r="H33" s="75"/>
      <c r="I33" s="76"/>
      <c r="J33" s="76"/>
      <c r="K33" s="75"/>
    </row>
    <row r="34" spans="1:11">
      <c r="A34" s="75"/>
      <c r="B34" s="75"/>
      <c r="C34" s="75"/>
      <c r="D34" s="75"/>
      <c r="E34" s="75"/>
      <c r="F34" s="75"/>
      <c r="G34" s="75"/>
      <c r="H34" s="75"/>
      <c r="I34" s="76"/>
      <c r="J34" s="76"/>
      <c r="K34" s="75"/>
    </row>
    <row r="35" spans="1:11">
      <c r="A35" s="75"/>
      <c r="B35" s="75"/>
      <c r="C35" s="75"/>
      <c r="D35" s="75"/>
      <c r="E35" s="75"/>
      <c r="F35" s="75"/>
      <c r="G35" s="75"/>
      <c r="H35" s="75"/>
      <c r="I35" s="76"/>
      <c r="J35" s="76"/>
      <c r="K35" s="75"/>
    </row>
    <row r="36" spans="1:11">
      <c r="A36" s="75"/>
      <c r="B36" s="75"/>
      <c r="C36" s="75"/>
      <c r="D36" s="75"/>
      <c r="E36" s="75"/>
      <c r="F36" s="75"/>
      <c r="G36" s="75"/>
      <c r="H36" s="75"/>
      <c r="I36" s="76"/>
      <c r="J36" s="76"/>
      <c r="K36" s="75"/>
    </row>
    <row r="37" spans="1:11">
      <c r="A37" s="75"/>
      <c r="B37" s="75"/>
      <c r="C37" s="75"/>
      <c r="D37" s="75"/>
      <c r="E37" s="75"/>
      <c r="F37" s="75"/>
      <c r="G37" s="75"/>
      <c r="H37" s="75"/>
      <c r="I37" s="76"/>
      <c r="J37" s="76"/>
      <c r="K37" s="75"/>
    </row>
    <row r="38" spans="1:11">
      <c r="A38" s="75"/>
      <c r="B38" s="75"/>
      <c r="C38" s="75"/>
      <c r="D38" s="75"/>
      <c r="E38" s="75"/>
      <c r="F38" s="75"/>
      <c r="G38" s="75"/>
      <c r="H38" s="75"/>
      <c r="I38" s="76"/>
      <c r="J38" s="76"/>
      <c r="K38" s="75"/>
    </row>
    <row r="39" spans="1:11">
      <c r="A39" s="75"/>
      <c r="B39" s="75"/>
      <c r="C39" s="75"/>
      <c r="D39" s="75"/>
      <c r="E39" s="75"/>
      <c r="F39" s="75"/>
      <c r="G39" s="75"/>
      <c r="H39" s="75"/>
      <c r="I39" s="76"/>
      <c r="J39" s="76"/>
      <c r="K39" s="75"/>
    </row>
    <row r="40" spans="1:11">
      <c r="A40" s="75"/>
      <c r="B40" s="75"/>
      <c r="C40" s="75"/>
      <c r="D40" s="75"/>
      <c r="E40" s="75"/>
      <c r="F40" s="75"/>
      <c r="G40" s="75"/>
      <c r="H40" s="75"/>
      <c r="I40" s="76"/>
      <c r="J40" s="76"/>
      <c r="K40" s="75"/>
    </row>
    <row r="41" spans="1:11">
      <c r="A41" s="75"/>
      <c r="B41" s="75"/>
      <c r="C41" s="75"/>
      <c r="D41" s="75"/>
      <c r="E41" s="75"/>
      <c r="F41" s="75"/>
      <c r="G41" s="75"/>
      <c r="H41" s="75"/>
      <c r="I41" s="76"/>
      <c r="J41" s="76"/>
      <c r="K41" s="75"/>
    </row>
    <row r="42" spans="1:11">
      <c r="A42" s="75"/>
      <c r="B42" s="75"/>
      <c r="C42" s="75"/>
      <c r="D42" s="75"/>
      <c r="E42" s="75"/>
      <c r="F42" s="75"/>
      <c r="G42" s="75"/>
      <c r="H42" s="75"/>
      <c r="I42" s="76"/>
      <c r="J42" s="76"/>
      <c r="K42" s="75"/>
    </row>
    <row r="43" spans="1:11">
      <c r="A43" s="75"/>
      <c r="B43" s="75"/>
      <c r="C43" s="75"/>
      <c r="D43" s="75"/>
      <c r="E43" s="75"/>
      <c r="F43" s="75"/>
      <c r="G43" s="75"/>
      <c r="H43" s="75"/>
      <c r="I43" s="76"/>
      <c r="J43" s="76"/>
      <c r="K43" s="75"/>
    </row>
    <row r="44" spans="1:11">
      <c r="A44" s="75"/>
      <c r="B44" s="75"/>
      <c r="C44" s="75"/>
      <c r="D44" s="75"/>
      <c r="E44" s="75"/>
      <c r="F44" s="75"/>
      <c r="G44" s="75"/>
      <c r="H44" s="75"/>
      <c r="I44" s="76"/>
      <c r="J44" s="76"/>
      <c r="K44" s="75"/>
    </row>
    <row r="45" spans="1:11">
      <c r="A45" s="75"/>
      <c r="B45" s="75"/>
      <c r="C45" s="75"/>
      <c r="D45" s="75"/>
      <c r="E45" s="75"/>
      <c r="F45" s="75"/>
      <c r="G45" s="75"/>
      <c r="H45" s="75"/>
      <c r="I45" s="76"/>
      <c r="J45" s="76"/>
      <c r="K45" s="75"/>
    </row>
    <row r="46" spans="1:11">
      <c r="A46" s="75"/>
      <c r="B46" s="75"/>
      <c r="C46" s="75"/>
      <c r="D46" s="75"/>
      <c r="E46" s="75"/>
      <c r="F46" s="75"/>
      <c r="G46" s="75"/>
      <c r="H46" s="75"/>
      <c r="I46" s="76"/>
      <c r="J46" s="76"/>
      <c r="K46" s="75"/>
    </row>
    <row r="47" spans="1:11">
      <c r="A47" s="75"/>
      <c r="B47" s="75"/>
      <c r="C47" s="75"/>
      <c r="D47" s="75"/>
      <c r="E47" s="75"/>
      <c r="F47" s="75"/>
      <c r="G47" s="75"/>
      <c r="H47" s="75"/>
      <c r="I47" s="76"/>
      <c r="J47" s="76"/>
      <c r="K47" s="75"/>
    </row>
    <row r="48" spans="1:11">
      <c r="A48" s="75"/>
      <c r="B48" s="75"/>
      <c r="C48" s="75"/>
      <c r="D48" s="75"/>
      <c r="E48" s="75"/>
      <c r="F48" s="75"/>
      <c r="G48" s="75"/>
      <c r="H48" s="75"/>
      <c r="I48" s="76"/>
      <c r="J48" s="76"/>
      <c r="K48" s="75"/>
    </row>
    <row r="49" spans="1:11">
      <c r="A49" s="75"/>
      <c r="B49" s="75"/>
      <c r="C49" s="75"/>
      <c r="D49" s="75"/>
      <c r="E49" s="75"/>
      <c r="F49" s="75"/>
      <c r="G49" s="75"/>
      <c r="H49" s="75"/>
      <c r="I49" s="76"/>
      <c r="J49" s="76"/>
      <c r="K49" s="75"/>
    </row>
    <row r="50" spans="1:11">
      <c r="A50" s="75"/>
      <c r="B50" s="75"/>
      <c r="C50" s="75"/>
      <c r="D50" s="75"/>
      <c r="E50" s="75"/>
      <c r="F50" s="75"/>
      <c r="G50" s="75"/>
      <c r="H50" s="75"/>
      <c r="I50" s="76"/>
      <c r="J50" s="76"/>
      <c r="K50" s="75"/>
    </row>
    <row r="51" spans="1:11">
      <c r="A51" s="75"/>
      <c r="B51" s="75"/>
      <c r="C51" s="75"/>
      <c r="D51" s="75"/>
      <c r="E51" s="75"/>
      <c r="F51" s="75"/>
      <c r="G51" s="75"/>
      <c r="H51" s="75"/>
      <c r="I51" s="76"/>
      <c r="J51" s="76"/>
      <c r="K51" s="75"/>
    </row>
    <row r="52" spans="1:11">
      <c r="A52" s="75"/>
      <c r="B52" s="75"/>
      <c r="C52" s="75"/>
      <c r="D52" s="75"/>
      <c r="E52" s="75"/>
      <c r="F52" s="75"/>
      <c r="G52" s="75"/>
      <c r="H52" s="75"/>
      <c r="I52" s="76"/>
      <c r="J52" s="76"/>
      <c r="K52" s="75"/>
    </row>
    <row r="53" spans="1:11">
      <c r="A53" s="75"/>
      <c r="B53" s="75"/>
      <c r="C53" s="75"/>
      <c r="D53" s="75"/>
      <c r="E53" s="75"/>
      <c r="F53" s="75"/>
      <c r="G53" s="75"/>
      <c r="H53" s="75"/>
      <c r="I53" s="76"/>
      <c r="J53" s="76"/>
      <c r="K53" s="75"/>
    </row>
    <row r="54" spans="1:11">
      <c r="A54" s="75"/>
      <c r="B54" s="75"/>
      <c r="C54" s="75"/>
      <c r="D54" s="75"/>
      <c r="E54" s="75"/>
      <c r="F54" s="75"/>
      <c r="G54" s="75"/>
      <c r="H54" s="75"/>
      <c r="I54" s="76"/>
      <c r="J54" s="76"/>
      <c r="K54" s="75"/>
    </row>
    <row r="55" spans="1:11">
      <c r="A55" s="75"/>
      <c r="B55" s="75"/>
      <c r="C55" s="75"/>
      <c r="D55" s="75"/>
      <c r="E55" s="75"/>
      <c r="F55" s="75"/>
      <c r="G55" s="75"/>
      <c r="H55" s="75"/>
      <c r="I55" s="76"/>
      <c r="J55" s="76"/>
      <c r="K55" s="75"/>
    </row>
    <row r="56" spans="1:11">
      <c r="A56" s="75"/>
      <c r="B56" s="75"/>
      <c r="C56" s="75"/>
      <c r="D56" s="75"/>
      <c r="E56" s="75"/>
      <c r="F56" s="75"/>
      <c r="G56" s="75"/>
      <c r="H56" s="75"/>
      <c r="I56" s="76"/>
      <c r="J56" s="76"/>
      <c r="K56" s="75"/>
    </row>
    <row r="57" spans="1:11">
      <c r="A57" s="75"/>
      <c r="B57" s="75"/>
      <c r="C57" s="75"/>
      <c r="D57" s="75"/>
      <c r="E57" s="75"/>
      <c r="F57" s="75"/>
      <c r="G57" s="75"/>
      <c r="H57" s="75"/>
      <c r="I57" s="76"/>
      <c r="J57" s="76"/>
      <c r="K57" s="75"/>
    </row>
    <row r="58" spans="1:11">
      <c r="A58" s="75"/>
      <c r="B58" s="75"/>
      <c r="C58" s="75"/>
      <c r="D58" s="75"/>
      <c r="E58" s="75"/>
      <c r="F58" s="75"/>
      <c r="G58" s="75"/>
      <c r="H58" s="75"/>
      <c r="I58" s="76"/>
      <c r="J58" s="76"/>
      <c r="K58" s="75"/>
    </row>
    <row r="59" spans="1:11">
      <c r="A59" s="75"/>
      <c r="B59" s="75"/>
      <c r="C59" s="75"/>
      <c r="D59" s="75"/>
      <c r="E59" s="75"/>
      <c r="F59" s="75"/>
      <c r="G59" s="75"/>
      <c r="H59" s="75"/>
      <c r="I59" s="76"/>
      <c r="J59" s="76"/>
      <c r="K59" s="75"/>
    </row>
    <row r="60" spans="1:11">
      <c r="A60" s="75"/>
      <c r="B60" s="75"/>
      <c r="C60" s="75"/>
      <c r="D60" s="75"/>
      <c r="E60" s="75"/>
      <c r="F60" s="75"/>
      <c r="G60" s="75"/>
      <c r="H60" s="75"/>
      <c r="I60" s="76"/>
      <c r="J60" s="76"/>
      <c r="K60" s="75"/>
    </row>
    <row r="61" spans="1:11">
      <c r="A61" s="75"/>
      <c r="B61" s="75"/>
      <c r="C61" s="75"/>
      <c r="D61" s="75"/>
      <c r="E61" s="75"/>
      <c r="F61" s="75"/>
      <c r="G61" s="75"/>
      <c r="H61" s="75"/>
      <c r="I61" s="76"/>
      <c r="J61" s="76"/>
      <c r="K61" s="75"/>
    </row>
    <row r="62" spans="1:11">
      <c r="A62" s="75"/>
      <c r="B62" s="75"/>
      <c r="C62" s="75"/>
      <c r="D62" s="75"/>
      <c r="E62" s="75"/>
      <c r="F62" s="75"/>
      <c r="G62" s="75"/>
      <c r="H62" s="75"/>
      <c r="I62" s="76"/>
      <c r="J62" s="76"/>
      <c r="K62" s="75"/>
    </row>
    <row r="63" spans="1:11">
      <c r="A63" s="75"/>
      <c r="B63" s="75"/>
      <c r="C63" s="75"/>
      <c r="D63" s="75"/>
      <c r="E63" s="75"/>
      <c r="F63" s="75"/>
      <c r="G63" s="75"/>
      <c r="H63" s="75"/>
      <c r="I63" s="76"/>
      <c r="J63" s="76"/>
      <c r="K63" s="75"/>
    </row>
    <row r="64" spans="1:11">
      <c r="A64" s="75"/>
      <c r="B64" s="75"/>
      <c r="C64" s="75"/>
      <c r="D64" s="75"/>
      <c r="E64" s="75"/>
      <c r="F64" s="75"/>
      <c r="G64" s="75"/>
      <c r="H64" s="75"/>
      <c r="I64" s="76"/>
      <c r="J64" s="76"/>
      <c r="K64" s="75"/>
    </row>
    <row r="65" spans="1:11">
      <c r="A65" s="75"/>
      <c r="B65" s="75"/>
      <c r="C65" s="75"/>
      <c r="D65" s="75"/>
      <c r="E65" s="75"/>
      <c r="F65" s="75"/>
      <c r="G65" s="75"/>
      <c r="H65" s="75"/>
      <c r="I65" s="76"/>
      <c r="J65" s="76"/>
      <c r="K65" s="75"/>
    </row>
    <row r="66" spans="1:11">
      <c r="A66" s="75"/>
      <c r="B66" s="75"/>
      <c r="C66" s="75"/>
      <c r="D66" s="75"/>
      <c r="E66" s="75"/>
      <c r="F66" s="75"/>
      <c r="G66" s="75"/>
      <c r="H66" s="75"/>
      <c r="I66" s="76"/>
      <c r="J66" s="76"/>
      <c r="K66" s="75"/>
    </row>
    <row r="67" spans="1:11">
      <c r="A67" s="75"/>
      <c r="B67" s="75"/>
      <c r="C67" s="75"/>
      <c r="D67" s="75"/>
      <c r="E67" s="75"/>
      <c r="F67" s="75"/>
      <c r="G67" s="75"/>
      <c r="H67" s="75"/>
      <c r="I67" s="76"/>
      <c r="J67" s="76"/>
      <c r="K67" s="75"/>
    </row>
    <row r="68" spans="1:11">
      <c r="A68" s="75"/>
      <c r="B68" s="75"/>
      <c r="C68" s="75"/>
      <c r="D68" s="75"/>
      <c r="E68" s="75"/>
      <c r="F68" s="75"/>
      <c r="G68" s="75"/>
      <c r="H68" s="75"/>
      <c r="I68" s="76"/>
      <c r="J68" s="76"/>
      <c r="K68" s="75"/>
    </row>
    <row r="69" spans="1:11">
      <c r="A69" s="75"/>
      <c r="B69" s="75"/>
      <c r="C69" s="75"/>
      <c r="D69" s="75"/>
      <c r="E69" s="75"/>
      <c r="F69" s="75"/>
      <c r="G69" s="75"/>
      <c r="H69" s="75"/>
      <c r="I69" s="76"/>
      <c r="J69" s="76"/>
      <c r="K69" s="75"/>
    </row>
    <row r="70" spans="1:11">
      <c r="A70" s="75"/>
      <c r="B70" s="75"/>
      <c r="C70" s="75"/>
      <c r="D70" s="75"/>
      <c r="E70" s="75"/>
      <c r="F70" s="75"/>
      <c r="G70" s="75"/>
      <c r="H70" s="75"/>
      <c r="I70" s="76"/>
      <c r="J70" s="76"/>
      <c r="K70" s="75"/>
    </row>
    <row r="71" spans="1:11">
      <c r="A71" s="75"/>
      <c r="B71" s="75"/>
      <c r="C71" s="75"/>
      <c r="D71" s="75"/>
      <c r="E71" s="75"/>
      <c r="F71" s="75"/>
      <c r="G71" s="75"/>
      <c r="H71" s="75"/>
      <c r="I71" s="76"/>
      <c r="J71" s="76"/>
      <c r="K71" s="75"/>
    </row>
    <row r="72" spans="1:11">
      <c r="A72" s="75"/>
      <c r="B72" s="75"/>
      <c r="C72" s="75"/>
      <c r="D72" s="75"/>
      <c r="E72" s="75"/>
      <c r="F72" s="75"/>
      <c r="G72" s="75"/>
      <c r="H72" s="75"/>
      <c r="I72" s="76"/>
      <c r="J72" s="76"/>
      <c r="K72" s="75"/>
    </row>
    <row r="73" spans="1:11">
      <c r="A73" s="75"/>
      <c r="B73" s="75"/>
      <c r="C73" s="75"/>
      <c r="D73" s="75"/>
      <c r="E73" s="75"/>
      <c r="F73" s="75"/>
      <c r="G73" s="75"/>
      <c r="H73" s="75"/>
      <c r="I73" s="76"/>
      <c r="J73" s="76"/>
      <c r="K73" s="75"/>
    </row>
    <row r="74" spans="1:11">
      <c r="A74" s="75"/>
      <c r="B74" s="75"/>
      <c r="C74" s="75"/>
      <c r="D74" s="75"/>
      <c r="E74" s="75"/>
      <c r="F74" s="75"/>
      <c r="G74" s="75"/>
      <c r="H74" s="75"/>
      <c r="I74" s="76"/>
      <c r="J74" s="76"/>
      <c r="K74" s="75"/>
    </row>
    <row r="75" spans="1:11">
      <c r="A75" s="75"/>
      <c r="B75" s="75"/>
      <c r="C75" s="75"/>
      <c r="D75" s="75"/>
      <c r="E75" s="75"/>
      <c r="F75" s="75"/>
      <c r="G75" s="75"/>
      <c r="H75" s="75"/>
      <c r="I75" s="76"/>
      <c r="J75" s="76"/>
      <c r="K75" s="75"/>
    </row>
    <row r="76" spans="1:11">
      <c r="A76" s="75"/>
      <c r="B76" s="75"/>
      <c r="C76" s="75"/>
      <c r="D76" s="75"/>
      <c r="E76" s="75"/>
      <c r="F76" s="75"/>
      <c r="G76" s="75"/>
      <c r="H76" s="75"/>
      <c r="I76" s="76"/>
      <c r="J76" s="76"/>
      <c r="K76" s="75"/>
    </row>
    <row r="77" spans="1:11">
      <c r="A77" s="75"/>
      <c r="B77" s="75"/>
      <c r="C77" s="75"/>
      <c r="D77" s="75"/>
      <c r="E77" s="75"/>
      <c r="F77" s="75"/>
      <c r="G77" s="75"/>
      <c r="H77" s="75"/>
      <c r="I77" s="76"/>
      <c r="J77" s="76"/>
      <c r="K77" s="75"/>
    </row>
    <row r="78" spans="1:11">
      <c r="A78" s="75"/>
      <c r="B78" s="75"/>
      <c r="C78" s="75"/>
      <c r="D78" s="75"/>
      <c r="E78" s="75"/>
      <c r="F78" s="75"/>
      <c r="G78" s="75"/>
      <c r="H78" s="75"/>
      <c r="I78" s="76"/>
      <c r="J78" s="76"/>
      <c r="K78" s="75"/>
    </row>
    <row r="79" spans="1:11">
      <c r="A79" s="75"/>
      <c r="B79" s="75"/>
      <c r="C79" s="75"/>
      <c r="D79" s="75"/>
      <c r="E79" s="75"/>
      <c r="F79" s="75"/>
      <c r="G79" s="75"/>
      <c r="H79" s="75"/>
      <c r="I79" s="76"/>
      <c r="J79" s="76"/>
      <c r="K79" s="75"/>
    </row>
    <row r="80" spans="1:11">
      <c r="A80" s="75"/>
      <c r="B80" s="75"/>
      <c r="C80" s="75"/>
      <c r="D80" s="75"/>
      <c r="E80" s="75"/>
      <c r="F80" s="75"/>
      <c r="G80" s="75"/>
      <c r="H80" s="75"/>
      <c r="I80" s="76"/>
      <c r="J80" s="76"/>
      <c r="K80" s="75"/>
    </row>
    <row r="81" spans="1:11">
      <c r="A81" s="75"/>
      <c r="B81" s="75"/>
      <c r="C81" s="75"/>
      <c r="D81" s="75"/>
      <c r="E81" s="75"/>
      <c r="F81" s="75"/>
      <c r="G81" s="75"/>
      <c r="H81" s="75"/>
      <c r="I81" s="76"/>
      <c r="J81" s="76"/>
      <c r="K81" s="75"/>
    </row>
    <row r="82" spans="1:11">
      <c r="A82" s="75"/>
      <c r="B82" s="75"/>
      <c r="C82" s="75"/>
      <c r="D82" s="75"/>
      <c r="E82" s="75"/>
      <c r="F82" s="75"/>
      <c r="G82" s="75"/>
      <c r="H82" s="75"/>
      <c r="I82" s="76"/>
      <c r="J82" s="76"/>
      <c r="K82" s="75"/>
    </row>
    <row r="83" spans="1:11">
      <c r="A83" s="75"/>
      <c r="B83" s="75"/>
      <c r="C83" s="75"/>
      <c r="D83" s="75"/>
      <c r="E83" s="75"/>
      <c r="F83" s="75"/>
      <c r="G83" s="75"/>
      <c r="H83" s="75"/>
      <c r="I83" s="76"/>
      <c r="J83" s="76"/>
      <c r="K83" s="75"/>
    </row>
    <row r="84" spans="1:11">
      <c r="A84" s="75"/>
      <c r="B84" s="75"/>
      <c r="C84" s="75"/>
      <c r="D84" s="75"/>
      <c r="E84" s="75"/>
      <c r="F84" s="75"/>
      <c r="G84" s="75"/>
      <c r="H84" s="75"/>
      <c r="I84" s="76"/>
      <c r="J84" s="76"/>
      <c r="K84" s="75"/>
    </row>
    <row r="85" spans="1:11">
      <c r="A85" s="75"/>
      <c r="B85" s="75"/>
      <c r="C85" s="75"/>
      <c r="D85" s="75"/>
      <c r="E85" s="75"/>
      <c r="F85" s="75"/>
      <c r="G85" s="75"/>
      <c r="H85" s="75"/>
      <c r="I85" s="76"/>
      <c r="J85" s="76"/>
      <c r="K85" s="75"/>
    </row>
    <row r="86" spans="1:11">
      <c r="A86" s="75"/>
      <c r="B86" s="75"/>
      <c r="C86" s="75"/>
      <c r="D86" s="75"/>
      <c r="E86" s="75"/>
      <c r="F86" s="75"/>
      <c r="G86" s="75"/>
      <c r="H86" s="75"/>
      <c r="I86" s="76"/>
      <c r="J86" s="76"/>
      <c r="K86" s="75"/>
    </row>
    <row r="87" spans="1:11">
      <c r="A87" s="75"/>
      <c r="B87" s="75"/>
      <c r="C87" s="75"/>
      <c r="D87" s="75"/>
      <c r="E87" s="75"/>
      <c r="F87" s="75"/>
      <c r="G87" s="75"/>
      <c r="H87" s="75"/>
      <c r="I87" s="76"/>
      <c r="J87" s="76"/>
      <c r="K87" s="75"/>
    </row>
    <row r="88" spans="1:11">
      <c r="A88" s="75"/>
      <c r="B88" s="75"/>
      <c r="C88" s="75"/>
      <c r="D88" s="75"/>
      <c r="E88" s="75"/>
      <c r="F88" s="75"/>
      <c r="G88" s="75"/>
      <c r="H88" s="75"/>
      <c r="I88" s="76"/>
      <c r="J88" s="76"/>
      <c r="K88" s="75"/>
    </row>
    <row r="89" spans="1:11">
      <c r="A89" s="75"/>
      <c r="B89" s="75"/>
      <c r="C89" s="75"/>
      <c r="D89" s="75"/>
      <c r="E89" s="75"/>
      <c r="F89" s="75">
        <f>E90*F90</f>
        <v>0</v>
      </c>
      <c r="G89" s="75"/>
      <c r="H89" s="75"/>
      <c r="I89" s="76"/>
      <c r="J89" s="76"/>
      <c r="K89" s="75"/>
    </row>
    <row r="90" spans="1:11">
      <c r="A90" s="75"/>
      <c r="B90" s="75"/>
      <c r="C90" s="75"/>
      <c r="D90" s="75"/>
      <c r="E90" s="75"/>
      <c r="F90" s="75"/>
      <c r="G90" s="75"/>
      <c r="H90" s="75"/>
      <c r="I90" s="76"/>
      <c r="J90" s="76"/>
      <c r="K90" s="75"/>
    </row>
    <row r="91" spans="1:11">
      <c r="A91" s="75"/>
      <c r="B91" s="75"/>
      <c r="C91" s="75"/>
      <c r="D91" s="75"/>
      <c r="E91" s="75"/>
      <c r="F91" s="75"/>
      <c r="G91" s="75"/>
      <c r="H91" s="75"/>
      <c r="I91" s="76"/>
      <c r="J91" s="76"/>
      <c r="K91" s="75"/>
    </row>
    <row r="92" spans="1:11">
      <c r="A92" s="75"/>
      <c r="B92" s="75"/>
      <c r="C92" s="75"/>
      <c r="D92" s="75"/>
      <c r="E92" s="75"/>
      <c r="F92" s="75"/>
      <c r="G92" s="75"/>
      <c r="H92" s="75"/>
      <c r="I92" s="76"/>
      <c r="J92" s="76"/>
      <c r="K92" s="75"/>
    </row>
    <row r="93" spans="1:11">
      <c r="A93" s="75"/>
      <c r="B93" s="75"/>
      <c r="C93" s="75"/>
      <c r="D93" s="75"/>
      <c r="E93" s="75"/>
      <c r="F93" s="75"/>
      <c r="G93" s="75"/>
      <c r="H93" s="75"/>
      <c r="I93" s="76"/>
      <c r="J93" s="76"/>
      <c r="K93" s="75"/>
    </row>
    <row r="94" spans="1:11">
      <c r="A94" s="75"/>
      <c r="B94" s="75"/>
      <c r="C94" s="75"/>
      <c r="D94" s="75"/>
      <c r="E94" s="75"/>
      <c r="F94" s="75"/>
      <c r="G94" s="75"/>
      <c r="H94" s="75"/>
      <c r="I94" s="76"/>
      <c r="J94" s="76"/>
      <c r="K94" s="75"/>
    </row>
    <row r="95" spans="1:11">
      <c r="A95" s="75"/>
      <c r="B95" s="75"/>
      <c r="C95" s="75"/>
      <c r="D95" s="75"/>
      <c r="E95" s="75"/>
      <c r="F95" s="75"/>
      <c r="G95" s="75"/>
      <c r="H95" s="75"/>
      <c r="I95" s="76"/>
      <c r="J95" s="76"/>
      <c r="K95" s="75"/>
    </row>
    <row r="96" spans="1:11">
      <c r="A96" s="75"/>
      <c r="B96" s="75"/>
      <c r="C96" s="75"/>
      <c r="D96" s="75"/>
      <c r="E96" s="75"/>
      <c r="F96" s="75"/>
      <c r="G96" s="75"/>
      <c r="H96" s="75"/>
      <c r="I96" s="76"/>
      <c r="J96" s="76"/>
      <c r="K96" s="75"/>
    </row>
    <row r="97" spans="1:11">
      <c r="A97" s="75"/>
      <c r="B97" s="75"/>
      <c r="C97" s="75"/>
      <c r="D97" s="75"/>
      <c r="E97" s="75"/>
      <c r="F97" s="75"/>
      <c r="G97" s="75"/>
      <c r="H97" s="75"/>
      <c r="I97" s="76"/>
      <c r="J97" s="76"/>
      <c r="K97" s="75"/>
    </row>
    <row r="98" spans="1:11">
      <c r="A98" s="75"/>
      <c r="B98" s="75"/>
      <c r="C98" s="75"/>
      <c r="D98" s="75"/>
      <c r="E98" s="75"/>
      <c r="F98" s="75"/>
      <c r="G98" s="75"/>
      <c r="H98" s="75"/>
      <c r="I98" s="76"/>
      <c r="J98" s="76"/>
      <c r="K98" s="75"/>
    </row>
    <row r="99" spans="1:11">
      <c r="A99" s="75"/>
      <c r="B99" s="75"/>
      <c r="C99" s="75"/>
      <c r="D99" s="75"/>
      <c r="E99" s="75"/>
      <c r="F99" s="75"/>
      <c r="G99" s="75"/>
      <c r="H99" s="75"/>
      <c r="I99" s="76"/>
      <c r="J99" s="76"/>
      <c r="K99" s="75"/>
    </row>
    <row r="100" spans="1:11">
      <c r="A100" s="75"/>
      <c r="B100" s="75"/>
      <c r="C100" s="75"/>
      <c r="D100" s="75"/>
      <c r="E100" s="75"/>
      <c r="F100" s="75"/>
      <c r="G100" s="75"/>
      <c r="H100" s="75"/>
      <c r="I100" s="76"/>
      <c r="J100" s="76"/>
      <c r="K100" s="75"/>
    </row>
    <row r="101" spans="1:11">
      <c r="A101" s="75"/>
      <c r="B101" s="75"/>
      <c r="C101" s="75"/>
      <c r="D101" s="75"/>
      <c r="E101" s="75"/>
      <c r="F101" s="75"/>
      <c r="G101" s="75"/>
      <c r="H101" s="75"/>
      <c r="I101" s="76"/>
      <c r="J101" s="76"/>
      <c r="K101" s="75"/>
    </row>
    <row r="102" spans="1:11">
      <c r="A102" s="75"/>
      <c r="B102" s="75"/>
      <c r="C102" s="75"/>
      <c r="D102" s="75"/>
      <c r="E102" s="75"/>
      <c r="F102" s="75"/>
      <c r="G102" s="75"/>
      <c r="H102" s="75"/>
      <c r="I102" s="76"/>
      <c r="J102" s="76"/>
      <c r="K102" s="75"/>
    </row>
    <row r="103" spans="1:11">
      <c r="A103" s="75"/>
      <c r="H103" s="75"/>
      <c r="I103" s="76"/>
      <c r="J103" s="76"/>
      <c r="K103" s="75"/>
    </row>
    <row r="104" spans="1:11">
      <c r="A104" s="75"/>
      <c r="H104" s="75"/>
      <c r="I104" s="76"/>
      <c r="J104" s="76"/>
      <c r="K104" s="75"/>
    </row>
  </sheetData>
  <sheetProtection selectLockedCells="1" selectUnlockedCells="1"/>
  <mergeCells count="8">
    <mergeCell ref="E2:G2"/>
    <mergeCell ref="E3:G4"/>
    <mergeCell ref="B2:D4"/>
    <mergeCell ref="B26:C26"/>
    <mergeCell ref="B23:C23"/>
    <mergeCell ref="B6:B8"/>
    <mergeCell ref="I8:J8"/>
    <mergeCell ref="C6:F8"/>
  </mergeCells>
  <conditionalFormatting sqref="G22 G15 G11 G13 G17">
    <cfRule type="expression" dxfId="11" priority="1173">
      <formula>G11=0</formula>
    </cfRule>
  </conditionalFormatting>
  <conditionalFormatting sqref="H19">
    <cfRule type="expression" dxfId="10" priority="589">
      <formula>H19=0</formula>
    </cfRule>
  </conditionalFormatting>
  <conditionalFormatting sqref="G10">
    <cfRule type="expression" dxfId="9" priority="173">
      <formula>G10=0</formula>
    </cfRule>
  </conditionalFormatting>
  <conditionalFormatting sqref="G19">
    <cfRule type="expression" dxfId="8" priority="68">
      <formula>G19=0</formula>
    </cfRule>
  </conditionalFormatting>
  <conditionalFormatting sqref="G21">
    <cfRule type="expression" dxfId="7" priority="62">
      <formula>G21=0</formula>
    </cfRule>
  </conditionalFormatting>
  <conditionalFormatting sqref="G12">
    <cfRule type="expression" dxfId="6" priority="48">
      <formula>G12=0</formula>
    </cfRule>
  </conditionalFormatting>
  <conditionalFormatting sqref="G14">
    <cfRule type="expression" dxfId="5" priority="42">
      <formula>G14=0</formula>
    </cfRule>
  </conditionalFormatting>
  <conditionalFormatting sqref="G18">
    <cfRule type="expression" dxfId="4" priority="24">
      <formula>G18=0</formula>
    </cfRule>
  </conditionalFormatting>
  <conditionalFormatting sqref="G20">
    <cfRule type="expression" dxfId="3" priority="18">
      <formula>G20=0</formula>
    </cfRule>
  </conditionalFormatting>
  <conditionalFormatting sqref="G16">
    <cfRule type="expression" dxfId="2" priority="36">
      <formula>G16=0</formula>
    </cfRule>
  </conditionalFormatting>
  <printOptions horizontalCentered="1" verticalCentered="1"/>
  <pageMargins left="0.39374999999999999" right="0.39374999999999999" top="0.39374999999999999" bottom="0.24" header="0.51180555555555551" footer="0.49"/>
  <pageSetup paperSize="9" scale="86"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6"/>
  <sheetViews>
    <sheetView view="pageBreakPreview" zoomScale="80" zoomScaleNormal="100" zoomScaleSheetLayoutView="80" workbookViewId="0">
      <selection activeCell="H31" sqref="H31"/>
    </sheetView>
  </sheetViews>
  <sheetFormatPr defaultRowHeight="15"/>
  <cols>
    <col min="1" max="1" width="21.85546875" style="35" bestFit="1" customWidth="1"/>
    <col min="2" max="2" width="85.85546875" style="181" customWidth="1"/>
    <col min="3" max="4" width="9.140625" style="35"/>
    <col min="5" max="5" width="14.42578125" style="35" bestFit="1" customWidth="1"/>
    <col min="6" max="7" width="14.5703125" style="35" customWidth="1"/>
    <col min="8" max="8" width="14.28515625" style="140" bestFit="1" customWidth="1"/>
    <col min="9" max="9" width="13.28515625" style="140" bestFit="1" customWidth="1"/>
    <col min="10" max="10" width="10.5703125" style="140" bestFit="1" customWidth="1"/>
    <col min="11" max="11" width="12.140625" style="140" bestFit="1" customWidth="1"/>
    <col min="12" max="16384" width="9.140625" style="140"/>
  </cols>
  <sheetData>
    <row r="1" spans="1:11" ht="50.25" customHeight="1">
      <c r="A1" s="323" t="s">
        <v>28</v>
      </c>
      <c r="B1" s="323"/>
      <c r="C1" s="319" t="s">
        <v>135</v>
      </c>
      <c r="D1" s="319"/>
      <c r="E1" s="319"/>
      <c r="F1" s="319"/>
      <c r="G1" s="319"/>
    </row>
    <row r="2" spans="1:11" ht="15.75">
      <c r="A2" s="323"/>
      <c r="B2" s="323"/>
      <c r="C2" s="320" t="s">
        <v>610</v>
      </c>
      <c r="D2" s="320"/>
      <c r="E2" s="320"/>
      <c r="F2" s="321">
        <v>44438</v>
      </c>
      <c r="G2" s="321"/>
    </row>
    <row r="3" spans="1:11" ht="15.75">
      <c r="A3" s="323"/>
      <c r="B3" s="323"/>
      <c r="C3" s="320"/>
      <c r="D3" s="320"/>
      <c r="E3" s="320"/>
      <c r="F3" s="322" t="s">
        <v>6088</v>
      </c>
      <c r="G3" s="322"/>
    </row>
    <row r="4" spans="1:11" ht="21">
      <c r="A4" s="250" t="s">
        <v>0</v>
      </c>
      <c r="B4" s="251" t="s">
        <v>33</v>
      </c>
      <c r="C4" s="252" t="s">
        <v>1</v>
      </c>
      <c r="D4" s="252" t="s">
        <v>150</v>
      </c>
      <c r="E4" s="253" t="s">
        <v>151</v>
      </c>
      <c r="F4" s="254" t="s">
        <v>137</v>
      </c>
      <c r="G4" s="254" t="s">
        <v>138</v>
      </c>
      <c r="H4" s="140" t="s">
        <v>808</v>
      </c>
      <c r="I4" s="140" t="s">
        <v>808</v>
      </c>
      <c r="J4" s="140" t="s">
        <v>808</v>
      </c>
      <c r="K4" s="140" t="s">
        <v>808</v>
      </c>
    </row>
    <row r="5" spans="1:11">
      <c r="A5" s="170">
        <v>1</v>
      </c>
      <c r="B5" s="171" t="s">
        <v>80</v>
      </c>
      <c r="C5" s="221"/>
      <c r="D5" s="221"/>
      <c r="E5" s="221"/>
      <c r="F5" s="221"/>
      <c r="G5" s="221"/>
    </row>
    <row r="6" spans="1:11">
      <c r="A6" s="173" t="s">
        <v>612</v>
      </c>
      <c r="B6" s="174" t="s">
        <v>613</v>
      </c>
      <c r="C6" s="175" t="s">
        <v>614</v>
      </c>
      <c r="D6" s="175" t="s">
        <v>57</v>
      </c>
      <c r="E6" s="176">
        <v>0.5</v>
      </c>
      <c r="F6" s="237">
        <f>H6</f>
        <v>219.64999999999998</v>
      </c>
      <c r="G6" s="177">
        <f>I6</f>
        <v>14057.126974000001</v>
      </c>
      <c r="H6" s="225">
        <f>SUMPRODUCT($E7:$E11,F7:F11)</f>
        <v>219.64999999999998</v>
      </c>
      <c r="I6" s="225">
        <f>SUMPRODUCT($E7:$E11,G7:G11)</f>
        <v>14057.126974000001</v>
      </c>
      <c r="J6" s="226">
        <f>H6-F6</f>
        <v>0</v>
      </c>
      <c r="K6" s="226">
        <f>I6-G6</f>
        <v>0</v>
      </c>
    </row>
    <row r="7" spans="1:11">
      <c r="A7" s="178">
        <v>40811</v>
      </c>
      <c r="B7" s="179" t="s">
        <v>228</v>
      </c>
      <c r="C7" s="180" t="s">
        <v>154</v>
      </c>
      <c r="D7" s="180" t="s">
        <v>57</v>
      </c>
      <c r="E7" s="178">
        <v>1.0078</v>
      </c>
      <c r="F7" s="178">
        <f>IF($C7="MAT.",VLOOKUP($A7,Insumos,5,FALSE),0)</f>
        <v>0</v>
      </c>
      <c r="G7" s="178">
        <f>IF($C7="M.O.",VLOOKUP($A7,Insumos,5,FALSE),0)</f>
        <v>13948.33</v>
      </c>
    </row>
    <row r="8" spans="1:11">
      <c r="A8" s="178">
        <v>40863</v>
      </c>
      <c r="B8" s="179" t="s">
        <v>240</v>
      </c>
      <c r="C8" s="180" t="s">
        <v>35</v>
      </c>
      <c r="D8" s="180" t="s">
        <v>57</v>
      </c>
      <c r="E8" s="178">
        <v>1</v>
      </c>
      <c r="F8" s="178">
        <f>IF($C8="MAT.",VLOOKUP($A8,Insumos,5,FALSE),0)</f>
        <v>103.7</v>
      </c>
      <c r="G8" s="178">
        <f>IF($C8="M.O.",VLOOKUP($A8,Insumos,5,FALSE),0)</f>
        <v>0</v>
      </c>
    </row>
    <row r="9" spans="1:11">
      <c r="A9" s="178">
        <v>40864</v>
      </c>
      <c r="B9" s="179" t="s">
        <v>266</v>
      </c>
      <c r="C9" s="180" t="s">
        <v>35</v>
      </c>
      <c r="D9" s="180" t="s">
        <v>57</v>
      </c>
      <c r="E9" s="178">
        <v>1</v>
      </c>
      <c r="F9" s="178">
        <f>IF($C9="MAT.",VLOOKUP($A9,Insumos,5,FALSE),0)</f>
        <v>11.13</v>
      </c>
      <c r="G9" s="178">
        <f>IF($C9="M.O.",VLOOKUP($A9,Insumos,5,FALSE),0)</f>
        <v>0</v>
      </c>
    </row>
    <row r="10" spans="1:11" ht="21">
      <c r="A10" s="178">
        <v>43474</v>
      </c>
      <c r="B10" s="179" t="s">
        <v>244</v>
      </c>
      <c r="C10" s="180" t="s">
        <v>35</v>
      </c>
      <c r="D10" s="180" t="s">
        <v>57</v>
      </c>
      <c r="E10" s="178">
        <v>1</v>
      </c>
      <c r="F10" s="178">
        <f>IF($C10="MAT.",VLOOKUP($A10,Insumos,5,FALSE),0)</f>
        <v>1.6</v>
      </c>
      <c r="G10" s="178">
        <f>IF($C10="M.O.",VLOOKUP($A10,Insumos,5,FALSE),0)</f>
        <v>0</v>
      </c>
    </row>
    <row r="11" spans="1:11" ht="21">
      <c r="A11" s="178">
        <v>43498</v>
      </c>
      <c r="B11" s="179" t="s">
        <v>233</v>
      </c>
      <c r="C11" s="180" t="s">
        <v>35</v>
      </c>
      <c r="D11" s="180" t="s">
        <v>57</v>
      </c>
      <c r="E11" s="178">
        <v>1</v>
      </c>
      <c r="F11" s="178">
        <f>IF($C11="MAT.",VLOOKUP($A11,Insumos,5,FALSE),0)</f>
        <v>103.22</v>
      </c>
      <c r="G11" s="178">
        <f>IF($C11="M.O.",VLOOKUP($A11,Insumos,5,FALSE),0)</f>
        <v>0</v>
      </c>
    </row>
    <row r="12" spans="1:11">
      <c r="A12" s="173" t="s">
        <v>615</v>
      </c>
      <c r="B12" s="174" t="s">
        <v>616</v>
      </c>
      <c r="C12" s="175" t="s">
        <v>614</v>
      </c>
      <c r="D12" s="175" t="s">
        <v>57</v>
      </c>
      <c r="E12" s="176">
        <v>1</v>
      </c>
      <c r="F12" s="237">
        <f>H12</f>
        <v>307.04000000000002</v>
      </c>
      <c r="G12" s="177">
        <f>I12</f>
        <v>6873.0556160000006</v>
      </c>
      <c r="H12" s="225">
        <f>SUMPRODUCT($E13:$E17,F13:F17)</f>
        <v>307.04000000000002</v>
      </c>
      <c r="I12" s="225">
        <f>SUMPRODUCT($E13:$E17,G13:G17)</f>
        <v>6873.0556160000006</v>
      </c>
      <c r="J12" s="226">
        <f>H12-F12</f>
        <v>0</v>
      </c>
      <c r="K12" s="226">
        <f>I12-G12</f>
        <v>0</v>
      </c>
    </row>
    <row r="13" spans="1:11">
      <c r="A13" s="178">
        <v>40818</v>
      </c>
      <c r="B13" s="179" t="s">
        <v>225</v>
      </c>
      <c r="C13" s="180" t="s">
        <v>154</v>
      </c>
      <c r="D13" s="180" t="s">
        <v>57</v>
      </c>
      <c r="E13" s="178">
        <v>1.0112000000000001</v>
      </c>
      <c r="F13" s="178">
        <f>IF($C13="MAT.",VLOOKUP($A13,Insumos,5,FALSE),0)</f>
        <v>0</v>
      </c>
      <c r="G13" s="178">
        <f>IF($C13="M.O.",VLOOKUP($A13,Insumos,5,FALSE),0)</f>
        <v>6796.93</v>
      </c>
    </row>
    <row r="14" spans="1:11">
      <c r="A14" s="178">
        <v>40863</v>
      </c>
      <c r="B14" s="179" t="s">
        <v>240</v>
      </c>
      <c r="C14" s="180" t="s">
        <v>35</v>
      </c>
      <c r="D14" s="180" t="s">
        <v>57</v>
      </c>
      <c r="E14" s="178">
        <v>1</v>
      </c>
      <c r="F14" s="178">
        <f>IF($C14="MAT.",VLOOKUP($A14,Insumos,5,FALSE),0)</f>
        <v>103.7</v>
      </c>
      <c r="G14" s="178">
        <f>IF($C14="M.O.",VLOOKUP($A14,Insumos,5,FALSE),0)</f>
        <v>0</v>
      </c>
    </row>
    <row r="15" spans="1:11">
      <c r="A15" s="178">
        <v>40864</v>
      </c>
      <c r="B15" s="179" t="s">
        <v>266</v>
      </c>
      <c r="C15" s="180" t="s">
        <v>35</v>
      </c>
      <c r="D15" s="180" t="s">
        <v>57</v>
      </c>
      <c r="E15" s="178">
        <v>1</v>
      </c>
      <c r="F15" s="178">
        <f>IF($C15="MAT.",VLOOKUP($A15,Insumos,5,FALSE),0)</f>
        <v>11.13</v>
      </c>
      <c r="G15" s="178">
        <f>IF($C15="M.O.",VLOOKUP($A15,Insumos,5,FALSE),0)</f>
        <v>0</v>
      </c>
    </row>
    <row r="16" spans="1:11" ht="21">
      <c r="A16" s="178">
        <v>43475</v>
      </c>
      <c r="B16" s="179" t="s">
        <v>243</v>
      </c>
      <c r="C16" s="180" t="s">
        <v>35</v>
      </c>
      <c r="D16" s="180" t="s">
        <v>57</v>
      </c>
      <c r="E16" s="178">
        <v>1</v>
      </c>
      <c r="F16" s="178">
        <f>IF($C16="MAT.",VLOOKUP($A16,Insumos,5,FALSE),0)</f>
        <v>14.97</v>
      </c>
      <c r="G16" s="178">
        <f>IF($C16="M.O.",VLOOKUP($A16,Insumos,5,FALSE),0)</f>
        <v>0</v>
      </c>
    </row>
    <row r="17" spans="1:11" ht="21">
      <c r="A17" s="178">
        <v>43499</v>
      </c>
      <c r="B17" s="179" t="s">
        <v>232</v>
      </c>
      <c r="C17" s="180" t="s">
        <v>35</v>
      </c>
      <c r="D17" s="180" t="s">
        <v>57</v>
      </c>
      <c r="E17" s="178">
        <v>1</v>
      </c>
      <c r="F17" s="178">
        <f>IF($C17="MAT.",VLOOKUP($A17,Insumos,5,FALSE),0)</f>
        <v>177.24</v>
      </c>
      <c r="G17" s="178">
        <f>IF($C17="M.O.",VLOOKUP($A17,Insumos,5,FALSE),0)</f>
        <v>0</v>
      </c>
    </row>
    <row r="18" spans="1:11" ht="21">
      <c r="A18" s="173" t="s">
        <v>617</v>
      </c>
      <c r="B18" s="174" t="s">
        <v>45</v>
      </c>
      <c r="C18" s="175" t="s">
        <v>614</v>
      </c>
      <c r="D18" s="175" t="s">
        <v>2</v>
      </c>
      <c r="E18" s="176">
        <v>1</v>
      </c>
      <c r="F18" s="237">
        <f>H18</f>
        <v>30</v>
      </c>
      <c r="G18" s="177">
        <f>I18</f>
        <v>0</v>
      </c>
      <c r="H18" s="225">
        <f>SUMPRODUCT($E19,F19)</f>
        <v>30</v>
      </c>
      <c r="I18" s="225">
        <f>SUMPRODUCT($E19,G19)</f>
        <v>0</v>
      </c>
      <c r="J18" s="226">
        <f>H18-F18</f>
        <v>0</v>
      </c>
      <c r="K18" s="226">
        <f>I18-G18</f>
        <v>0</v>
      </c>
    </row>
    <row r="19" spans="1:11" ht="21">
      <c r="A19" s="178" t="s">
        <v>618</v>
      </c>
      <c r="B19" s="179" t="s">
        <v>45</v>
      </c>
      <c r="C19" s="180" t="s">
        <v>35</v>
      </c>
      <c r="D19" s="180" t="s">
        <v>2</v>
      </c>
      <c r="E19" s="178">
        <v>1</v>
      </c>
      <c r="F19" s="178">
        <f>IF($C19="MAT.",VLOOKUP($A19,Pesquisa,6,FALSE),0)</f>
        <v>30</v>
      </c>
      <c r="G19" s="178">
        <f>IF($C19="m.o.",VLOOKUP($A19,Pesquisa,6,FALSE),0)</f>
        <v>0</v>
      </c>
    </row>
    <row r="20" spans="1:11">
      <c r="A20" s="173" t="s">
        <v>619</v>
      </c>
      <c r="B20" s="174" t="s">
        <v>620</v>
      </c>
      <c r="C20" s="175" t="s">
        <v>614</v>
      </c>
      <c r="D20" s="175" t="s">
        <v>57</v>
      </c>
      <c r="E20" s="176">
        <v>0.5</v>
      </c>
      <c r="F20" s="237">
        <f>H20</f>
        <v>219.64999999999998</v>
      </c>
      <c r="G20" s="177">
        <f>I20</f>
        <v>14057.126974000001</v>
      </c>
      <c r="H20" s="225">
        <f>SUMPRODUCT($E21:$E26,F21:F26)</f>
        <v>219.64999999999998</v>
      </c>
      <c r="I20" s="225">
        <f>SUMPRODUCT($E21:$E26,G21:G26)</f>
        <v>14057.126974000001</v>
      </c>
      <c r="J20" s="226">
        <f>H20-F20</f>
        <v>0</v>
      </c>
      <c r="K20" s="226">
        <f>I20-G20</f>
        <v>0</v>
      </c>
    </row>
    <row r="21" spans="1:11">
      <c r="A21" s="178">
        <v>40811</v>
      </c>
      <c r="B21" s="179" t="s">
        <v>228</v>
      </c>
      <c r="C21" s="180" t="s">
        <v>154</v>
      </c>
      <c r="D21" s="180" t="s">
        <v>57</v>
      </c>
      <c r="E21" s="178">
        <v>7.7999999999999996E-3</v>
      </c>
      <c r="F21" s="178">
        <f t="shared" ref="F21:F26" si="0">IF($C21="MAT.",VLOOKUP($A21,Insumos,5,FALSE),0)</f>
        <v>0</v>
      </c>
      <c r="G21" s="178">
        <f t="shared" ref="G21:G26" si="1">IF($C21="M.O.",VLOOKUP($A21,Insumos,5,FALSE),0)</f>
        <v>13948.33</v>
      </c>
    </row>
    <row r="22" spans="1:11">
      <c r="A22" s="178">
        <v>40863</v>
      </c>
      <c r="B22" s="179" t="s">
        <v>240</v>
      </c>
      <c r="C22" s="180" t="s">
        <v>35</v>
      </c>
      <c r="D22" s="180" t="s">
        <v>57</v>
      </c>
      <c r="E22" s="178">
        <v>1</v>
      </c>
      <c r="F22" s="178">
        <f t="shared" si="0"/>
        <v>103.7</v>
      </c>
      <c r="G22" s="178">
        <f t="shared" si="1"/>
        <v>0</v>
      </c>
    </row>
    <row r="23" spans="1:11">
      <c r="A23" s="178">
        <v>40864</v>
      </c>
      <c r="B23" s="179" t="s">
        <v>266</v>
      </c>
      <c r="C23" s="180" t="s">
        <v>35</v>
      </c>
      <c r="D23" s="180" t="s">
        <v>57</v>
      </c>
      <c r="E23" s="178">
        <v>1</v>
      </c>
      <c r="F23" s="178">
        <f t="shared" si="0"/>
        <v>11.13</v>
      </c>
      <c r="G23" s="178">
        <f t="shared" si="1"/>
        <v>0</v>
      </c>
    </row>
    <row r="24" spans="1:11">
      <c r="A24" s="178">
        <v>40939</v>
      </c>
      <c r="B24" s="179" t="s">
        <v>229</v>
      </c>
      <c r="C24" s="180" t="s">
        <v>154</v>
      </c>
      <c r="D24" s="180" t="s">
        <v>57</v>
      </c>
      <c r="E24" s="178">
        <v>1</v>
      </c>
      <c r="F24" s="178">
        <f t="shared" si="0"/>
        <v>0</v>
      </c>
      <c r="G24" s="178">
        <f t="shared" si="1"/>
        <v>13948.33</v>
      </c>
    </row>
    <row r="25" spans="1:11" ht="21">
      <c r="A25" s="178">
        <v>43474</v>
      </c>
      <c r="B25" s="179" t="s">
        <v>244</v>
      </c>
      <c r="C25" s="180" t="s">
        <v>35</v>
      </c>
      <c r="D25" s="180" t="s">
        <v>57</v>
      </c>
      <c r="E25" s="178">
        <v>1</v>
      </c>
      <c r="F25" s="178">
        <f t="shared" si="0"/>
        <v>1.6</v>
      </c>
      <c r="G25" s="178">
        <f t="shared" si="1"/>
        <v>0</v>
      </c>
    </row>
    <row r="26" spans="1:11" ht="21">
      <c r="A26" s="178">
        <v>43498</v>
      </c>
      <c r="B26" s="179" t="s">
        <v>233</v>
      </c>
      <c r="C26" s="180" t="s">
        <v>35</v>
      </c>
      <c r="D26" s="180" t="s">
        <v>57</v>
      </c>
      <c r="E26" s="178">
        <v>1</v>
      </c>
      <c r="F26" s="178">
        <f t="shared" si="0"/>
        <v>103.22</v>
      </c>
      <c r="G26" s="178">
        <f t="shared" si="1"/>
        <v>0</v>
      </c>
    </row>
    <row r="27" spans="1:11">
      <c r="A27" s="173" t="s">
        <v>621</v>
      </c>
      <c r="B27" s="174" t="s">
        <v>622</v>
      </c>
      <c r="C27" s="175" t="s">
        <v>614</v>
      </c>
      <c r="D27" s="175" t="s">
        <v>57</v>
      </c>
      <c r="E27" s="176">
        <v>0.5</v>
      </c>
      <c r="F27" s="237">
        <f>H27</f>
        <v>219.64999999999998</v>
      </c>
      <c r="G27" s="177">
        <f>I27</f>
        <v>14057.126974000001</v>
      </c>
      <c r="H27" s="225">
        <f>SUMPRODUCT($E28:$E33,F28:F33)</f>
        <v>219.64999999999998</v>
      </c>
      <c r="I27" s="225">
        <f>SUMPRODUCT($E28:$E33,G28:G33)</f>
        <v>14057.126974000001</v>
      </c>
      <c r="J27" s="226">
        <f>H27-F27</f>
        <v>0</v>
      </c>
      <c r="K27" s="226">
        <f>I27-G27</f>
        <v>0</v>
      </c>
    </row>
    <row r="28" spans="1:11">
      <c r="A28" s="178">
        <v>40811</v>
      </c>
      <c r="B28" s="179" t="s">
        <v>228</v>
      </c>
      <c r="C28" s="180" t="s">
        <v>154</v>
      </c>
      <c r="D28" s="180" t="s">
        <v>57</v>
      </c>
      <c r="E28" s="178">
        <v>7.7999999999999996E-3</v>
      </c>
      <c r="F28" s="178">
        <f t="shared" ref="F28:F33" si="2">IF($C28="MAT.",VLOOKUP($A28,Insumos,5,FALSE),0)</f>
        <v>0</v>
      </c>
      <c r="G28" s="178">
        <f t="shared" ref="G28:G33" si="3">IF($C28="M.O.",VLOOKUP($A28,Insumos,5,FALSE),0)</f>
        <v>13948.33</v>
      </c>
    </row>
    <row r="29" spans="1:11">
      <c r="A29" s="178">
        <v>40863</v>
      </c>
      <c r="B29" s="179" t="s">
        <v>240</v>
      </c>
      <c r="C29" s="180" t="s">
        <v>35</v>
      </c>
      <c r="D29" s="180" t="s">
        <v>57</v>
      </c>
      <c r="E29" s="178">
        <v>1</v>
      </c>
      <c r="F29" s="178">
        <f t="shared" si="2"/>
        <v>103.7</v>
      </c>
      <c r="G29" s="178">
        <f t="shared" si="3"/>
        <v>0</v>
      </c>
    </row>
    <row r="30" spans="1:11">
      <c r="A30" s="178">
        <v>40864</v>
      </c>
      <c r="B30" s="179" t="s">
        <v>266</v>
      </c>
      <c r="C30" s="180" t="s">
        <v>35</v>
      </c>
      <c r="D30" s="180" t="s">
        <v>57</v>
      </c>
      <c r="E30" s="178">
        <v>1</v>
      </c>
      <c r="F30" s="178">
        <f t="shared" si="2"/>
        <v>11.13</v>
      </c>
      <c r="G30" s="178">
        <f t="shared" si="3"/>
        <v>0</v>
      </c>
    </row>
    <row r="31" spans="1:11">
      <c r="A31" s="178">
        <v>40939</v>
      </c>
      <c r="B31" s="179" t="s">
        <v>229</v>
      </c>
      <c r="C31" s="180" t="s">
        <v>154</v>
      </c>
      <c r="D31" s="180" t="s">
        <v>57</v>
      </c>
      <c r="E31" s="178">
        <v>1</v>
      </c>
      <c r="F31" s="178">
        <f t="shared" si="2"/>
        <v>0</v>
      </c>
      <c r="G31" s="178">
        <f t="shared" si="3"/>
        <v>13948.33</v>
      </c>
    </row>
    <row r="32" spans="1:11" ht="21">
      <c r="A32" s="178">
        <v>43474</v>
      </c>
      <c r="B32" s="179" t="s">
        <v>244</v>
      </c>
      <c r="C32" s="180" t="s">
        <v>35</v>
      </c>
      <c r="D32" s="180" t="s">
        <v>57</v>
      </c>
      <c r="E32" s="178">
        <v>1</v>
      </c>
      <c r="F32" s="178">
        <f t="shared" si="2"/>
        <v>1.6</v>
      </c>
      <c r="G32" s="178">
        <f t="shared" si="3"/>
        <v>0</v>
      </c>
    </row>
    <row r="33" spans="1:11" ht="21">
      <c r="A33" s="178">
        <v>43498</v>
      </c>
      <c r="B33" s="179" t="s">
        <v>233</v>
      </c>
      <c r="C33" s="180" t="s">
        <v>35</v>
      </c>
      <c r="D33" s="180" t="s">
        <v>57</v>
      </c>
      <c r="E33" s="178">
        <v>1</v>
      </c>
      <c r="F33" s="178">
        <f t="shared" si="2"/>
        <v>103.22</v>
      </c>
      <c r="G33" s="178">
        <f t="shared" si="3"/>
        <v>0</v>
      </c>
    </row>
    <row r="34" spans="1:11">
      <c r="A34" s="173" t="s">
        <v>139</v>
      </c>
      <c r="B34" s="174" t="s">
        <v>130</v>
      </c>
      <c r="C34" s="175" t="s">
        <v>614</v>
      </c>
      <c r="D34" s="175" t="s">
        <v>2</v>
      </c>
      <c r="E34" s="176">
        <v>3</v>
      </c>
      <c r="F34" s="237">
        <f>H34</f>
        <v>88.78</v>
      </c>
      <c r="G34" s="177">
        <f>I34</f>
        <v>0</v>
      </c>
      <c r="H34" s="225">
        <f>SUMPRODUCT($E35,F35)</f>
        <v>88.78</v>
      </c>
      <c r="I34" s="225">
        <f>SUMPRODUCT($E35,G35)</f>
        <v>0</v>
      </c>
      <c r="J34" s="226">
        <f>H34-F34</f>
        <v>0</v>
      </c>
      <c r="K34" s="226">
        <f>I34-G34</f>
        <v>0</v>
      </c>
    </row>
    <row r="35" spans="1:11">
      <c r="A35" s="178" t="s">
        <v>623</v>
      </c>
      <c r="B35" s="179" t="s">
        <v>130</v>
      </c>
      <c r="C35" s="180" t="s">
        <v>35</v>
      </c>
      <c r="D35" s="180" t="s">
        <v>2</v>
      </c>
      <c r="E35" s="178">
        <v>1</v>
      </c>
      <c r="F35" s="178">
        <f>IF($C35="MAT.",VLOOKUP($A35,Pesquisa,6,FALSE),0)</f>
        <v>88.78</v>
      </c>
      <c r="G35" s="178">
        <f>IF($C35="m.o.",VLOOKUP($A35,Pesquisa,6,FALSE),0)</f>
        <v>0</v>
      </c>
    </row>
    <row r="36" spans="1:11">
      <c r="A36" s="170">
        <v>2</v>
      </c>
      <c r="B36" s="171" t="s">
        <v>624</v>
      </c>
      <c r="C36" s="221"/>
      <c r="D36" s="221"/>
      <c r="E36" s="221"/>
      <c r="F36" s="221"/>
      <c r="G36" s="221"/>
    </row>
    <row r="37" spans="1:11" ht="21">
      <c r="A37" s="173">
        <v>10527</v>
      </c>
      <c r="B37" s="174" t="s">
        <v>625</v>
      </c>
      <c r="C37" s="175" t="s">
        <v>35</v>
      </c>
      <c r="D37" s="175" t="s">
        <v>626</v>
      </c>
      <c r="E37" s="176">
        <v>20</v>
      </c>
      <c r="F37" s="237">
        <f t="shared" ref="F37:F38" si="4">H37</f>
        <v>13</v>
      </c>
      <c r="G37" s="177">
        <f t="shared" ref="G37:G38" si="5">I37</f>
        <v>0</v>
      </c>
      <c r="H37" s="225">
        <v>13</v>
      </c>
      <c r="I37" s="225">
        <v>0</v>
      </c>
      <c r="J37" s="226">
        <f>H37-F37</f>
        <v>0</v>
      </c>
      <c r="K37" s="226">
        <f>I37-G37</f>
        <v>0</v>
      </c>
    </row>
    <row r="38" spans="1:11">
      <c r="A38" s="173" t="s">
        <v>627</v>
      </c>
      <c r="B38" s="174" t="s">
        <v>628</v>
      </c>
      <c r="C38" s="175" t="s">
        <v>614</v>
      </c>
      <c r="D38" s="175" t="s">
        <v>629</v>
      </c>
      <c r="E38" s="176">
        <v>30</v>
      </c>
      <c r="F38" s="237">
        <f t="shared" si="4"/>
        <v>4.6844999999999999</v>
      </c>
      <c r="G38" s="177">
        <f t="shared" si="5"/>
        <v>0.94154879999999985</v>
      </c>
      <c r="H38" s="225">
        <f>SUMPRODUCT($E39:$E46,F39:F46)</f>
        <v>4.6844999999999999</v>
      </c>
      <c r="I38" s="225">
        <f>SUMPRODUCT($E39:$E46,G39:G46)</f>
        <v>0.94154879999999985</v>
      </c>
      <c r="J38" s="226">
        <f>H38-F38</f>
        <v>0</v>
      </c>
      <c r="K38" s="226">
        <f>I38-G38</f>
        <v>0</v>
      </c>
    </row>
    <row r="39" spans="1:11">
      <c r="A39" s="178">
        <v>37370</v>
      </c>
      <c r="B39" s="179" t="s">
        <v>190</v>
      </c>
      <c r="C39" s="180" t="s">
        <v>35</v>
      </c>
      <c r="D39" s="180" t="s">
        <v>158</v>
      </c>
      <c r="E39" s="178">
        <v>0.1</v>
      </c>
      <c r="F39" s="178">
        <f t="shared" ref="F39:F46" si="6">IF($C39="MAT.",VLOOKUP($A39,Insumos,5,FALSE),0)</f>
        <v>1.62</v>
      </c>
      <c r="G39" s="178">
        <f t="shared" ref="G39:G46" si="7">IF($C39="M.O.",VLOOKUP($A39,Insumos,5,FALSE),0)</f>
        <v>0</v>
      </c>
    </row>
    <row r="40" spans="1:11">
      <c r="A40" s="178">
        <v>37371</v>
      </c>
      <c r="B40" s="179" t="s">
        <v>277</v>
      </c>
      <c r="C40" s="180" t="s">
        <v>35</v>
      </c>
      <c r="D40" s="180" t="s">
        <v>158</v>
      </c>
      <c r="E40" s="178">
        <v>0.1</v>
      </c>
      <c r="F40" s="178">
        <f t="shared" si="6"/>
        <v>0.82</v>
      </c>
      <c r="G40" s="178">
        <f t="shared" si="7"/>
        <v>0</v>
      </c>
    </row>
    <row r="41" spans="1:11">
      <c r="A41" s="178">
        <v>37372</v>
      </c>
      <c r="B41" s="179" t="s">
        <v>239</v>
      </c>
      <c r="C41" s="180" t="s">
        <v>35</v>
      </c>
      <c r="D41" s="180" t="s">
        <v>158</v>
      </c>
      <c r="E41" s="178">
        <v>0.1</v>
      </c>
      <c r="F41" s="178">
        <f t="shared" si="6"/>
        <v>0.55000000000000004</v>
      </c>
      <c r="G41" s="178">
        <f t="shared" si="7"/>
        <v>0</v>
      </c>
    </row>
    <row r="42" spans="1:11">
      <c r="A42" s="178">
        <v>37373</v>
      </c>
      <c r="B42" s="179" t="s">
        <v>265</v>
      </c>
      <c r="C42" s="180" t="s">
        <v>35</v>
      </c>
      <c r="D42" s="180" t="s">
        <v>158</v>
      </c>
      <c r="E42" s="178">
        <v>0.1</v>
      </c>
      <c r="F42" s="178">
        <f t="shared" si="6"/>
        <v>0.06</v>
      </c>
      <c r="G42" s="178">
        <f t="shared" si="7"/>
        <v>0</v>
      </c>
    </row>
    <row r="43" spans="1:11" ht="21">
      <c r="A43" s="178">
        <v>43467</v>
      </c>
      <c r="B43" s="179" t="s">
        <v>248</v>
      </c>
      <c r="C43" s="180" t="s">
        <v>35</v>
      </c>
      <c r="D43" s="180" t="s">
        <v>158</v>
      </c>
      <c r="E43" s="178">
        <v>0.1</v>
      </c>
      <c r="F43" s="178">
        <f t="shared" si="6"/>
        <v>0.41</v>
      </c>
      <c r="G43" s="178">
        <f t="shared" si="7"/>
        <v>0</v>
      </c>
    </row>
    <row r="44" spans="1:11">
      <c r="A44" s="178">
        <v>43491</v>
      </c>
      <c r="B44" s="179" t="s">
        <v>237</v>
      </c>
      <c r="C44" s="180" t="s">
        <v>35</v>
      </c>
      <c r="D44" s="180" t="s">
        <v>158</v>
      </c>
      <c r="E44" s="178">
        <v>0.1</v>
      </c>
      <c r="F44" s="178">
        <f t="shared" si="6"/>
        <v>1.01</v>
      </c>
      <c r="G44" s="178">
        <f t="shared" si="7"/>
        <v>0</v>
      </c>
    </row>
    <row r="45" spans="1:11">
      <c r="A45" s="178">
        <v>6111</v>
      </c>
      <c r="B45" s="179" t="s">
        <v>269</v>
      </c>
      <c r="C45" s="180" t="s">
        <v>154</v>
      </c>
      <c r="D45" s="180" t="s">
        <v>158</v>
      </c>
      <c r="E45" s="178">
        <v>0.10145999999999999</v>
      </c>
      <c r="F45" s="178">
        <f t="shared" si="6"/>
        <v>0</v>
      </c>
      <c r="G45" s="178">
        <f t="shared" si="7"/>
        <v>9.2799999999999994</v>
      </c>
    </row>
    <row r="46" spans="1:11">
      <c r="A46" s="178">
        <v>6189</v>
      </c>
      <c r="B46" s="179" t="s">
        <v>630</v>
      </c>
      <c r="C46" s="180" t="s">
        <v>35</v>
      </c>
      <c r="D46" s="180" t="s">
        <v>58</v>
      </c>
      <c r="E46" s="178">
        <v>0.15</v>
      </c>
      <c r="F46" s="178">
        <f t="shared" si="6"/>
        <v>28.25</v>
      </c>
      <c r="G46" s="178">
        <f t="shared" si="7"/>
        <v>0</v>
      </c>
    </row>
    <row r="47" spans="1:11">
      <c r="A47" s="170">
        <v>3</v>
      </c>
      <c r="B47" s="171" t="s">
        <v>631</v>
      </c>
      <c r="C47" s="221"/>
      <c r="D47" s="221"/>
      <c r="E47" s="221"/>
      <c r="F47" s="221"/>
      <c r="G47" s="221"/>
    </row>
    <row r="48" spans="1:11" ht="21">
      <c r="A48" s="173" t="s">
        <v>632</v>
      </c>
      <c r="B48" s="174" t="s">
        <v>633</v>
      </c>
      <c r="C48" s="175" t="s">
        <v>614</v>
      </c>
      <c r="D48" s="175" t="s">
        <v>56</v>
      </c>
      <c r="E48" s="176">
        <v>32.85</v>
      </c>
      <c r="F48" s="237">
        <f>H48</f>
        <v>9.1307799999999997</v>
      </c>
      <c r="G48" s="177">
        <f>I48</f>
        <v>7.7561418456000002</v>
      </c>
      <c r="H48" s="225">
        <f>SUMPRODUCT($E49:$E57,F49:F57)</f>
        <v>9.1307799999999997</v>
      </c>
      <c r="I48" s="225">
        <f>SUMPRODUCT($E49:$E57,G49:G57)</f>
        <v>7.7561418456000002</v>
      </c>
      <c r="J48" s="226">
        <f>H48-F48</f>
        <v>0</v>
      </c>
      <c r="K48" s="226">
        <f>I48-G48</f>
        <v>0</v>
      </c>
    </row>
    <row r="49" spans="1:11">
      <c r="A49" s="178">
        <v>7307</v>
      </c>
      <c r="B49" s="179" t="s">
        <v>251</v>
      </c>
      <c r="C49" s="180" t="s">
        <v>35</v>
      </c>
      <c r="D49" s="180" t="s">
        <v>70</v>
      </c>
      <c r="E49" s="178">
        <v>0.20699999999999999</v>
      </c>
      <c r="F49" s="178">
        <f t="shared" ref="F49:F57" si="8">IF($C49="MAT.",VLOOKUP($A49,Insumos,5,FALSE),0)</f>
        <v>25.61</v>
      </c>
      <c r="G49" s="178">
        <f t="shared" ref="G49:G57" si="9">IF($C49="M.O.",VLOOKUP($A49,Insumos,5,FALSE),0)</f>
        <v>0</v>
      </c>
    </row>
    <row r="50" spans="1:11">
      <c r="A50" s="178">
        <v>37370</v>
      </c>
      <c r="B50" s="179" t="s">
        <v>190</v>
      </c>
      <c r="C50" s="180" t="s">
        <v>35</v>
      </c>
      <c r="D50" s="180" t="s">
        <v>158</v>
      </c>
      <c r="E50" s="178">
        <v>0.52659999999999996</v>
      </c>
      <c r="F50" s="178">
        <f t="shared" si="8"/>
        <v>1.62</v>
      </c>
      <c r="G50" s="178">
        <f t="shared" si="9"/>
        <v>0</v>
      </c>
    </row>
    <row r="51" spans="1:11">
      <c r="A51" s="178">
        <v>37371</v>
      </c>
      <c r="B51" s="179" t="s">
        <v>277</v>
      </c>
      <c r="C51" s="180" t="s">
        <v>35</v>
      </c>
      <c r="D51" s="180" t="s">
        <v>158</v>
      </c>
      <c r="E51" s="178">
        <v>0.52659999999999996</v>
      </c>
      <c r="F51" s="178">
        <f t="shared" si="8"/>
        <v>0.82</v>
      </c>
      <c r="G51" s="178">
        <f t="shared" si="9"/>
        <v>0</v>
      </c>
    </row>
    <row r="52" spans="1:11">
      <c r="A52" s="178">
        <v>37372</v>
      </c>
      <c r="B52" s="179" t="s">
        <v>239</v>
      </c>
      <c r="C52" s="180" t="s">
        <v>35</v>
      </c>
      <c r="D52" s="180" t="s">
        <v>158</v>
      </c>
      <c r="E52" s="178">
        <v>0.52659999999999996</v>
      </c>
      <c r="F52" s="178">
        <f t="shared" si="8"/>
        <v>0.55000000000000004</v>
      </c>
      <c r="G52" s="178">
        <f t="shared" si="9"/>
        <v>0</v>
      </c>
    </row>
    <row r="53" spans="1:11">
      <c r="A53" s="178">
        <v>37373</v>
      </c>
      <c r="B53" s="179" t="s">
        <v>265</v>
      </c>
      <c r="C53" s="180" t="s">
        <v>35</v>
      </c>
      <c r="D53" s="180" t="s">
        <v>158</v>
      </c>
      <c r="E53" s="178">
        <v>0.52659999999999996</v>
      </c>
      <c r="F53" s="178">
        <f t="shared" si="8"/>
        <v>0.06</v>
      </c>
      <c r="G53" s="178">
        <f t="shared" si="9"/>
        <v>0</v>
      </c>
    </row>
    <row r="54" spans="1:11">
      <c r="A54" s="178">
        <v>43466</v>
      </c>
      <c r="B54" s="179" t="s">
        <v>247</v>
      </c>
      <c r="C54" s="180" t="s">
        <v>35</v>
      </c>
      <c r="D54" s="180" t="s">
        <v>158</v>
      </c>
      <c r="E54" s="178">
        <v>0.52659999999999996</v>
      </c>
      <c r="F54" s="178">
        <f t="shared" si="8"/>
        <v>1.27</v>
      </c>
      <c r="G54" s="178">
        <f t="shared" si="9"/>
        <v>0</v>
      </c>
    </row>
    <row r="55" spans="1:11">
      <c r="A55" s="178">
        <v>43490</v>
      </c>
      <c r="B55" s="179" t="s">
        <v>236</v>
      </c>
      <c r="C55" s="180" t="s">
        <v>35</v>
      </c>
      <c r="D55" s="180" t="s">
        <v>158</v>
      </c>
      <c r="E55" s="178">
        <v>0.52659999999999996</v>
      </c>
      <c r="F55" s="178">
        <f t="shared" si="8"/>
        <v>1.33</v>
      </c>
      <c r="G55" s="178">
        <f t="shared" si="9"/>
        <v>0</v>
      </c>
    </row>
    <row r="56" spans="1:11">
      <c r="A56" s="178">
        <v>4783</v>
      </c>
      <c r="B56" s="179" t="s">
        <v>264</v>
      </c>
      <c r="C56" s="180" t="s">
        <v>154</v>
      </c>
      <c r="D56" s="180" t="s">
        <v>158</v>
      </c>
      <c r="E56" s="178">
        <v>0.53197132000000003</v>
      </c>
      <c r="F56" s="178">
        <f t="shared" si="8"/>
        <v>0</v>
      </c>
      <c r="G56" s="178">
        <f t="shared" si="9"/>
        <v>14.58</v>
      </c>
    </row>
    <row r="57" spans="1:11">
      <c r="A57" s="178">
        <v>5318</v>
      </c>
      <c r="B57" s="179" t="s">
        <v>271</v>
      </c>
      <c r="C57" s="180" t="s">
        <v>35</v>
      </c>
      <c r="D57" s="180" t="s">
        <v>70</v>
      </c>
      <c r="E57" s="178">
        <v>6.1899999999999997E-2</v>
      </c>
      <c r="F57" s="178">
        <f t="shared" si="8"/>
        <v>13.8</v>
      </c>
      <c r="G57" s="178">
        <f t="shared" si="9"/>
        <v>0</v>
      </c>
    </row>
    <row r="58" spans="1:11">
      <c r="A58" s="173" t="s">
        <v>634</v>
      </c>
      <c r="B58" s="174" t="s">
        <v>635</v>
      </c>
      <c r="C58" s="175" t="s">
        <v>614</v>
      </c>
      <c r="D58" s="175" t="s">
        <v>56</v>
      </c>
      <c r="E58" s="176">
        <v>31.5</v>
      </c>
      <c r="F58" s="237">
        <f>H58</f>
        <v>5.8150000000000004</v>
      </c>
      <c r="G58" s="177">
        <f>I58</f>
        <v>7.5089226</v>
      </c>
      <c r="H58" s="225">
        <f>SUMPRODUCT($E59:$E69,F59:F69)</f>
        <v>5.8150000000000004</v>
      </c>
      <c r="I58" s="225">
        <f>SUMPRODUCT($E59:$E69,G59:G69)</f>
        <v>7.5089226</v>
      </c>
      <c r="J58" s="226">
        <f>H58-F58</f>
        <v>0</v>
      </c>
      <c r="K58" s="226">
        <f>I58-G58</f>
        <v>0</v>
      </c>
    </row>
    <row r="59" spans="1:11">
      <c r="A59" s="178">
        <v>37370</v>
      </c>
      <c r="B59" s="179" t="s">
        <v>190</v>
      </c>
      <c r="C59" s="180" t="s">
        <v>35</v>
      </c>
      <c r="D59" s="180" t="s">
        <v>158</v>
      </c>
      <c r="E59" s="178">
        <v>0.6</v>
      </c>
      <c r="F59" s="178">
        <f t="shared" ref="F59:F69" si="10">IF($C59="MAT.",VLOOKUP($A59,Insumos,5,FALSE),0)</f>
        <v>1.62</v>
      </c>
      <c r="G59" s="178">
        <f t="shared" ref="G59:G69" si="11">IF($C59="M.O.",VLOOKUP($A59,Insumos,5,FALSE),0)</f>
        <v>0</v>
      </c>
    </row>
    <row r="60" spans="1:11">
      <c r="A60" s="178">
        <v>37371</v>
      </c>
      <c r="B60" s="179" t="s">
        <v>277</v>
      </c>
      <c r="C60" s="180" t="s">
        <v>35</v>
      </c>
      <c r="D60" s="180" t="s">
        <v>158</v>
      </c>
      <c r="E60" s="178">
        <v>0.6</v>
      </c>
      <c r="F60" s="178">
        <f t="shared" si="10"/>
        <v>0.82</v>
      </c>
      <c r="G60" s="178">
        <f t="shared" si="11"/>
        <v>0</v>
      </c>
    </row>
    <row r="61" spans="1:11">
      <c r="A61" s="178">
        <v>37372</v>
      </c>
      <c r="B61" s="179" t="s">
        <v>239</v>
      </c>
      <c r="C61" s="180" t="s">
        <v>35</v>
      </c>
      <c r="D61" s="180" t="s">
        <v>158</v>
      </c>
      <c r="E61" s="178">
        <v>0.6</v>
      </c>
      <c r="F61" s="178">
        <f t="shared" si="10"/>
        <v>0.55000000000000004</v>
      </c>
      <c r="G61" s="178">
        <f t="shared" si="11"/>
        <v>0</v>
      </c>
    </row>
    <row r="62" spans="1:11">
      <c r="A62" s="178">
        <v>37373</v>
      </c>
      <c r="B62" s="179" t="s">
        <v>265</v>
      </c>
      <c r="C62" s="180" t="s">
        <v>35</v>
      </c>
      <c r="D62" s="180" t="s">
        <v>158</v>
      </c>
      <c r="E62" s="178">
        <v>0.6</v>
      </c>
      <c r="F62" s="178">
        <f t="shared" si="10"/>
        <v>0.06</v>
      </c>
      <c r="G62" s="178">
        <f t="shared" si="11"/>
        <v>0</v>
      </c>
    </row>
    <row r="63" spans="1:11">
      <c r="A63" s="178">
        <v>43466</v>
      </c>
      <c r="B63" s="179" t="s">
        <v>247</v>
      </c>
      <c r="C63" s="180" t="s">
        <v>35</v>
      </c>
      <c r="D63" s="180" t="s">
        <v>158</v>
      </c>
      <c r="E63" s="178">
        <v>0.35</v>
      </c>
      <c r="F63" s="178">
        <f t="shared" si="10"/>
        <v>1.27</v>
      </c>
      <c r="G63" s="178">
        <f t="shared" si="11"/>
        <v>0</v>
      </c>
    </row>
    <row r="64" spans="1:11" ht="21">
      <c r="A64" s="178">
        <v>43467</v>
      </c>
      <c r="B64" s="179" t="s">
        <v>248</v>
      </c>
      <c r="C64" s="180" t="s">
        <v>35</v>
      </c>
      <c r="D64" s="180" t="s">
        <v>158</v>
      </c>
      <c r="E64" s="178">
        <v>0.25</v>
      </c>
      <c r="F64" s="178">
        <f t="shared" si="10"/>
        <v>0.41</v>
      </c>
      <c r="G64" s="178">
        <f t="shared" si="11"/>
        <v>0</v>
      </c>
    </row>
    <row r="65" spans="1:11">
      <c r="A65" s="178">
        <v>43490</v>
      </c>
      <c r="B65" s="179" t="s">
        <v>236</v>
      </c>
      <c r="C65" s="180" t="s">
        <v>35</v>
      </c>
      <c r="D65" s="180" t="s">
        <v>158</v>
      </c>
      <c r="E65" s="178">
        <v>0.35</v>
      </c>
      <c r="F65" s="178">
        <f t="shared" si="10"/>
        <v>1.33</v>
      </c>
      <c r="G65" s="178">
        <f t="shared" si="11"/>
        <v>0</v>
      </c>
    </row>
    <row r="66" spans="1:11">
      <c r="A66" s="178">
        <v>43491</v>
      </c>
      <c r="B66" s="179" t="s">
        <v>237</v>
      </c>
      <c r="C66" s="180" t="s">
        <v>35</v>
      </c>
      <c r="D66" s="180" t="s">
        <v>158</v>
      </c>
      <c r="E66" s="178">
        <v>0.25</v>
      </c>
      <c r="F66" s="178">
        <f t="shared" si="10"/>
        <v>1.01</v>
      </c>
      <c r="G66" s="178">
        <f t="shared" si="11"/>
        <v>0</v>
      </c>
    </row>
    <row r="67" spans="1:11">
      <c r="A67" s="178">
        <v>4783</v>
      </c>
      <c r="B67" s="179" t="s">
        <v>264</v>
      </c>
      <c r="C67" s="180" t="s">
        <v>154</v>
      </c>
      <c r="D67" s="180" t="s">
        <v>158</v>
      </c>
      <c r="E67" s="178">
        <v>0.35357</v>
      </c>
      <c r="F67" s="178">
        <f t="shared" si="10"/>
        <v>0</v>
      </c>
      <c r="G67" s="178">
        <f t="shared" si="11"/>
        <v>14.58</v>
      </c>
    </row>
    <row r="68" spans="1:11">
      <c r="A68" s="178">
        <v>6111</v>
      </c>
      <c r="B68" s="179" t="s">
        <v>269</v>
      </c>
      <c r="C68" s="180" t="s">
        <v>154</v>
      </c>
      <c r="D68" s="180" t="s">
        <v>158</v>
      </c>
      <c r="E68" s="178">
        <v>0.25364999999999999</v>
      </c>
      <c r="F68" s="178">
        <f t="shared" si="10"/>
        <v>0</v>
      </c>
      <c r="G68" s="178">
        <f t="shared" si="11"/>
        <v>9.2799999999999994</v>
      </c>
    </row>
    <row r="69" spans="1:11">
      <c r="A69" s="178">
        <v>7348</v>
      </c>
      <c r="B69" s="179" t="s">
        <v>275</v>
      </c>
      <c r="C69" s="180" t="s">
        <v>35</v>
      </c>
      <c r="D69" s="180" t="s">
        <v>70</v>
      </c>
      <c r="E69" s="178">
        <v>0.17</v>
      </c>
      <c r="F69" s="178">
        <f t="shared" si="10"/>
        <v>16</v>
      </c>
      <c r="G69" s="178">
        <f t="shared" si="11"/>
        <v>0</v>
      </c>
    </row>
    <row r="70" spans="1:11" ht="31.5">
      <c r="A70" s="173" t="s">
        <v>636</v>
      </c>
      <c r="B70" s="174" t="s">
        <v>637</v>
      </c>
      <c r="C70" s="175" t="s">
        <v>614</v>
      </c>
      <c r="D70" s="175" t="s">
        <v>56</v>
      </c>
      <c r="E70" s="176">
        <v>10</v>
      </c>
      <c r="F70" s="237">
        <f>H70</f>
        <v>49.247439100000001</v>
      </c>
      <c r="G70" s="177">
        <f>I70</f>
        <v>15.565880018700001</v>
      </c>
      <c r="H70" s="225">
        <f>SUMPRODUCT($E71:$E91,F71:F91)</f>
        <v>49.247439100000001</v>
      </c>
      <c r="I70" s="225">
        <f>SUMPRODUCT($E71:$E91,G71:G91)</f>
        <v>15.565880018700001</v>
      </c>
      <c r="J70" s="226">
        <f>H70-F70</f>
        <v>0</v>
      </c>
      <c r="K70" s="226">
        <f>I70-G70</f>
        <v>0</v>
      </c>
    </row>
    <row r="71" spans="1:11" ht="21">
      <c r="A71" s="178">
        <v>10535</v>
      </c>
      <c r="B71" s="179" t="s">
        <v>638</v>
      </c>
      <c r="C71" s="180" t="s">
        <v>35</v>
      </c>
      <c r="D71" s="180" t="s">
        <v>2</v>
      </c>
      <c r="E71" s="178">
        <v>4.544E-6</v>
      </c>
      <c r="F71" s="178">
        <f t="shared" ref="F71:F91" si="12">IF($C71="MAT.",VLOOKUP($A71,Insumos,5,FALSE),0)</f>
        <v>4900</v>
      </c>
      <c r="G71" s="178">
        <f t="shared" ref="G71:G91" si="13">IF($C71="M.O.",VLOOKUP($A71,Insumos,5,FALSE),0)</f>
        <v>0</v>
      </c>
    </row>
    <row r="72" spans="1:11">
      <c r="A72" s="178">
        <v>1106</v>
      </c>
      <c r="B72" s="179" t="s">
        <v>206</v>
      </c>
      <c r="C72" s="180" t="s">
        <v>35</v>
      </c>
      <c r="D72" s="180" t="s">
        <v>160</v>
      </c>
      <c r="E72" s="178">
        <v>2.0543800000000001</v>
      </c>
      <c r="F72" s="178">
        <f t="shared" si="12"/>
        <v>0.93</v>
      </c>
      <c r="G72" s="178">
        <f t="shared" si="13"/>
        <v>0</v>
      </c>
    </row>
    <row r="73" spans="1:11">
      <c r="A73" s="178">
        <v>1379</v>
      </c>
      <c r="B73" s="179" t="s">
        <v>211</v>
      </c>
      <c r="C73" s="180" t="s">
        <v>35</v>
      </c>
      <c r="D73" s="180" t="s">
        <v>160</v>
      </c>
      <c r="E73" s="178">
        <v>2.3111480000000002</v>
      </c>
      <c r="F73" s="178">
        <f t="shared" si="12"/>
        <v>0.55000000000000004</v>
      </c>
      <c r="G73" s="178">
        <f t="shared" si="13"/>
        <v>0</v>
      </c>
    </row>
    <row r="74" spans="1:11">
      <c r="A74" s="178">
        <v>2705</v>
      </c>
      <c r="B74" s="179" t="s">
        <v>226</v>
      </c>
      <c r="C74" s="180" t="s">
        <v>35</v>
      </c>
      <c r="D74" s="180" t="s">
        <v>167</v>
      </c>
      <c r="E74" s="178">
        <v>1.54875E-2</v>
      </c>
      <c r="F74" s="178">
        <f t="shared" si="12"/>
        <v>0.92</v>
      </c>
      <c r="G74" s="178">
        <f t="shared" si="13"/>
        <v>0</v>
      </c>
    </row>
    <row r="75" spans="1:11" ht="21">
      <c r="A75" s="178">
        <v>34547</v>
      </c>
      <c r="B75" s="179" t="s">
        <v>639</v>
      </c>
      <c r="C75" s="180" t="s">
        <v>35</v>
      </c>
      <c r="D75" s="180" t="s">
        <v>58</v>
      </c>
      <c r="E75" s="178">
        <v>0.42</v>
      </c>
      <c r="F75" s="178">
        <f t="shared" si="12"/>
        <v>4.24</v>
      </c>
      <c r="G75" s="178">
        <f t="shared" si="13"/>
        <v>0</v>
      </c>
    </row>
    <row r="76" spans="1:11">
      <c r="A76" s="178">
        <v>370</v>
      </c>
      <c r="B76" s="179" t="s">
        <v>193</v>
      </c>
      <c r="C76" s="180" t="s">
        <v>35</v>
      </c>
      <c r="D76" s="180" t="s">
        <v>69</v>
      </c>
      <c r="E76" s="178">
        <v>1.3688000000000001E-2</v>
      </c>
      <c r="F76" s="178">
        <f t="shared" si="12"/>
        <v>124.9</v>
      </c>
      <c r="G76" s="178">
        <f t="shared" si="13"/>
        <v>0</v>
      </c>
    </row>
    <row r="77" spans="1:11">
      <c r="A77" s="178">
        <v>37370</v>
      </c>
      <c r="B77" s="179" t="s">
        <v>190</v>
      </c>
      <c r="C77" s="180" t="s">
        <v>35</v>
      </c>
      <c r="D77" s="180" t="s">
        <v>158</v>
      </c>
      <c r="E77" s="178">
        <v>1.1780999999999999</v>
      </c>
      <c r="F77" s="178">
        <f t="shared" si="12"/>
        <v>1.62</v>
      </c>
      <c r="G77" s="178">
        <f t="shared" si="13"/>
        <v>0</v>
      </c>
    </row>
    <row r="78" spans="1:11">
      <c r="A78" s="178">
        <v>37371</v>
      </c>
      <c r="B78" s="179" t="s">
        <v>277</v>
      </c>
      <c r="C78" s="180" t="s">
        <v>35</v>
      </c>
      <c r="D78" s="180" t="s">
        <v>158</v>
      </c>
      <c r="E78" s="178">
        <v>1.1780999999999999</v>
      </c>
      <c r="F78" s="178">
        <f t="shared" si="12"/>
        <v>0.82</v>
      </c>
      <c r="G78" s="178">
        <f t="shared" si="13"/>
        <v>0</v>
      </c>
    </row>
    <row r="79" spans="1:11">
      <c r="A79" s="178">
        <v>37372</v>
      </c>
      <c r="B79" s="179" t="s">
        <v>239</v>
      </c>
      <c r="C79" s="180" t="s">
        <v>35</v>
      </c>
      <c r="D79" s="180" t="s">
        <v>158</v>
      </c>
      <c r="E79" s="178">
        <v>1.1780999999999999</v>
      </c>
      <c r="F79" s="178">
        <f t="shared" si="12"/>
        <v>0.55000000000000004</v>
      </c>
      <c r="G79" s="178">
        <f t="shared" si="13"/>
        <v>0</v>
      </c>
    </row>
    <row r="80" spans="1:11">
      <c r="A80" s="178">
        <v>37373</v>
      </c>
      <c r="B80" s="179" t="s">
        <v>265</v>
      </c>
      <c r="C80" s="180" t="s">
        <v>35</v>
      </c>
      <c r="D80" s="180" t="s">
        <v>158</v>
      </c>
      <c r="E80" s="178">
        <v>1.1780999999999999</v>
      </c>
      <c r="F80" s="178">
        <f t="shared" si="12"/>
        <v>0.06</v>
      </c>
      <c r="G80" s="178">
        <f t="shared" si="13"/>
        <v>0</v>
      </c>
    </row>
    <row r="81" spans="1:11">
      <c r="A81" s="178">
        <v>37395</v>
      </c>
      <c r="B81" s="179" t="s">
        <v>263</v>
      </c>
      <c r="C81" s="180" t="s">
        <v>35</v>
      </c>
      <c r="D81" s="180" t="s">
        <v>640</v>
      </c>
      <c r="E81" s="178">
        <v>0.01</v>
      </c>
      <c r="F81" s="178">
        <f t="shared" si="12"/>
        <v>38.56</v>
      </c>
      <c r="G81" s="178">
        <f t="shared" si="13"/>
        <v>0</v>
      </c>
    </row>
    <row r="82" spans="1:11" ht="21">
      <c r="A82" s="178">
        <v>37593</v>
      </c>
      <c r="B82" s="179" t="s">
        <v>200</v>
      </c>
      <c r="C82" s="180" t="s">
        <v>35</v>
      </c>
      <c r="D82" s="180" t="s">
        <v>2</v>
      </c>
      <c r="E82" s="178">
        <v>13.35</v>
      </c>
      <c r="F82" s="178">
        <f t="shared" si="12"/>
        <v>2.76</v>
      </c>
      <c r="G82" s="178">
        <f t="shared" si="13"/>
        <v>0</v>
      </c>
    </row>
    <row r="83" spans="1:11">
      <c r="A83" s="178">
        <v>37666</v>
      </c>
      <c r="B83" s="179" t="s">
        <v>260</v>
      </c>
      <c r="C83" s="180" t="s">
        <v>154</v>
      </c>
      <c r="D83" s="180" t="s">
        <v>158</v>
      </c>
      <c r="E83" s="178">
        <v>5.3402669999999999E-2</v>
      </c>
      <c r="F83" s="178">
        <f t="shared" si="12"/>
        <v>0</v>
      </c>
      <c r="G83" s="178">
        <f t="shared" si="13"/>
        <v>17.61</v>
      </c>
    </row>
    <row r="84" spans="1:11" ht="21">
      <c r="A84" s="178">
        <v>43464</v>
      </c>
      <c r="B84" s="179" t="s">
        <v>245</v>
      </c>
      <c r="C84" s="180" t="s">
        <v>35</v>
      </c>
      <c r="D84" s="180" t="s">
        <v>158</v>
      </c>
      <c r="E84" s="178">
        <v>5.3100000000000001E-2</v>
      </c>
      <c r="F84" s="178">
        <f t="shared" si="12"/>
        <v>0.01</v>
      </c>
      <c r="G84" s="178">
        <f t="shared" si="13"/>
        <v>0</v>
      </c>
    </row>
    <row r="85" spans="1:11" ht="21">
      <c r="A85" s="178">
        <v>43465</v>
      </c>
      <c r="B85" s="179" t="s">
        <v>246</v>
      </c>
      <c r="C85" s="180" t="s">
        <v>35</v>
      </c>
      <c r="D85" s="180" t="s">
        <v>158</v>
      </c>
      <c r="E85" s="178">
        <v>0.75</v>
      </c>
      <c r="F85" s="178">
        <f t="shared" si="12"/>
        <v>0.57999999999999996</v>
      </c>
      <c r="G85" s="178">
        <f t="shared" si="13"/>
        <v>0</v>
      </c>
    </row>
    <row r="86" spans="1:11" ht="21">
      <c r="A86" s="178">
        <v>43467</v>
      </c>
      <c r="B86" s="179" t="s">
        <v>248</v>
      </c>
      <c r="C86" s="180" t="s">
        <v>35</v>
      </c>
      <c r="D86" s="180" t="s">
        <v>158</v>
      </c>
      <c r="E86" s="178">
        <v>0.375</v>
      </c>
      <c r="F86" s="178">
        <f t="shared" si="12"/>
        <v>0.41</v>
      </c>
      <c r="G86" s="178">
        <f t="shared" si="13"/>
        <v>0</v>
      </c>
    </row>
    <row r="87" spans="1:11" ht="21">
      <c r="A87" s="178">
        <v>43488</v>
      </c>
      <c r="B87" s="179" t="s">
        <v>234</v>
      </c>
      <c r="C87" s="180" t="s">
        <v>35</v>
      </c>
      <c r="D87" s="180" t="s">
        <v>158</v>
      </c>
      <c r="E87" s="178">
        <v>5.3100000000000001E-2</v>
      </c>
      <c r="F87" s="178">
        <f t="shared" si="12"/>
        <v>0.63</v>
      </c>
      <c r="G87" s="178">
        <f t="shared" si="13"/>
        <v>0</v>
      </c>
    </row>
    <row r="88" spans="1:11">
      <c r="A88" s="178">
        <v>43489</v>
      </c>
      <c r="B88" s="179" t="s">
        <v>235</v>
      </c>
      <c r="C88" s="180" t="s">
        <v>35</v>
      </c>
      <c r="D88" s="180" t="s">
        <v>158</v>
      </c>
      <c r="E88" s="178">
        <v>0.75</v>
      </c>
      <c r="F88" s="178">
        <f t="shared" si="12"/>
        <v>0.95</v>
      </c>
      <c r="G88" s="178">
        <f t="shared" si="13"/>
        <v>0</v>
      </c>
    </row>
    <row r="89" spans="1:11">
      <c r="A89" s="178">
        <v>43491</v>
      </c>
      <c r="B89" s="179" t="s">
        <v>237</v>
      </c>
      <c r="C89" s="180" t="s">
        <v>35</v>
      </c>
      <c r="D89" s="180" t="s">
        <v>158</v>
      </c>
      <c r="E89" s="178">
        <v>0.375</v>
      </c>
      <c r="F89" s="178">
        <f t="shared" si="12"/>
        <v>1.01</v>
      </c>
      <c r="G89" s="178">
        <f t="shared" si="13"/>
        <v>0</v>
      </c>
    </row>
    <row r="90" spans="1:11">
      <c r="A90" s="178">
        <v>4750</v>
      </c>
      <c r="B90" s="179" t="s">
        <v>261</v>
      </c>
      <c r="C90" s="180" t="s">
        <v>154</v>
      </c>
      <c r="D90" s="180" t="s">
        <v>158</v>
      </c>
      <c r="E90" s="178">
        <v>0.76095000000000002</v>
      </c>
      <c r="F90" s="178">
        <f t="shared" si="12"/>
        <v>0</v>
      </c>
      <c r="G90" s="178">
        <f t="shared" si="13"/>
        <v>14.58</v>
      </c>
    </row>
    <row r="91" spans="1:11">
      <c r="A91" s="178">
        <v>6111</v>
      </c>
      <c r="B91" s="179" t="s">
        <v>269</v>
      </c>
      <c r="C91" s="180" t="s">
        <v>154</v>
      </c>
      <c r="D91" s="180" t="s">
        <v>158</v>
      </c>
      <c r="E91" s="178">
        <v>0.38047500000000001</v>
      </c>
      <c r="F91" s="178">
        <f t="shared" si="12"/>
        <v>0</v>
      </c>
      <c r="G91" s="178">
        <f t="shared" si="13"/>
        <v>9.2799999999999994</v>
      </c>
    </row>
    <row r="92" spans="1:11" ht="31.5">
      <c r="A92" s="173" t="s">
        <v>641</v>
      </c>
      <c r="B92" s="174" t="s">
        <v>642</v>
      </c>
      <c r="C92" s="175" t="s">
        <v>614</v>
      </c>
      <c r="D92" s="175" t="s">
        <v>56</v>
      </c>
      <c r="E92" s="176">
        <v>20</v>
      </c>
      <c r="F92" s="237">
        <f>H92</f>
        <v>19.243643599999995</v>
      </c>
      <c r="G92" s="177">
        <f>I92</f>
        <v>11.559292196400001</v>
      </c>
      <c r="H92" s="225">
        <f>SUMPRODUCT($E93:$E110,F93:F110)</f>
        <v>19.243643599999995</v>
      </c>
      <c r="I92" s="225">
        <f>SUMPRODUCT($E93:$E110,G93:G110)</f>
        <v>11.559292196400001</v>
      </c>
      <c r="J92" s="226">
        <f>H92-F92</f>
        <v>0</v>
      </c>
      <c r="K92" s="226">
        <f>I92-G92</f>
        <v>0</v>
      </c>
    </row>
    <row r="93" spans="1:11" ht="21">
      <c r="A93" s="178">
        <v>10535</v>
      </c>
      <c r="B93" s="179" t="s">
        <v>638</v>
      </c>
      <c r="C93" s="180" t="s">
        <v>35</v>
      </c>
      <c r="D93" s="180" t="s">
        <v>2</v>
      </c>
      <c r="E93" s="178">
        <v>1.4484000000000001E-5</v>
      </c>
      <c r="F93" s="178">
        <f t="shared" ref="F93:F110" si="14">IF($C93="MAT.",VLOOKUP($A93,Insumos,5,FALSE),0)</f>
        <v>4900</v>
      </c>
      <c r="G93" s="178">
        <f t="shared" ref="G93:G110" si="15">IF($C93="M.O.",VLOOKUP($A93,Insumos,5,FALSE),0)</f>
        <v>0</v>
      </c>
    </row>
    <row r="94" spans="1:11">
      <c r="A94" s="178">
        <v>1106</v>
      </c>
      <c r="B94" s="179" t="s">
        <v>206</v>
      </c>
      <c r="C94" s="180" t="s">
        <v>35</v>
      </c>
      <c r="D94" s="180" t="s">
        <v>160</v>
      </c>
      <c r="E94" s="178">
        <v>6.5461600000000004</v>
      </c>
      <c r="F94" s="178">
        <f t="shared" si="14"/>
        <v>0.93</v>
      </c>
      <c r="G94" s="178">
        <f t="shared" si="15"/>
        <v>0</v>
      </c>
    </row>
    <row r="95" spans="1:11">
      <c r="A95" s="178">
        <v>1379</v>
      </c>
      <c r="B95" s="179" t="s">
        <v>211</v>
      </c>
      <c r="C95" s="180" t="s">
        <v>35</v>
      </c>
      <c r="D95" s="180" t="s">
        <v>160</v>
      </c>
      <c r="E95" s="178">
        <v>7.3643359999999998</v>
      </c>
      <c r="F95" s="178">
        <f t="shared" si="14"/>
        <v>0.55000000000000004</v>
      </c>
      <c r="G95" s="178">
        <f t="shared" si="15"/>
        <v>0</v>
      </c>
    </row>
    <row r="96" spans="1:11">
      <c r="A96" s="178">
        <v>2705</v>
      </c>
      <c r="B96" s="179" t="s">
        <v>226</v>
      </c>
      <c r="C96" s="180" t="s">
        <v>35</v>
      </c>
      <c r="D96" s="180" t="s">
        <v>167</v>
      </c>
      <c r="E96" s="178">
        <v>4.9349999999999998E-2</v>
      </c>
      <c r="F96" s="178">
        <f t="shared" si="14"/>
        <v>0.92</v>
      </c>
      <c r="G96" s="178">
        <f t="shared" si="15"/>
        <v>0</v>
      </c>
    </row>
    <row r="97" spans="1:11">
      <c r="A97" s="178">
        <v>370</v>
      </c>
      <c r="B97" s="179" t="s">
        <v>193</v>
      </c>
      <c r="C97" s="180" t="s">
        <v>35</v>
      </c>
      <c r="D97" s="180" t="s">
        <v>69</v>
      </c>
      <c r="E97" s="178">
        <v>4.3616000000000002E-2</v>
      </c>
      <c r="F97" s="178">
        <f t="shared" si="14"/>
        <v>124.9</v>
      </c>
      <c r="G97" s="178">
        <f t="shared" si="15"/>
        <v>0</v>
      </c>
    </row>
    <row r="98" spans="1:11">
      <c r="A98" s="178">
        <v>37370</v>
      </c>
      <c r="B98" s="179" t="s">
        <v>190</v>
      </c>
      <c r="C98" s="180" t="s">
        <v>35</v>
      </c>
      <c r="D98" s="180" t="s">
        <v>158</v>
      </c>
      <c r="E98" s="178">
        <v>0.81020000000000003</v>
      </c>
      <c r="F98" s="178">
        <f t="shared" si="14"/>
        <v>1.62</v>
      </c>
      <c r="G98" s="178">
        <f t="shared" si="15"/>
        <v>0</v>
      </c>
    </row>
    <row r="99" spans="1:11">
      <c r="A99" s="178">
        <v>37371</v>
      </c>
      <c r="B99" s="179" t="s">
        <v>277</v>
      </c>
      <c r="C99" s="180" t="s">
        <v>35</v>
      </c>
      <c r="D99" s="180" t="s">
        <v>158</v>
      </c>
      <c r="E99" s="178">
        <v>0.81020000000000003</v>
      </c>
      <c r="F99" s="178">
        <f t="shared" si="14"/>
        <v>0.82</v>
      </c>
      <c r="G99" s="178">
        <f t="shared" si="15"/>
        <v>0</v>
      </c>
    </row>
    <row r="100" spans="1:11">
      <c r="A100" s="178">
        <v>37372</v>
      </c>
      <c r="B100" s="179" t="s">
        <v>239</v>
      </c>
      <c r="C100" s="180" t="s">
        <v>35</v>
      </c>
      <c r="D100" s="180" t="s">
        <v>158</v>
      </c>
      <c r="E100" s="178">
        <v>0.81020000000000003</v>
      </c>
      <c r="F100" s="178">
        <f t="shared" si="14"/>
        <v>0.55000000000000004</v>
      </c>
      <c r="G100" s="178">
        <f t="shared" si="15"/>
        <v>0</v>
      </c>
    </row>
    <row r="101" spans="1:11">
      <c r="A101" s="178">
        <v>37373</v>
      </c>
      <c r="B101" s="179" t="s">
        <v>265</v>
      </c>
      <c r="C101" s="180" t="s">
        <v>35</v>
      </c>
      <c r="D101" s="180" t="s">
        <v>158</v>
      </c>
      <c r="E101" s="178">
        <v>0.81020000000000003</v>
      </c>
      <c r="F101" s="178">
        <f t="shared" si="14"/>
        <v>0.06</v>
      </c>
      <c r="G101" s="178">
        <f t="shared" si="15"/>
        <v>0</v>
      </c>
    </row>
    <row r="102" spans="1:11">
      <c r="A102" s="178">
        <v>37666</v>
      </c>
      <c r="B102" s="179" t="s">
        <v>260</v>
      </c>
      <c r="C102" s="180" t="s">
        <v>154</v>
      </c>
      <c r="D102" s="180" t="s">
        <v>158</v>
      </c>
      <c r="E102" s="178">
        <v>0.17016444</v>
      </c>
      <c r="F102" s="178">
        <f t="shared" si="14"/>
        <v>0</v>
      </c>
      <c r="G102" s="178">
        <f t="shared" si="15"/>
        <v>17.61</v>
      </c>
    </row>
    <row r="103" spans="1:11" ht="21">
      <c r="A103" s="178">
        <v>43464</v>
      </c>
      <c r="B103" s="179" t="s">
        <v>245</v>
      </c>
      <c r="C103" s="180" t="s">
        <v>35</v>
      </c>
      <c r="D103" s="180" t="s">
        <v>158</v>
      </c>
      <c r="E103" s="178">
        <v>0.16919999999999999</v>
      </c>
      <c r="F103" s="178">
        <f t="shared" si="14"/>
        <v>0.01</v>
      </c>
      <c r="G103" s="178">
        <f t="shared" si="15"/>
        <v>0</v>
      </c>
    </row>
    <row r="104" spans="1:11" ht="21">
      <c r="A104" s="178">
        <v>43465</v>
      </c>
      <c r="B104" s="179" t="s">
        <v>246</v>
      </c>
      <c r="C104" s="180" t="s">
        <v>35</v>
      </c>
      <c r="D104" s="180" t="s">
        <v>158</v>
      </c>
      <c r="E104" s="178">
        <v>0.47</v>
      </c>
      <c r="F104" s="178">
        <f t="shared" si="14"/>
        <v>0.57999999999999996</v>
      </c>
      <c r="G104" s="178">
        <f t="shared" si="15"/>
        <v>0</v>
      </c>
    </row>
    <row r="105" spans="1:11" ht="21">
      <c r="A105" s="178">
        <v>43467</v>
      </c>
      <c r="B105" s="179" t="s">
        <v>248</v>
      </c>
      <c r="C105" s="180" t="s">
        <v>35</v>
      </c>
      <c r="D105" s="180" t="s">
        <v>158</v>
      </c>
      <c r="E105" s="178">
        <v>0.17100000000000001</v>
      </c>
      <c r="F105" s="178">
        <f t="shared" si="14"/>
        <v>0.41</v>
      </c>
      <c r="G105" s="178">
        <f t="shared" si="15"/>
        <v>0</v>
      </c>
    </row>
    <row r="106" spans="1:11" ht="21">
      <c r="A106" s="178">
        <v>43488</v>
      </c>
      <c r="B106" s="179" t="s">
        <v>234</v>
      </c>
      <c r="C106" s="180" t="s">
        <v>35</v>
      </c>
      <c r="D106" s="180" t="s">
        <v>158</v>
      </c>
      <c r="E106" s="178">
        <v>0.16919999999999999</v>
      </c>
      <c r="F106" s="178">
        <f t="shared" si="14"/>
        <v>0.63</v>
      </c>
      <c r="G106" s="178">
        <f t="shared" si="15"/>
        <v>0</v>
      </c>
    </row>
    <row r="107" spans="1:11">
      <c r="A107" s="178">
        <v>43489</v>
      </c>
      <c r="B107" s="179" t="s">
        <v>235</v>
      </c>
      <c r="C107" s="180" t="s">
        <v>35</v>
      </c>
      <c r="D107" s="180" t="s">
        <v>158</v>
      </c>
      <c r="E107" s="178">
        <v>0.47</v>
      </c>
      <c r="F107" s="178">
        <f t="shared" si="14"/>
        <v>0.95</v>
      </c>
      <c r="G107" s="178">
        <f t="shared" si="15"/>
        <v>0</v>
      </c>
    </row>
    <row r="108" spans="1:11">
      <c r="A108" s="178">
        <v>43491</v>
      </c>
      <c r="B108" s="179" t="s">
        <v>237</v>
      </c>
      <c r="C108" s="180" t="s">
        <v>35</v>
      </c>
      <c r="D108" s="180" t="s">
        <v>158</v>
      </c>
      <c r="E108" s="178">
        <v>0.17100000000000001</v>
      </c>
      <c r="F108" s="178">
        <f t="shared" si="14"/>
        <v>1.01</v>
      </c>
      <c r="G108" s="178">
        <f t="shared" si="15"/>
        <v>0</v>
      </c>
    </row>
    <row r="109" spans="1:11">
      <c r="A109" s="178">
        <v>4750</v>
      </c>
      <c r="B109" s="179" t="s">
        <v>261</v>
      </c>
      <c r="C109" s="180" t="s">
        <v>154</v>
      </c>
      <c r="D109" s="180" t="s">
        <v>158</v>
      </c>
      <c r="E109" s="178">
        <v>0.47686200000000001</v>
      </c>
      <c r="F109" s="178">
        <f t="shared" si="14"/>
        <v>0</v>
      </c>
      <c r="G109" s="178">
        <f t="shared" si="15"/>
        <v>14.58</v>
      </c>
    </row>
    <row r="110" spans="1:11">
      <c r="A110" s="178">
        <v>6111</v>
      </c>
      <c r="B110" s="179" t="s">
        <v>269</v>
      </c>
      <c r="C110" s="180" t="s">
        <v>154</v>
      </c>
      <c r="D110" s="180" t="s">
        <v>158</v>
      </c>
      <c r="E110" s="178">
        <v>0.1734966</v>
      </c>
      <c r="F110" s="178">
        <f t="shared" si="14"/>
        <v>0</v>
      </c>
      <c r="G110" s="178">
        <f t="shared" si="15"/>
        <v>9.2799999999999994</v>
      </c>
    </row>
    <row r="111" spans="1:11" ht="21">
      <c r="A111" s="173" t="s">
        <v>643</v>
      </c>
      <c r="B111" s="174" t="s">
        <v>644</v>
      </c>
      <c r="C111" s="175" t="s">
        <v>614</v>
      </c>
      <c r="D111" s="175" t="s">
        <v>56</v>
      </c>
      <c r="E111" s="176">
        <v>20</v>
      </c>
      <c r="F111" s="237">
        <f>H111</f>
        <v>1.9352261599999996</v>
      </c>
      <c r="G111" s="177">
        <f>I111</f>
        <v>1.4227462598100002</v>
      </c>
      <c r="H111" s="225">
        <f>SUMPRODUCT($E112:$E128,F112:F128)</f>
        <v>1.9352261599999996</v>
      </c>
      <c r="I111" s="225">
        <f>SUMPRODUCT($E112:$E128,G112:G128)</f>
        <v>1.4227462598100002</v>
      </c>
      <c r="J111" s="226">
        <f>H111-F111</f>
        <v>0</v>
      </c>
      <c r="K111" s="226">
        <f>I111-G111</f>
        <v>0</v>
      </c>
    </row>
    <row r="112" spans="1:11" ht="21">
      <c r="A112" s="178">
        <v>10535</v>
      </c>
      <c r="B112" s="179" t="s">
        <v>638</v>
      </c>
      <c r="C112" s="180" t="s">
        <v>35</v>
      </c>
      <c r="D112" s="180" t="s">
        <v>2</v>
      </c>
      <c r="E112" s="178">
        <v>1.5540000000000001E-6</v>
      </c>
      <c r="F112" s="178">
        <f t="shared" ref="F112:F128" si="16">IF($C112="MAT.",VLOOKUP($A112,Insumos,5,FALSE),0)</f>
        <v>4900</v>
      </c>
      <c r="G112" s="178">
        <f t="shared" ref="G112:G128" si="17">IF($C112="M.O.",VLOOKUP($A112,Insumos,5,FALSE),0)</f>
        <v>0</v>
      </c>
    </row>
    <row r="113" spans="1:7">
      <c r="A113" s="178">
        <v>1379</v>
      </c>
      <c r="B113" s="179" t="s">
        <v>211</v>
      </c>
      <c r="C113" s="180" t="s">
        <v>35</v>
      </c>
      <c r="D113" s="180" t="s">
        <v>160</v>
      </c>
      <c r="E113" s="178">
        <v>1.791258</v>
      </c>
      <c r="F113" s="178">
        <f t="shared" si="16"/>
        <v>0.55000000000000004</v>
      </c>
      <c r="G113" s="178">
        <f t="shared" si="17"/>
        <v>0</v>
      </c>
    </row>
    <row r="114" spans="1:7">
      <c r="A114" s="178">
        <v>2705</v>
      </c>
      <c r="B114" s="179" t="s">
        <v>226</v>
      </c>
      <c r="C114" s="180" t="s">
        <v>35</v>
      </c>
      <c r="D114" s="180" t="s">
        <v>167</v>
      </c>
      <c r="E114" s="178">
        <v>5.3024999999999999E-3</v>
      </c>
      <c r="F114" s="178">
        <f t="shared" si="16"/>
        <v>0.92</v>
      </c>
      <c r="G114" s="178">
        <f t="shared" si="17"/>
        <v>0</v>
      </c>
    </row>
    <row r="115" spans="1:7">
      <c r="A115" s="178">
        <v>367</v>
      </c>
      <c r="B115" s="179" t="s">
        <v>192</v>
      </c>
      <c r="C115" s="180" t="s">
        <v>35</v>
      </c>
      <c r="D115" s="180" t="s">
        <v>69</v>
      </c>
      <c r="E115" s="178">
        <v>3.9899999999999996E-3</v>
      </c>
      <c r="F115" s="178">
        <f t="shared" si="16"/>
        <v>130</v>
      </c>
      <c r="G115" s="178">
        <f t="shared" si="17"/>
        <v>0</v>
      </c>
    </row>
    <row r="116" spans="1:7">
      <c r="A116" s="178">
        <v>37370</v>
      </c>
      <c r="B116" s="179" t="s">
        <v>190</v>
      </c>
      <c r="C116" s="180" t="s">
        <v>35</v>
      </c>
      <c r="D116" s="180" t="s">
        <v>158</v>
      </c>
      <c r="E116" s="178">
        <v>9.5144000000000006E-2</v>
      </c>
      <c r="F116" s="178">
        <f t="shared" si="16"/>
        <v>1.62</v>
      </c>
      <c r="G116" s="178">
        <f t="shared" si="17"/>
        <v>0</v>
      </c>
    </row>
    <row r="117" spans="1:7">
      <c r="A117" s="178">
        <v>37371</v>
      </c>
      <c r="B117" s="179" t="s">
        <v>277</v>
      </c>
      <c r="C117" s="180" t="s">
        <v>35</v>
      </c>
      <c r="D117" s="180" t="s">
        <v>158</v>
      </c>
      <c r="E117" s="178">
        <v>9.5144000000000006E-2</v>
      </c>
      <c r="F117" s="178">
        <f t="shared" si="16"/>
        <v>0.82</v>
      </c>
      <c r="G117" s="178">
        <f t="shared" si="17"/>
        <v>0</v>
      </c>
    </row>
    <row r="118" spans="1:7">
      <c r="A118" s="178">
        <v>37372</v>
      </c>
      <c r="B118" s="179" t="s">
        <v>239</v>
      </c>
      <c r="C118" s="180" t="s">
        <v>35</v>
      </c>
      <c r="D118" s="180" t="s">
        <v>158</v>
      </c>
      <c r="E118" s="178">
        <v>9.5144000000000006E-2</v>
      </c>
      <c r="F118" s="178">
        <f t="shared" si="16"/>
        <v>0.55000000000000004</v>
      </c>
      <c r="G118" s="178">
        <f t="shared" si="17"/>
        <v>0</v>
      </c>
    </row>
    <row r="119" spans="1:7">
      <c r="A119" s="178">
        <v>37373</v>
      </c>
      <c r="B119" s="179" t="s">
        <v>265</v>
      </c>
      <c r="C119" s="180" t="s">
        <v>35</v>
      </c>
      <c r="D119" s="180" t="s">
        <v>158</v>
      </c>
      <c r="E119" s="178">
        <v>9.5144000000000006E-2</v>
      </c>
      <c r="F119" s="178">
        <f t="shared" si="16"/>
        <v>0.06</v>
      </c>
      <c r="G119" s="178">
        <f t="shared" si="17"/>
        <v>0</v>
      </c>
    </row>
    <row r="120" spans="1:7">
      <c r="A120" s="178">
        <v>37666</v>
      </c>
      <c r="B120" s="179" t="s">
        <v>260</v>
      </c>
      <c r="C120" s="180" t="s">
        <v>154</v>
      </c>
      <c r="D120" s="180" t="s">
        <v>158</v>
      </c>
      <c r="E120" s="178">
        <v>1.8247421E-2</v>
      </c>
      <c r="F120" s="178">
        <f t="shared" si="16"/>
        <v>0</v>
      </c>
      <c r="G120" s="178">
        <f t="shared" si="17"/>
        <v>17.61</v>
      </c>
    </row>
    <row r="121" spans="1:7" ht="21">
      <c r="A121" s="178">
        <v>43464</v>
      </c>
      <c r="B121" s="179" t="s">
        <v>245</v>
      </c>
      <c r="C121" s="180" t="s">
        <v>35</v>
      </c>
      <c r="D121" s="180" t="s">
        <v>158</v>
      </c>
      <c r="E121" s="178">
        <v>1.8144E-2</v>
      </c>
      <c r="F121" s="178">
        <f t="shared" si="16"/>
        <v>0.01</v>
      </c>
      <c r="G121" s="178">
        <f t="shared" si="17"/>
        <v>0</v>
      </c>
    </row>
    <row r="122" spans="1:7" ht="21">
      <c r="A122" s="178">
        <v>43465</v>
      </c>
      <c r="B122" s="179" t="s">
        <v>246</v>
      </c>
      <c r="C122" s="180" t="s">
        <v>35</v>
      </c>
      <c r="D122" s="180" t="s">
        <v>158</v>
      </c>
      <c r="E122" s="178">
        <v>7.0000000000000007E-2</v>
      </c>
      <c r="F122" s="178">
        <f t="shared" si="16"/>
        <v>0.57999999999999996</v>
      </c>
      <c r="G122" s="178">
        <f t="shared" si="17"/>
        <v>0</v>
      </c>
    </row>
    <row r="123" spans="1:7" ht="21">
      <c r="A123" s="178">
        <v>43467</v>
      </c>
      <c r="B123" s="179" t="s">
        <v>248</v>
      </c>
      <c r="C123" s="180" t="s">
        <v>35</v>
      </c>
      <c r="D123" s="180" t="s">
        <v>158</v>
      </c>
      <c r="E123" s="178">
        <v>7.0000000000000001E-3</v>
      </c>
      <c r="F123" s="178">
        <f t="shared" si="16"/>
        <v>0.41</v>
      </c>
      <c r="G123" s="178">
        <f t="shared" si="17"/>
        <v>0</v>
      </c>
    </row>
    <row r="124" spans="1:7" ht="21">
      <c r="A124" s="178">
        <v>43488</v>
      </c>
      <c r="B124" s="179" t="s">
        <v>234</v>
      </c>
      <c r="C124" s="180" t="s">
        <v>35</v>
      </c>
      <c r="D124" s="180" t="s">
        <v>158</v>
      </c>
      <c r="E124" s="178">
        <v>1.8144E-2</v>
      </c>
      <c r="F124" s="178">
        <f t="shared" si="16"/>
        <v>0.63</v>
      </c>
      <c r="G124" s="178">
        <f t="shared" si="17"/>
        <v>0</v>
      </c>
    </row>
    <row r="125" spans="1:7">
      <c r="A125" s="178">
        <v>43489</v>
      </c>
      <c r="B125" s="179" t="s">
        <v>235</v>
      </c>
      <c r="C125" s="180" t="s">
        <v>35</v>
      </c>
      <c r="D125" s="180" t="s">
        <v>158</v>
      </c>
      <c r="E125" s="178">
        <v>7.0000000000000007E-2</v>
      </c>
      <c r="F125" s="178">
        <f t="shared" si="16"/>
        <v>0.95</v>
      </c>
      <c r="G125" s="178">
        <f t="shared" si="17"/>
        <v>0</v>
      </c>
    </row>
    <row r="126" spans="1:7">
      <c r="A126" s="178">
        <v>43491</v>
      </c>
      <c r="B126" s="179" t="s">
        <v>237</v>
      </c>
      <c r="C126" s="180" t="s">
        <v>35</v>
      </c>
      <c r="D126" s="180" t="s">
        <v>158</v>
      </c>
      <c r="E126" s="178">
        <v>7.0000000000000001E-3</v>
      </c>
      <c r="F126" s="178">
        <f t="shared" si="16"/>
        <v>1.01</v>
      </c>
      <c r="G126" s="178">
        <f t="shared" si="17"/>
        <v>0</v>
      </c>
    </row>
    <row r="127" spans="1:7">
      <c r="A127" s="178">
        <v>4750</v>
      </c>
      <c r="B127" s="179" t="s">
        <v>261</v>
      </c>
      <c r="C127" s="180" t="s">
        <v>154</v>
      </c>
      <c r="D127" s="180" t="s">
        <v>158</v>
      </c>
      <c r="E127" s="178">
        <v>7.1022000000000002E-2</v>
      </c>
      <c r="F127" s="178">
        <f t="shared" si="16"/>
        <v>0</v>
      </c>
      <c r="G127" s="178">
        <f t="shared" si="17"/>
        <v>14.58</v>
      </c>
    </row>
    <row r="128" spans="1:7">
      <c r="A128" s="178">
        <v>6111</v>
      </c>
      <c r="B128" s="179" t="s">
        <v>269</v>
      </c>
      <c r="C128" s="180" t="s">
        <v>154</v>
      </c>
      <c r="D128" s="180" t="s">
        <v>158</v>
      </c>
      <c r="E128" s="178">
        <v>7.1022000000000004E-3</v>
      </c>
      <c r="F128" s="178">
        <f t="shared" si="16"/>
        <v>0</v>
      </c>
      <c r="G128" s="178">
        <f t="shared" si="17"/>
        <v>9.2799999999999994</v>
      </c>
    </row>
    <row r="129" spans="1:11">
      <c r="A129" s="173" t="s">
        <v>645</v>
      </c>
      <c r="B129" s="174" t="s">
        <v>646</v>
      </c>
      <c r="C129" s="175" t="s">
        <v>614</v>
      </c>
      <c r="D129" s="175" t="s">
        <v>56</v>
      </c>
      <c r="E129" s="176">
        <v>45</v>
      </c>
      <c r="F129" s="237">
        <f>H129</f>
        <v>1.45573</v>
      </c>
      <c r="G129" s="177">
        <f>I129</f>
        <v>0.70623675600000002</v>
      </c>
      <c r="H129" s="225">
        <f>SUMPRODUCT($E130:$E140,F130:F140)</f>
        <v>1.45573</v>
      </c>
      <c r="I129" s="225">
        <f>SUMPRODUCT($E130:$E140,G130:G140)</f>
        <v>0.70623675600000002</v>
      </c>
      <c r="J129" s="226">
        <f>H129-F129</f>
        <v>0</v>
      </c>
      <c r="K129" s="226">
        <f>I129-G129</f>
        <v>0</v>
      </c>
    </row>
    <row r="130" spans="1:11">
      <c r="A130" s="178">
        <v>37370</v>
      </c>
      <c r="B130" s="179" t="s">
        <v>190</v>
      </c>
      <c r="C130" s="180" t="s">
        <v>35</v>
      </c>
      <c r="D130" s="180" t="s">
        <v>158</v>
      </c>
      <c r="E130" s="178">
        <v>5.2999999999999999E-2</v>
      </c>
      <c r="F130" s="178">
        <f t="shared" ref="F130:F140" si="18">IF($C130="MAT.",VLOOKUP($A130,Insumos,5,FALSE),0)</f>
        <v>1.62</v>
      </c>
      <c r="G130" s="178">
        <f t="shared" ref="G130:G140" si="19">IF($C130="M.O.",VLOOKUP($A130,Insumos,5,FALSE),0)</f>
        <v>0</v>
      </c>
    </row>
    <row r="131" spans="1:11">
      <c r="A131" s="178">
        <v>37371</v>
      </c>
      <c r="B131" s="179" t="s">
        <v>277</v>
      </c>
      <c r="C131" s="180" t="s">
        <v>35</v>
      </c>
      <c r="D131" s="180" t="s">
        <v>158</v>
      </c>
      <c r="E131" s="178">
        <v>5.2999999999999999E-2</v>
      </c>
      <c r="F131" s="178">
        <f t="shared" si="18"/>
        <v>0.82</v>
      </c>
      <c r="G131" s="178">
        <f t="shared" si="19"/>
        <v>0</v>
      </c>
    </row>
    <row r="132" spans="1:11">
      <c r="A132" s="178">
        <v>37372</v>
      </c>
      <c r="B132" s="179" t="s">
        <v>239</v>
      </c>
      <c r="C132" s="180" t="s">
        <v>35</v>
      </c>
      <c r="D132" s="180" t="s">
        <v>158</v>
      </c>
      <c r="E132" s="178">
        <v>5.2999999999999999E-2</v>
      </c>
      <c r="F132" s="178">
        <f t="shared" si="18"/>
        <v>0.55000000000000004</v>
      </c>
      <c r="G132" s="178">
        <f t="shared" si="19"/>
        <v>0</v>
      </c>
    </row>
    <row r="133" spans="1:11">
      <c r="A133" s="178">
        <v>37373</v>
      </c>
      <c r="B133" s="179" t="s">
        <v>265</v>
      </c>
      <c r="C133" s="180" t="s">
        <v>35</v>
      </c>
      <c r="D133" s="180" t="s">
        <v>158</v>
      </c>
      <c r="E133" s="178">
        <v>5.2999999999999999E-2</v>
      </c>
      <c r="F133" s="178">
        <f t="shared" si="18"/>
        <v>0.06</v>
      </c>
      <c r="G133" s="178">
        <f t="shared" si="19"/>
        <v>0</v>
      </c>
    </row>
    <row r="134" spans="1:11">
      <c r="A134" s="178">
        <v>43466</v>
      </c>
      <c r="B134" s="179" t="s">
        <v>247</v>
      </c>
      <c r="C134" s="180" t="s">
        <v>35</v>
      </c>
      <c r="D134" s="180" t="s">
        <v>158</v>
      </c>
      <c r="E134" s="178">
        <v>3.9E-2</v>
      </c>
      <c r="F134" s="178">
        <f t="shared" si="18"/>
        <v>1.27</v>
      </c>
      <c r="G134" s="178">
        <f t="shared" si="19"/>
        <v>0</v>
      </c>
    </row>
    <row r="135" spans="1:11" ht="21">
      <c r="A135" s="178">
        <v>43467</v>
      </c>
      <c r="B135" s="179" t="s">
        <v>248</v>
      </c>
      <c r="C135" s="180" t="s">
        <v>35</v>
      </c>
      <c r="D135" s="180" t="s">
        <v>158</v>
      </c>
      <c r="E135" s="178">
        <v>1.4E-2</v>
      </c>
      <c r="F135" s="178">
        <f t="shared" si="18"/>
        <v>0.41</v>
      </c>
      <c r="G135" s="178">
        <f t="shared" si="19"/>
        <v>0</v>
      </c>
    </row>
    <row r="136" spans="1:11">
      <c r="A136" s="178">
        <v>43490</v>
      </c>
      <c r="B136" s="179" t="s">
        <v>236</v>
      </c>
      <c r="C136" s="180" t="s">
        <v>35</v>
      </c>
      <c r="D136" s="180" t="s">
        <v>158</v>
      </c>
      <c r="E136" s="178">
        <v>3.9E-2</v>
      </c>
      <c r="F136" s="178">
        <f t="shared" si="18"/>
        <v>1.33</v>
      </c>
      <c r="G136" s="178">
        <f t="shared" si="19"/>
        <v>0</v>
      </c>
    </row>
    <row r="137" spans="1:11">
      <c r="A137" s="178">
        <v>43491</v>
      </c>
      <c r="B137" s="179" t="s">
        <v>237</v>
      </c>
      <c r="C137" s="180" t="s">
        <v>35</v>
      </c>
      <c r="D137" s="180" t="s">
        <v>158</v>
      </c>
      <c r="E137" s="178">
        <v>1.4E-2</v>
      </c>
      <c r="F137" s="178">
        <f t="shared" si="18"/>
        <v>1.01</v>
      </c>
      <c r="G137" s="178">
        <f t="shared" si="19"/>
        <v>0</v>
      </c>
    </row>
    <row r="138" spans="1:11">
      <c r="A138" s="178">
        <v>4783</v>
      </c>
      <c r="B138" s="179" t="s">
        <v>264</v>
      </c>
      <c r="C138" s="180" t="s">
        <v>154</v>
      </c>
      <c r="D138" s="180" t="s">
        <v>158</v>
      </c>
      <c r="E138" s="178">
        <v>3.9397799999999997E-2</v>
      </c>
      <c r="F138" s="178">
        <f t="shared" si="18"/>
        <v>0</v>
      </c>
      <c r="G138" s="178">
        <f t="shared" si="19"/>
        <v>14.58</v>
      </c>
    </row>
    <row r="139" spans="1:11">
      <c r="A139" s="178">
        <v>6085</v>
      </c>
      <c r="B139" s="179" t="s">
        <v>267</v>
      </c>
      <c r="C139" s="180" t="s">
        <v>35</v>
      </c>
      <c r="D139" s="180" t="s">
        <v>70</v>
      </c>
      <c r="E139" s="178">
        <v>0.16</v>
      </c>
      <c r="F139" s="178">
        <f t="shared" si="18"/>
        <v>7.33</v>
      </c>
      <c r="G139" s="178">
        <f t="shared" si="19"/>
        <v>0</v>
      </c>
    </row>
    <row r="140" spans="1:11">
      <c r="A140" s="178">
        <v>6111</v>
      </c>
      <c r="B140" s="179" t="s">
        <v>269</v>
      </c>
      <c r="C140" s="180" t="s">
        <v>154</v>
      </c>
      <c r="D140" s="180" t="s">
        <v>158</v>
      </c>
      <c r="E140" s="178">
        <v>1.4204400000000001E-2</v>
      </c>
      <c r="F140" s="178">
        <f t="shared" si="18"/>
        <v>0</v>
      </c>
      <c r="G140" s="178">
        <f t="shared" si="19"/>
        <v>9.2799999999999994</v>
      </c>
    </row>
    <row r="141" spans="1:11" ht="21">
      <c r="A141" s="173" t="s">
        <v>140</v>
      </c>
      <c r="B141" s="174" t="s">
        <v>141</v>
      </c>
      <c r="C141" s="175" t="s">
        <v>614</v>
      </c>
      <c r="D141" s="175" t="s">
        <v>56</v>
      </c>
      <c r="E141" s="176">
        <v>45</v>
      </c>
      <c r="F141" s="237">
        <f>H141</f>
        <v>9.2816799999999997</v>
      </c>
      <c r="G141" s="177">
        <f>I141</f>
        <v>3.4039385639999997</v>
      </c>
      <c r="H141" s="225">
        <f>SUMPRODUCT($E142:$E152,F142:F152)</f>
        <v>9.2816799999999997</v>
      </c>
      <c r="I141" s="225">
        <f>SUMPRODUCT($E142:$E152,G142:G152)</f>
        <v>3.4039385639999997</v>
      </c>
      <c r="J141" s="226">
        <f>H141-F141</f>
        <v>0</v>
      </c>
      <c r="K141" s="226">
        <f>I141-G141</f>
        <v>0</v>
      </c>
    </row>
    <row r="142" spans="1:11">
      <c r="A142" s="178">
        <v>37370</v>
      </c>
      <c r="B142" s="179" t="s">
        <v>190</v>
      </c>
      <c r="C142" s="180" t="s">
        <v>35</v>
      </c>
      <c r="D142" s="180" t="s">
        <v>158</v>
      </c>
      <c r="E142" s="178">
        <v>0.25600000000000001</v>
      </c>
      <c r="F142" s="178">
        <f t="shared" ref="F142:F152" si="20">IF($C142="MAT.",VLOOKUP($A142,Insumos,5,FALSE),0)</f>
        <v>1.62</v>
      </c>
      <c r="G142" s="178">
        <f t="shared" ref="G142:G152" si="21">IF($C142="M.O.",VLOOKUP($A142,Insumos,5,FALSE),0)</f>
        <v>0</v>
      </c>
    </row>
    <row r="143" spans="1:11">
      <c r="A143" s="178">
        <v>37371</v>
      </c>
      <c r="B143" s="179" t="s">
        <v>277</v>
      </c>
      <c r="C143" s="180" t="s">
        <v>35</v>
      </c>
      <c r="D143" s="180" t="s">
        <v>158</v>
      </c>
      <c r="E143" s="178">
        <v>0.25600000000000001</v>
      </c>
      <c r="F143" s="178">
        <f t="shared" si="20"/>
        <v>0.82</v>
      </c>
      <c r="G143" s="178">
        <f t="shared" si="21"/>
        <v>0</v>
      </c>
    </row>
    <row r="144" spans="1:11">
      <c r="A144" s="178">
        <v>37372</v>
      </c>
      <c r="B144" s="179" t="s">
        <v>239</v>
      </c>
      <c r="C144" s="180" t="s">
        <v>35</v>
      </c>
      <c r="D144" s="180" t="s">
        <v>158</v>
      </c>
      <c r="E144" s="178">
        <v>0.25600000000000001</v>
      </c>
      <c r="F144" s="178">
        <f t="shared" si="20"/>
        <v>0.55000000000000004</v>
      </c>
      <c r="G144" s="178">
        <f t="shared" si="21"/>
        <v>0</v>
      </c>
    </row>
    <row r="145" spans="1:11">
      <c r="A145" s="178">
        <v>37373</v>
      </c>
      <c r="B145" s="179" t="s">
        <v>265</v>
      </c>
      <c r="C145" s="180" t="s">
        <v>35</v>
      </c>
      <c r="D145" s="180" t="s">
        <v>158</v>
      </c>
      <c r="E145" s="178">
        <v>0.25600000000000001</v>
      </c>
      <c r="F145" s="178">
        <f t="shared" si="20"/>
        <v>0.06</v>
      </c>
      <c r="G145" s="178">
        <f t="shared" si="21"/>
        <v>0</v>
      </c>
    </row>
    <row r="146" spans="1:11">
      <c r="A146" s="178">
        <v>43466</v>
      </c>
      <c r="B146" s="179" t="s">
        <v>247</v>
      </c>
      <c r="C146" s="180" t="s">
        <v>35</v>
      </c>
      <c r="D146" s="180" t="s">
        <v>158</v>
      </c>
      <c r="E146" s="178">
        <v>0.187</v>
      </c>
      <c r="F146" s="178">
        <f t="shared" si="20"/>
        <v>1.27</v>
      </c>
      <c r="G146" s="178">
        <f t="shared" si="21"/>
        <v>0</v>
      </c>
    </row>
    <row r="147" spans="1:11" ht="21">
      <c r="A147" s="178">
        <v>43467</v>
      </c>
      <c r="B147" s="179" t="s">
        <v>248</v>
      </c>
      <c r="C147" s="180" t="s">
        <v>35</v>
      </c>
      <c r="D147" s="180" t="s">
        <v>158</v>
      </c>
      <c r="E147" s="178">
        <v>6.9000000000000006E-2</v>
      </c>
      <c r="F147" s="178">
        <f t="shared" si="20"/>
        <v>0.41</v>
      </c>
      <c r="G147" s="178">
        <f t="shared" si="21"/>
        <v>0</v>
      </c>
    </row>
    <row r="148" spans="1:11">
      <c r="A148" s="178">
        <v>43490</v>
      </c>
      <c r="B148" s="179" t="s">
        <v>236</v>
      </c>
      <c r="C148" s="180" t="s">
        <v>35</v>
      </c>
      <c r="D148" s="180" t="s">
        <v>158</v>
      </c>
      <c r="E148" s="178">
        <v>0.187</v>
      </c>
      <c r="F148" s="178">
        <f t="shared" si="20"/>
        <v>1.33</v>
      </c>
      <c r="G148" s="178">
        <f t="shared" si="21"/>
        <v>0</v>
      </c>
    </row>
    <row r="149" spans="1:11">
      <c r="A149" s="178">
        <v>43491</v>
      </c>
      <c r="B149" s="179" t="s">
        <v>237</v>
      </c>
      <c r="C149" s="180" t="s">
        <v>35</v>
      </c>
      <c r="D149" s="180" t="s">
        <v>158</v>
      </c>
      <c r="E149" s="178">
        <v>6.9000000000000006E-2</v>
      </c>
      <c r="F149" s="178">
        <f t="shared" si="20"/>
        <v>1.01</v>
      </c>
      <c r="G149" s="178">
        <f t="shared" si="21"/>
        <v>0</v>
      </c>
    </row>
    <row r="150" spans="1:11">
      <c r="A150" s="178">
        <v>4783</v>
      </c>
      <c r="B150" s="179" t="s">
        <v>264</v>
      </c>
      <c r="C150" s="180" t="s">
        <v>154</v>
      </c>
      <c r="D150" s="180" t="s">
        <v>158</v>
      </c>
      <c r="E150" s="178">
        <v>0.1889074</v>
      </c>
      <c r="F150" s="178">
        <f t="shared" si="20"/>
        <v>0</v>
      </c>
      <c r="G150" s="178">
        <f t="shared" si="21"/>
        <v>14.58</v>
      </c>
    </row>
    <row r="151" spans="1:11">
      <c r="A151" s="178">
        <v>6111</v>
      </c>
      <c r="B151" s="179" t="s">
        <v>269</v>
      </c>
      <c r="C151" s="180" t="s">
        <v>154</v>
      </c>
      <c r="D151" s="180" t="s">
        <v>158</v>
      </c>
      <c r="E151" s="178">
        <v>7.0007399999999997E-2</v>
      </c>
      <c r="F151" s="178">
        <f t="shared" si="20"/>
        <v>0</v>
      </c>
      <c r="G151" s="178">
        <f t="shared" si="21"/>
        <v>9.2799999999999994</v>
      </c>
    </row>
    <row r="152" spans="1:11">
      <c r="A152" s="178">
        <v>7356</v>
      </c>
      <c r="B152" s="179" t="s">
        <v>276</v>
      </c>
      <c r="C152" s="180" t="s">
        <v>35</v>
      </c>
      <c r="D152" s="180" t="s">
        <v>70</v>
      </c>
      <c r="E152" s="178">
        <v>0.33</v>
      </c>
      <c r="F152" s="178">
        <f t="shared" si="20"/>
        <v>23.99</v>
      </c>
      <c r="G152" s="178">
        <f t="shared" si="21"/>
        <v>0</v>
      </c>
    </row>
    <row r="153" spans="1:11">
      <c r="A153" s="173" t="s">
        <v>647</v>
      </c>
      <c r="B153" s="174" t="s">
        <v>648</v>
      </c>
      <c r="C153" s="175" t="s">
        <v>614</v>
      </c>
      <c r="D153" s="175" t="s">
        <v>56</v>
      </c>
      <c r="E153" s="176">
        <v>45</v>
      </c>
      <c r="F153" s="237">
        <f>H153</f>
        <v>3.0723200000000004</v>
      </c>
      <c r="G153" s="177">
        <f>I153</f>
        <v>4.2562515120000004</v>
      </c>
      <c r="H153" s="225">
        <f>SUMPRODUCT($E154:$E165,F154:F165)</f>
        <v>3.0723200000000004</v>
      </c>
      <c r="I153" s="225">
        <f>SUMPRODUCT($E154:$E165,G154:G165)</f>
        <v>4.2562515120000004</v>
      </c>
      <c r="J153" s="226">
        <f>H153-F153</f>
        <v>0</v>
      </c>
      <c r="K153" s="226">
        <f>I153-G153</f>
        <v>0</v>
      </c>
    </row>
    <row r="154" spans="1:11">
      <c r="A154" s="178">
        <v>37370</v>
      </c>
      <c r="B154" s="179" t="s">
        <v>190</v>
      </c>
      <c r="C154" s="180" t="s">
        <v>35</v>
      </c>
      <c r="D154" s="180" t="s">
        <v>158</v>
      </c>
      <c r="E154" s="178">
        <v>0.32</v>
      </c>
      <c r="F154" s="178">
        <f t="shared" ref="F154:F165" si="22">IF($C154="MAT.",VLOOKUP($A154,Insumos,5,FALSE),0)</f>
        <v>1.62</v>
      </c>
      <c r="G154" s="178">
        <f t="shared" ref="G154:G165" si="23">IF($C154="M.O.",VLOOKUP($A154,Insumos,5,FALSE),0)</f>
        <v>0</v>
      </c>
    </row>
    <row r="155" spans="1:11">
      <c r="A155" s="178">
        <v>37371</v>
      </c>
      <c r="B155" s="179" t="s">
        <v>277</v>
      </c>
      <c r="C155" s="180" t="s">
        <v>35</v>
      </c>
      <c r="D155" s="180" t="s">
        <v>158</v>
      </c>
      <c r="E155" s="178">
        <v>0.32</v>
      </c>
      <c r="F155" s="178">
        <f t="shared" si="22"/>
        <v>0.82</v>
      </c>
      <c r="G155" s="178">
        <f t="shared" si="23"/>
        <v>0</v>
      </c>
    </row>
    <row r="156" spans="1:11">
      <c r="A156" s="178">
        <v>37372</v>
      </c>
      <c r="B156" s="179" t="s">
        <v>239</v>
      </c>
      <c r="C156" s="180" t="s">
        <v>35</v>
      </c>
      <c r="D156" s="180" t="s">
        <v>158</v>
      </c>
      <c r="E156" s="178">
        <v>0.32</v>
      </c>
      <c r="F156" s="178">
        <f t="shared" si="22"/>
        <v>0.55000000000000004</v>
      </c>
      <c r="G156" s="178">
        <f t="shared" si="23"/>
        <v>0</v>
      </c>
    </row>
    <row r="157" spans="1:11">
      <c r="A157" s="178">
        <v>37373</v>
      </c>
      <c r="B157" s="179" t="s">
        <v>265</v>
      </c>
      <c r="C157" s="180" t="s">
        <v>35</v>
      </c>
      <c r="D157" s="180" t="s">
        <v>158</v>
      </c>
      <c r="E157" s="178">
        <v>0.32</v>
      </c>
      <c r="F157" s="178">
        <f t="shared" si="22"/>
        <v>0.06</v>
      </c>
      <c r="G157" s="178">
        <f t="shared" si="23"/>
        <v>0</v>
      </c>
    </row>
    <row r="158" spans="1:11">
      <c r="A158" s="178">
        <v>3767</v>
      </c>
      <c r="B158" s="179" t="s">
        <v>255</v>
      </c>
      <c r="C158" s="180" t="s">
        <v>35</v>
      </c>
      <c r="D158" s="180" t="s">
        <v>2</v>
      </c>
      <c r="E158" s="178">
        <v>0.06</v>
      </c>
      <c r="F158" s="178">
        <f t="shared" si="22"/>
        <v>0.35</v>
      </c>
      <c r="G158" s="178">
        <f t="shared" si="23"/>
        <v>0</v>
      </c>
    </row>
    <row r="159" spans="1:11">
      <c r="A159" s="224">
        <v>4047</v>
      </c>
      <c r="B159" s="222" t="s">
        <v>179</v>
      </c>
      <c r="C159" s="223" t="s">
        <v>35</v>
      </c>
      <c r="D159" s="223" t="s">
        <v>6083</v>
      </c>
      <c r="E159" s="224">
        <v>0.16400000000000001</v>
      </c>
      <c r="F159" s="224">
        <f t="shared" si="22"/>
        <v>8.1999999999999993</v>
      </c>
      <c r="G159" s="224">
        <f t="shared" si="23"/>
        <v>0</v>
      </c>
    </row>
    <row r="160" spans="1:11">
      <c r="A160" s="178">
        <v>43466</v>
      </c>
      <c r="B160" s="179" t="s">
        <v>247</v>
      </c>
      <c r="C160" s="180" t="s">
        <v>35</v>
      </c>
      <c r="D160" s="180" t="s">
        <v>158</v>
      </c>
      <c r="E160" s="178">
        <v>0.23400000000000001</v>
      </c>
      <c r="F160" s="178">
        <f t="shared" si="22"/>
        <v>1.27</v>
      </c>
      <c r="G160" s="178">
        <f t="shared" si="23"/>
        <v>0</v>
      </c>
    </row>
    <row r="161" spans="1:11" ht="21">
      <c r="A161" s="178">
        <v>43467</v>
      </c>
      <c r="B161" s="179" t="s">
        <v>248</v>
      </c>
      <c r="C161" s="180" t="s">
        <v>35</v>
      </c>
      <c r="D161" s="180" t="s">
        <v>158</v>
      </c>
      <c r="E161" s="178">
        <v>8.5999999999999993E-2</v>
      </c>
      <c r="F161" s="178">
        <f t="shared" si="22"/>
        <v>0.41</v>
      </c>
      <c r="G161" s="178">
        <f t="shared" si="23"/>
        <v>0</v>
      </c>
    </row>
    <row r="162" spans="1:11">
      <c r="A162" s="178">
        <v>43490</v>
      </c>
      <c r="B162" s="179" t="s">
        <v>236</v>
      </c>
      <c r="C162" s="180" t="s">
        <v>35</v>
      </c>
      <c r="D162" s="180" t="s">
        <v>158</v>
      </c>
      <c r="E162" s="178">
        <v>0.23400000000000001</v>
      </c>
      <c r="F162" s="178">
        <f t="shared" si="22"/>
        <v>1.33</v>
      </c>
      <c r="G162" s="178">
        <f t="shared" si="23"/>
        <v>0</v>
      </c>
    </row>
    <row r="163" spans="1:11">
      <c r="A163" s="178">
        <v>43491</v>
      </c>
      <c r="B163" s="179" t="s">
        <v>237</v>
      </c>
      <c r="C163" s="180" t="s">
        <v>35</v>
      </c>
      <c r="D163" s="180" t="s">
        <v>158</v>
      </c>
      <c r="E163" s="178">
        <v>8.5999999999999993E-2</v>
      </c>
      <c r="F163" s="178">
        <f t="shared" si="22"/>
        <v>1.01</v>
      </c>
      <c r="G163" s="178">
        <f t="shared" si="23"/>
        <v>0</v>
      </c>
    </row>
    <row r="164" spans="1:11">
      <c r="A164" s="178">
        <v>4783</v>
      </c>
      <c r="B164" s="179" t="s">
        <v>264</v>
      </c>
      <c r="C164" s="180" t="s">
        <v>154</v>
      </c>
      <c r="D164" s="180" t="s">
        <v>158</v>
      </c>
      <c r="E164" s="178">
        <v>0.23638680000000001</v>
      </c>
      <c r="F164" s="178">
        <f t="shared" si="22"/>
        <v>0</v>
      </c>
      <c r="G164" s="178">
        <f t="shared" si="23"/>
        <v>14.58</v>
      </c>
    </row>
    <row r="165" spans="1:11">
      <c r="A165" s="178">
        <v>6111</v>
      </c>
      <c r="B165" s="179" t="s">
        <v>269</v>
      </c>
      <c r="C165" s="180" t="s">
        <v>154</v>
      </c>
      <c r="D165" s="180" t="s">
        <v>158</v>
      </c>
      <c r="E165" s="178">
        <v>8.7255600000000003E-2</v>
      </c>
      <c r="F165" s="178">
        <f t="shared" si="22"/>
        <v>0</v>
      </c>
      <c r="G165" s="178">
        <f t="shared" si="23"/>
        <v>9.2799999999999994</v>
      </c>
    </row>
    <row r="166" spans="1:11" ht="31.5">
      <c r="A166" s="173" t="s">
        <v>649</v>
      </c>
      <c r="B166" s="174" t="s">
        <v>650</v>
      </c>
      <c r="C166" s="175" t="s">
        <v>614</v>
      </c>
      <c r="D166" s="175" t="s">
        <v>629</v>
      </c>
      <c r="E166" s="176">
        <v>15.2</v>
      </c>
      <c r="F166" s="237">
        <f>H166</f>
        <v>455.77483379999995</v>
      </c>
      <c r="G166" s="177">
        <f>I166</f>
        <v>27.86706778752</v>
      </c>
      <c r="H166" s="225">
        <f>SUMPRODUCT($E167:$E176,F167:F176)</f>
        <v>455.77483379999995</v>
      </c>
      <c r="I166" s="225">
        <f>SUMPRODUCT($E167:$E176,G167:G176)</f>
        <v>27.86706778752</v>
      </c>
      <c r="J166" s="226">
        <f>H166-F166</f>
        <v>0</v>
      </c>
      <c r="K166" s="226">
        <f>I166-G166</f>
        <v>0</v>
      </c>
    </row>
    <row r="167" spans="1:11">
      <c r="A167" s="178">
        <v>10997</v>
      </c>
      <c r="B167" s="179" t="s">
        <v>223</v>
      </c>
      <c r="C167" s="180" t="s">
        <v>35</v>
      </c>
      <c r="D167" s="180" t="s">
        <v>160</v>
      </c>
      <c r="E167" s="178">
        <v>0.18953999999999999</v>
      </c>
      <c r="F167" s="178">
        <f t="shared" ref="F167:F176" si="24">IF($C167="MAT.",VLOOKUP($A167,Insumos,5,FALSE),0)</f>
        <v>19</v>
      </c>
      <c r="G167" s="178">
        <f t="shared" ref="G167:G176" si="25">IF($C167="M.O.",VLOOKUP($A167,Insumos,5,FALSE),0)</f>
        <v>0</v>
      </c>
    </row>
    <row r="168" spans="1:11">
      <c r="A168" s="178">
        <v>37370</v>
      </c>
      <c r="B168" s="179" t="s">
        <v>190</v>
      </c>
      <c r="C168" s="180" t="s">
        <v>35</v>
      </c>
      <c r="D168" s="180" t="s">
        <v>158</v>
      </c>
      <c r="E168" s="178">
        <v>3.3485399999999998</v>
      </c>
      <c r="F168" s="178">
        <f t="shared" si="24"/>
        <v>1.62</v>
      </c>
      <c r="G168" s="178">
        <f t="shared" si="25"/>
        <v>0</v>
      </c>
    </row>
    <row r="169" spans="1:11">
      <c r="A169" s="178">
        <v>37371</v>
      </c>
      <c r="B169" s="179" t="s">
        <v>277</v>
      </c>
      <c r="C169" s="180" t="s">
        <v>35</v>
      </c>
      <c r="D169" s="180" t="s">
        <v>158</v>
      </c>
      <c r="E169" s="178">
        <v>3.3485399999999998</v>
      </c>
      <c r="F169" s="178">
        <f t="shared" si="24"/>
        <v>0.82</v>
      </c>
      <c r="G169" s="178">
        <f t="shared" si="25"/>
        <v>0</v>
      </c>
    </row>
    <row r="170" spans="1:11">
      <c r="A170" s="178">
        <v>37372</v>
      </c>
      <c r="B170" s="179" t="s">
        <v>239</v>
      </c>
      <c r="C170" s="180" t="s">
        <v>35</v>
      </c>
      <c r="D170" s="180" t="s">
        <v>158</v>
      </c>
      <c r="E170" s="178">
        <v>3.3485399999999998</v>
      </c>
      <c r="F170" s="178">
        <f t="shared" si="24"/>
        <v>0.55000000000000004</v>
      </c>
      <c r="G170" s="178">
        <f t="shared" si="25"/>
        <v>0</v>
      </c>
    </row>
    <row r="171" spans="1:11">
      <c r="A171" s="178">
        <v>37373</v>
      </c>
      <c r="B171" s="179" t="s">
        <v>265</v>
      </c>
      <c r="C171" s="180" t="s">
        <v>35</v>
      </c>
      <c r="D171" s="180" t="s">
        <v>158</v>
      </c>
      <c r="E171" s="178">
        <v>3.3485399999999998</v>
      </c>
      <c r="F171" s="178">
        <f t="shared" si="24"/>
        <v>0.06</v>
      </c>
      <c r="G171" s="178">
        <f t="shared" si="25"/>
        <v>0</v>
      </c>
    </row>
    <row r="172" spans="1:11" ht="21">
      <c r="A172" s="178">
        <v>43083</v>
      </c>
      <c r="B172" s="179" t="s">
        <v>262</v>
      </c>
      <c r="C172" s="180" t="s">
        <v>35</v>
      </c>
      <c r="D172" s="180" t="s">
        <v>160</v>
      </c>
      <c r="E172" s="178">
        <v>42.12</v>
      </c>
      <c r="F172" s="178">
        <f t="shared" si="24"/>
        <v>10.38</v>
      </c>
      <c r="G172" s="178">
        <f t="shared" si="25"/>
        <v>0</v>
      </c>
    </row>
    <row r="173" spans="1:11" ht="21">
      <c r="A173" s="178">
        <v>43467</v>
      </c>
      <c r="B173" s="179" t="s">
        <v>248</v>
      </c>
      <c r="C173" s="180" t="s">
        <v>35</v>
      </c>
      <c r="D173" s="180" t="s">
        <v>158</v>
      </c>
      <c r="E173" s="178">
        <v>3.3485399999999998</v>
      </c>
      <c r="F173" s="178">
        <f t="shared" si="24"/>
        <v>0.41</v>
      </c>
      <c r="G173" s="178">
        <f t="shared" si="25"/>
        <v>0</v>
      </c>
    </row>
    <row r="174" spans="1:11">
      <c r="A174" s="178">
        <v>43491</v>
      </c>
      <c r="B174" s="179" t="s">
        <v>237</v>
      </c>
      <c r="C174" s="180" t="s">
        <v>35</v>
      </c>
      <c r="D174" s="180" t="s">
        <v>158</v>
      </c>
      <c r="E174" s="178">
        <v>3.3485399999999998</v>
      </c>
      <c r="F174" s="178">
        <f t="shared" si="24"/>
        <v>1.01</v>
      </c>
      <c r="G174" s="178">
        <f t="shared" si="25"/>
        <v>0</v>
      </c>
    </row>
    <row r="175" spans="1:11">
      <c r="A175" s="178">
        <v>6111</v>
      </c>
      <c r="B175" s="179" t="s">
        <v>269</v>
      </c>
      <c r="C175" s="180" t="s">
        <v>154</v>
      </c>
      <c r="D175" s="180" t="s">
        <v>158</v>
      </c>
      <c r="E175" s="178">
        <v>1.0176486840000001</v>
      </c>
      <c r="F175" s="178">
        <f t="shared" si="24"/>
        <v>0</v>
      </c>
      <c r="G175" s="178">
        <f t="shared" si="25"/>
        <v>9.2799999999999994</v>
      </c>
    </row>
    <row r="176" spans="1:11">
      <c r="A176" s="178">
        <v>6160</v>
      </c>
      <c r="B176" s="179" t="s">
        <v>270</v>
      </c>
      <c r="C176" s="180" t="s">
        <v>154</v>
      </c>
      <c r="D176" s="180" t="s">
        <v>158</v>
      </c>
      <c r="E176" s="178">
        <v>1.2636000000000001</v>
      </c>
      <c r="F176" s="178">
        <f t="shared" si="24"/>
        <v>0</v>
      </c>
      <c r="G176" s="178">
        <f t="shared" si="25"/>
        <v>14.58</v>
      </c>
    </row>
    <row r="177" spans="1:11" ht="21">
      <c r="A177" s="173" t="s">
        <v>651</v>
      </c>
      <c r="B177" s="174" t="s">
        <v>652</v>
      </c>
      <c r="C177" s="175" t="s">
        <v>614</v>
      </c>
      <c r="D177" s="175" t="s">
        <v>2</v>
      </c>
      <c r="E177" s="176">
        <v>1</v>
      </c>
      <c r="F177" s="237">
        <f>H177</f>
        <v>4252.3979895799994</v>
      </c>
      <c r="G177" s="177">
        <f>I177</f>
        <v>70.955268861440004</v>
      </c>
      <c r="H177" s="225">
        <f>SUMPRODUCT($E178:$E190,F178:F190)</f>
        <v>4252.3979895799994</v>
      </c>
      <c r="I177" s="225">
        <f>SUMPRODUCT($E178:$E190,G178:G190)</f>
        <v>70.955268861440004</v>
      </c>
      <c r="J177" s="226">
        <f>H177-F177</f>
        <v>0</v>
      </c>
      <c r="K177" s="226">
        <f>I177-G177</f>
        <v>0</v>
      </c>
    </row>
    <row r="178" spans="1:11">
      <c r="A178" s="178">
        <v>1379</v>
      </c>
      <c r="B178" s="179" t="s">
        <v>211</v>
      </c>
      <c r="C178" s="180" t="s">
        <v>35</v>
      </c>
      <c r="D178" s="180" t="s">
        <v>160</v>
      </c>
      <c r="E178" s="178">
        <v>20.380911999999999</v>
      </c>
      <c r="F178" s="178">
        <f t="shared" ref="F178:F189" si="26">IF($C178="MAT.",VLOOKUP($A178,Insumos,5,FALSE),0)</f>
        <v>0.55000000000000004</v>
      </c>
      <c r="G178" s="178">
        <f t="shared" ref="G178:G189" si="27">IF($C178="M.O.",VLOOKUP($A178,Insumos,5,FALSE),0)</f>
        <v>0</v>
      </c>
    </row>
    <row r="179" spans="1:11">
      <c r="A179" s="178">
        <v>370</v>
      </c>
      <c r="B179" s="179" t="s">
        <v>193</v>
      </c>
      <c r="C179" s="180" t="s">
        <v>35</v>
      </c>
      <c r="D179" s="180" t="s">
        <v>69</v>
      </c>
      <c r="E179" s="178">
        <v>4.5154E-2</v>
      </c>
      <c r="F179" s="178">
        <f t="shared" si="26"/>
        <v>124.9</v>
      </c>
      <c r="G179" s="178">
        <f t="shared" si="27"/>
        <v>0</v>
      </c>
    </row>
    <row r="180" spans="1:11">
      <c r="A180" s="178">
        <v>37370</v>
      </c>
      <c r="B180" s="179" t="s">
        <v>190</v>
      </c>
      <c r="C180" s="180" t="s">
        <v>35</v>
      </c>
      <c r="D180" s="180" t="s">
        <v>158</v>
      </c>
      <c r="E180" s="178">
        <v>5.5576540000000003</v>
      </c>
      <c r="F180" s="178">
        <f t="shared" si="26"/>
        <v>1.62</v>
      </c>
      <c r="G180" s="178">
        <f t="shared" si="27"/>
        <v>0</v>
      </c>
    </row>
    <row r="181" spans="1:11">
      <c r="A181" s="178">
        <v>37371</v>
      </c>
      <c r="B181" s="179" t="s">
        <v>277</v>
      </c>
      <c r="C181" s="180" t="s">
        <v>35</v>
      </c>
      <c r="D181" s="180" t="s">
        <v>158</v>
      </c>
      <c r="E181" s="178">
        <v>5.5576540000000003</v>
      </c>
      <c r="F181" s="178">
        <f t="shared" si="26"/>
        <v>0.82</v>
      </c>
      <c r="G181" s="178">
        <f t="shared" si="27"/>
        <v>0</v>
      </c>
    </row>
    <row r="182" spans="1:11">
      <c r="A182" s="178">
        <v>37372</v>
      </c>
      <c r="B182" s="179" t="s">
        <v>239</v>
      </c>
      <c r="C182" s="180" t="s">
        <v>35</v>
      </c>
      <c r="D182" s="180" t="s">
        <v>158</v>
      </c>
      <c r="E182" s="178">
        <v>5.5576540000000003</v>
      </c>
      <c r="F182" s="178">
        <f t="shared" si="26"/>
        <v>0.55000000000000004</v>
      </c>
      <c r="G182" s="178">
        <f t="shared" si="27"/>
        <v>0</v>
      </c>
    </row>
    <row r="183" spans="1:11">
      <c r="A183" s="178">
        <v>37373</v>
      </c>
      <c r="B183" s="179" t="s">
        <v>265</v>
      </c>
      <c r="C183" s="180" t="s">
        <v>35</v>
      </c>
      <c r="D183" s="180" t="s">
        <v>158</v>
      </c>
      <c r="E183" s="178">
        <v>5.5576540000000003</v>
      </c>
      <c r="F183" s="178">
        <f t="shared" si="26"/>
        <v>0.06</v>
      </c>
      <c r="G183" s="178">
        <f t="shared" si="27"/>
        <v>0</v>
      </c>
    </row>
    <row r="184" spans="1:11" ht="21">
      <c r="A184" s="178">
        <v>43465</v>
      </c>
      <c r="B184" s="179" t="s">
        <v>246</v>
      </c>
      <c r="C184" s="180" t="s">
        <v>35</v>
      </c>
      <c r="D184" s="180" t="s">
        <v>158</v>
      </c>
      <c r="E184" s="178">
        <v>3.464</v>
      </c>
      <c r="F184" s="178">
        <f t="shared" si="26"/>
        <v>0.57999999999999996</v>
      </c>
      <c r="G184" s="178">
        <f t="shared" si="27"/>
        <v>0</v>
      </c>
    </row>
    <row r="185" spans="1:11" ht="21">
      <c r="A185" s="178">
        <v>43467</v>
      </c>
      <c r="B185" s="179" t="s">
        <v>248</v>
      </c>
      <c r="C185" s="180" t="s">
        <v>35</v>
      </c>
      <c r="D185" s="180" t="s">
        <v>158</v>
      </c>
      <c r="E185" s="178">
        <v>2.0936539999999999</v>
      </c>
      <c r="F185" s="178">
        <f t="shared" si="26"/>
        <v>0.41</v>
      </c>
      <c r="G185" s="178">
        <f t="shared" si="27"/>
        <v>0</v>
      </c>
    </row>
    <row r="186" spans="1:11">
      <c r="A186" s="178">
        <v>43489</v>
      </c>
      <c r="B186" s="179" t="s">
        <v>235</v>
      </c>
      <c r="C186" s="180" t="s">
        <v>35</v>
      </c>
      <c r="D186" s="180" t="s">
        <v>158</v>
      </c>
      <c r="E186" s="178">
        <v>3.464</v>
      </c>
      <c r="F186" s="178">
        <f t="shared" si="26"/>
        <v>0.95</v>
      </c>
      <c r="G186" s="178">
        <f t="shared" si="27"/>
        <v>0</v>
      </c>
    </row>
    <row r="187" spans="1:11">
      <c r="A187" s="178">
        <v>43491</v>
      </c>
      <c r="B187" s="179" t="s">
        <v>237</v>
      </c>
      <c r="C187" s="180" t="s">
        <v>35</v>
      </c>
      <c r="D187" s="180" t="s">
        <v>158</v>
      </c>
      <c r="E187" s="178">
        <v>2.0936539999999999</v>
      </c>
      <c r="F187" s="178">
        <f t="shared" si="26"/>
        <v>1.01</v>
      </c>
      <c r="G187" s="178">
        <f t="shared" si="27"/>
        <v>0</v>
      </c>
    </row>
    <row r="188" spans="1:11">
      <c r="A188" s="178">
        <v>4750</v>
      </c>
      <c r="B188" s="179" t="s">
        <v>261</v>
      </c>
      <c r="C188" s="180" t="s">
        <v>154</v>
      </c>
      <c r="D188" s="180" t="s">
        <v>158</v>
      </c>
      <c r="E188" s="178">
        <v>3.5145743999999999</v>
      </c>
      <c r="F188" s="178">
        <f t="shared" si="26"/>
        <v>0</v>
      </c>
      <c r="G188" s="178">
        <f t="shared" si="27"/>
        <v>14.58</v>
      </c>
    </row>
    <row r="189" spans="1:11">
      <c r="A189" s="178">
        <v>6111</v>
      </c>
      <c r="B189" s="179" t="s">
        <v>269</v>
      </c>
      <c r="C189" s="180" t="s">
        <v>154</v>
      </c>
      <c r="D189" s="180" t="s">
        <v>158</v>
      </c>
      <c r="E189" s="178">
        <v>2.1242213479999998</v>
      </c>
      <c r="F189" s="178">
        <f t="shared" si="26"/>
        <v>0</v>
      </c>
      <c r="G189" s="178">
        <f t="shared" si="27"/>
        <v>9.2799999999999994</v>
      </c>
    </row>
    <row r="190" spans="1:11" ht="21">
      <c r="A190" s="178" t="s">
        <v>653</v>
      </c>
      <c r="B190" s="179" t="s">
        <v>652</v>
      </c>
      <c r="C190" s="180" t="s">
        <v>35</v>
      </c>
      <c r="D190" s="180" t="s">
        <v>2</v>
      </c>
      <c r="E190" s="178">
        <v>1</v>
      </c>
      <c r="F190" s="178">
        <f>IF($C190="MAT.",VLOOKUP($A190,Pesquisa,6,FALSE),0)</f>
        <v>4210.3249999999998</v>
      </c>
      <c r="G190" s="178">
        <f>IF($C190="m.o.",VLOOKUP($A190,Pesquisa,6,FALSE),0)</f>
        <v>0</v>
      </c>
    </row>
    <row r="191" spans="1:11">
      <c r="A191" s="173" t="s">
        <v>654</v>
      </c>
      <c r="B191" s="174" t="s">
        <v>655</v>
      </c>
      <c r="C191" s="175" t="s">
        <v>614</v>
      </c>
      <c r="D191" s="175" t="s">
        <v>58</v>
      </c>
      <c r="E191" s="176">
        <v>10</v>
      </c>
      <c r="F191" s="237">
        <f>H191</f>
        <v>3.0228000000000002</v>
      </c>
      <c r="G191" s="177">
        <f>I191</f>
        <v>7.8186008999999999</v>
      </c>
      <c r="H191" s="225">
        <f>SUMPRODUCT($E192:$E199,F192:F199)</f>
        <v>3.0228000000000002</v>
      </c>
      <c r="I191" s="225">
        <f>SUMPRODUCT($E192:$E199,G192:G199)</f>
        <v>7.8186008999999999</v>
      </c>
      <c r="J191" s="226">
        <f>H191-F191</f>
        <v>0</v>
      </c>
      <c r="K191" s="226">
        <f>I191-G191</f>
        <v>0</v>
      </c>
    </row>
    <row r="192" spans="1:11">
      <c r="A192" s="178">
        <v>37370</v>
      </c>
      <c r="B192" s="179" t="s">
        <v>190</v>
      </c>
      <c r="C192" s="180" t="s">
        <v>35</v>
      </c>
      <c r="D192" s="180" t="s">
        <v>158</v>
      </c>
      <c r="E192" s="178">
        <v>0.66</v>
      </c>
      <c r="F192" s="178">
        <f t="shared" ref="F192:F199" si="28">IF($C192="MAT.",VLOOKUP($A192,Insumos,5,FALSE),0)</f>
        <v>1.62</v>
      </c>
      <c r="G192" s="178">
        <f t="shared" ref="G192:G199" si="29">IF($C192="M.O.",VLOOKUP($A192,Insumos,5,FALSE),0)</f>
        <v>0</v>
      </c>
    </row>
    <row r="193" spans="1:11">
      <c r="A193" s="178">
        <v>37371</v>
      </c>
      <c r="B193" s="179" t="s">
        <v>277</v>
      </c>
      <c r="C193" s="180" t="s">
        <v>35</v>
      </c>
      <c r="D193" s="180" t="s">
        <v>158</v>
      </c>
      <c r="E193" s="178">
        <v>0.66</v>
      </c>
      <c r="F193" s="178">
        <f t="shared" si="28"/>
        <v>0.82</v>
      </c>
      <c r="G193" s="178">
        <f t="shared" si="29"/>
        <v>0</v>
      </c>
    </row>
    <row r="194" spans="1:11">
      <c r="A194" s="178">
        <v>37372</v>
      </c>
      <c r="B194" s="179" t="s">
        <v>239</v>
      </c>
      <c r="C194" s="180" t="s">
        <v>35</v>
      </c>
      <c r="D194" s="180" t="s">
        <v>158</v>
      </c>
      <c r="E194" s="178">
        <v>0.66</v>
      </c>
      <c r="F194" s="178">
        <f t="shared" si="28"/>
        <v>0.55000000000000004</v>
      </c>
      <c r="G194" s="178">
        <f t="shared" si="29"/>
        <v>0</v>
      </c>
    </row>
    <row r="195" spans="1:11">
      <c r="A195" s="178">
        <v>37373</v>
      </c>
      <c r="B195" s="179" t="s">
        <v>265</v>
      </c>
      <c r="C195" s="180" t="s">
        <v>35</v>
      </c>
      <c r="D195" s="180" t="s">
        <v>158</v>
      </c>
      <c r="E195" s="178">
        <v>0.66</v>
      </c>
      <c r="F195" s="178">
        <f t="shared" si="28"/>
        <v>0.06</v>
      </c>
      <c r="G195" s="178">
        <f t="shared" si="29"/>
        <v>0</v>
      </c>
    </row>
    <row r="196" spans="1:11" ht="21">
      <c r="A196" s="178">
        <v>43465</v>
      </c>
      <c r="B196" s="179" t="s">
        <v>246</v>
      </c>
      <c r="C196" s="180" t="s">
        <v>35</v>
      </c>
      <c r="D196" s="180" t="s">
        <v>158</v>
      </c>
      <c r="E196" s="178">
        <v>0.66</v>
      </c>
      <c r="F196" s="178">
        <f t="shared" si="28"/>
        <v>0.57999999999999996</v>
      </c>
      <c r="G196" s="178">
        <f t="shared" si="29"/>
        <v>0</v>
      </c>
    </row>
    <row r="197" spans="1:11">
      <c r="A197" s="178">
        <v>43489</v>
      </c>
      <c r="B197" s="179" t="s">
        <v>235</v>
      </c>
      <c r="C197" s="180" t="s">
        <v>35</v>
      </c>
      <c r="D197" s="180" t="s">
        <v>158</v>
      </c>
      <c r="E197" s="178">
        <v>0.66</v>
      </c>
      <c r="F197" s="178">
        <f t="shared" si="28"/>
        <v>0.95</v>
      </c>
      <c r="G197" s="178">
        <f t="shared" si="29"/>
        <v>0</v>
      </c>
    </row>
    <row r="198" spans="1:11">
      <c r="A198" s="178">
        <v>4750</v>
      </c>
      <c r="B198" s="179" t="s">
        <v>261</v>
      </c>
      <c r="C198" s="180" t="s">
        <v>154</v>
      </c>
      <c r="D198" s="180" t="s">
        <v>158</v>
      </c>
      <c r="E198" s="178">
        <v>0.334818</v>
      </c>
      <c r="F198" s="178">
        <f t="shared" si="28"/>
        <v>0</v>
      </c>
      <c r="G198" s="178">
        <f t="shared" si="29"/>
        <v>14.58</v>
      </c>
    </row>
    <row r="199" spans="1:11">
      <c r="A199" s="178">
        <v>6127</v>
      </c>
      <c r="B199" s="179" t="s">
        <v>197</v>
      </c>
      <c r="C199" s="180" t="s">
        <v>154</v>
      </c>
      <c r="D199" s="180" t="s">
        <v>158</v>
      </c>
      <c r="E199" s="178">
        <v>0.333366</v>
      </c>
      <c r="F199" s="178">
        <f t="shared" si="28"/>
        <v>0</v>
      </c>
      <c r="G199" s="178">
        <f t="shared" si="29"/>
        <v>8.81</v>
      </c>
    </row>
    <row r="200" spans="1:11">
      <c r="A200" s="170">
        <v>4</v>
      </c>
      <c r="B200" s="171" t="s">
        <v>656</v>
      </c>
      <c r="C200" s="221"/>
      <c r="D200" s="221"/>
      <c r="E200" s="221"/>
      <c r="F200" s="221"/>
      <c r="G200" s="221"/>
    </row>
    <row r="201" spans="1:11" ht="21">
      <c r="A201" s="173" t="s">
        <v>142</v>
      </c>
      <c r="B201" s="174" t="s">
        <v>143</v>
      </c>
      <c r="C201" s="175" t="s">
        <v>614</v>
      </c>
      <c r="D201" s="175" t="s">
        <v>58</v>
      </c>
      <c r="E201" s="176">
        <v>250</v>
      </c>
      <c r="F201" s="237">
        <f>H201</f>
        <v>3.3398999999999996</v>
      </c>
      <c r="G201" s="177">
        <f>I201</f>
        <v>0.76373621999999997</v>
      </c>
      <c r="H201" s="225">
        <f>SUMPRODUCT($E202:$E211,F202:F211)</f>
        <v>3.3398999999999996</v>
      </c>
      <c r="I201" s="225">
        <f>SUMPRODUCT($E202:$E211,G202:G211)</f>
        <v>0.76373621999999997</v>
      </c>
      <c r="J201" s="226">
        <f>H201-F201</f>
        <v>0</v>
      </c>
      <c r="K201" s="226">
        <f>I201-G201</f>
        <v>0</v>
      </c>
    </row>
    <row r="202" spans="1:11" ht="21">
      <c r="A202" s="178">
        <v>1014</v>
      </c>
      <c r="B202" s="179" t="s">
        <v>205</v>
      </c>
      <c r="C202" s="180" t="s">
        <v>35</v>
      </c>
      <c r="D202" s="180" t="s">
        <v>58</v>
      </c>
      <c r="E202" s="178">
        <v>1.19</v>
      </c>
      <c r="F202" s="178">
        <f t="shared" ref="F202:F211" si="30">IF($C202="MAT.",VLOOKUP($A202,Insumos,5,FALSE),0)</f>
        <v>2.5499999999999998</v>
      </c>
      <c r="G202" s="178">
        <f t="shared" ref="G202:G211" si="31">IF($C202="M.O.",VLOOKUP($A202,Insumos,5,FALSE),0)</f>
        <v>0</v>
      </c>
    </row>
    <row r="203" spans="1:11">
      <c r="A203" s="178">
        <v>21127</v>
      </c>
      <c r="B203" s="179" t="s">
        <v>250</v>
      </c>
      <c r="C203" s="180" t="s">
        <v>35</v>
      </c>
      <c r="D203" s="180" t="s">
        <v>2</v>
      </c>
      <c r="E203" s="178">
        <v>8.9999999999999993E-3</v>
      </c>
      <c r="F203" s="178">
        <f t="shared" si="30"/>
        <v>3.4</v>
      </c>
      <c r="G203" s="178">
        <f t="shared" si="31"/>
        <v>0</v>
      </c>
    </row>
    <row r="204" spans="1:11">
      <c r="A204" s="178">
        <v>2436</v>
      </c>
      <c r="B204" s="179" t="s">
        <v>222</v>
      </c>
      <c r="C204" s="180" t="s">
        <v>154</v>
      </c>
      <c r="D204" s="180" t="s">
        <v>158</v>
      </c>
      <c r="E204" s="178">
        <v>3.0771E-2</v>
      </c>
      <c r="F204" s="178">
        <f t="shared" si="30"/>
        <v>0</v>
      </c>
      <c r="G204" s="178">
        <f t="shared" si="31"/>
        <v>14.58</v>
      </c>
    </row>
    <row r="205" spans="1:11">
      <c r="A205" s="178">
        <v>247</v>
      </c>
      <c r="B205" s="179" t="s">
        <v>189</v>
      </c>
      <c r="C205" s="180" t="s">
        <v>154</v>
      </c>
      <c r="D205" s="180" t="s">
        <v>158</v>
      </c>
      <c r="E205" s="178">
        <v>3.0771E-2</v>
      </c>
      <c r="F205" s="178">
        <f t="shared" si="30"/>
        <v>0</v>
      </c>
      <c r="G205" s="178">
        <f t="shared" si="31"/>
        <v>10.24</v>
      </c>
    </row>
    <row r="206" spans="1:11">
      <c r="A206" s="178">
        <v>37370</v>
      </c>
      <c r="B206" s="179" t="s">
        <v>190</v>
      </c>
      <c r="C206" s="180" t="s">
        <v>35</v>
      </c>
      <c r="D206" s="180" t="s">
        <v>158</v>
      </c>
      <c r="E206" s="178">
        <v>0.06</v>
      </c>
      <c r="F206" s="178">
        <f t="shared" si="30"/>
        <v>1.62</v>
      </c>
      <c r="G206" s="178">
        <f t="shared" si="31"/>
        <v>0</v>
      </c>
    </row>
    <row r="207" spans="1:11">
      <c r="A207" s="178">
        <v>37371</v>
      </c>
      <c r="B207" s="179" t="s">
        <v>277</v>
      </c>
      <c r="C207" s="180" t="s">
        <v>35</v>
      </c>
      <c r="D207" s="180" t="s">
        <v>158</v>
      </c>
      <c r="E207" s="178">
        <v>0.06</v>
      </c>
      <c r="F207" s="178">
        <f t="shared" si="30"/>
        <v>0.82</v>
      </c>
      <c r="G207" s="178">
        <f t="shared" si="31"/>
        <v>0</v>
      </c>
    </row>
    <row r="208" spans="1:11">
      <c r="A208" s="178">
        <v>37372</v>
      </c>
      <c r="B208" s="179" t="s">
        <v>239</v>
      </c>
      <c r="C208" s="180" t="s">
        <v>35</v>
      </c>
      <c r="D208" s="180" t="s">
        <v>158</v>
      </c>
      <c r="E208" s="178">
        <v>0.06</v>
      </c>
      <c r="F208" s="178">
        <f t="shared" si="30"/>
        <v>0.55000000000000004</v>
      </c>
      <c r="G208" s="178">
        <f t="shared" si="31"/>
        <v>0</v>
      </c>
    </row>
    <row r="209" spans="1:11">
      <c r="A209" s="178">
        <v>37373</v>
      </c>
      <c r="B209" s="179" t="s">
        <v>265</v>
      </c>
      <c r="C209" s="180" t="s">
        <v>35</v>
      </c>
      <c r="D209" s="180" t="s">
        <v>158</v>
      </c>
      <c r="E209" s="178">
        <v>0.06</v>
      </c>
      <c r="F209" s="178">
        <f t="shared" si="30"/>
        <v>0.06</v>
      </c>
      <c r="G209" s="178">
        <f t="shared" si="31"/>
        <v>0</v>
      </c>
    </row>
    <row r="210" spans="1:11" ht="21">
      <c r="A210" s="178">
        <v>43460</v>
      </c>
      <c r="B210" s="179" t="s">
        <v>241</v>
      </c>
      <c r="C210" s="180" t="s">
        <v>35</v>
      </c>
      <c r="D210" s="180" t="s">
        <v>158</v>
      </c>
      <c r="E210" s="178">
        <v>0.06</v>
      </c>
      <c r="F210" s="178">
        <f t="shared" si="30"/>
        <v>0.62</v>
      </c>
      <c r="G210" s="178">
        <f t="shared" si="31"/>
        <v>0</v>
      </c>
    </row>
    <row r="211" spans="1:11">
      <c r="A211" s="178">
        <v>43484</v>
      </c>
      <c r="B211" s="179" t="s">
        <v>230</v>
      </c>
      <c r="C211" s="180" t="s">
        <v>35</v>
      </c>
      <c r="D211" s="180" t="s">
        <v>158</v>
      </c>
      <c r="E211" s="178">
        <v>0.06</v>
      </c>
      <c r="F211" s="178">
        <f t="shared" si="30"/>
        <v>0.91</v>
      </c>
      <c r="G211" s="178">
        <f t="shared" si="31"/>
        <v>0</v>
      </c>
    </row>
    <row r="212" spans="1:11" ht="21">
      <c r="A212" s="173" t="s">
        <v>144</v>
      </c>
      <c r="B212" s="174" t="s">
        <v>145</v>
      </c>
      <c r="C212" s="175" t="s">
        <v>614</v>
      </c>
      <c r="D212" s="175" t="s">
        <v>2</v>
      </c>
      <c r="E212" s="176">
        <v>1</v>
      </c>
      <c r="F212" s="237">
        <f>H212</f>
        <v>9.3089200000000005</v>
      </c>
      <c r="G212" s="177">
        <f>I212</f>
        <v>7.5824051939999997</v>
      </c>
      <c r="H212" s="225">
        <f>SUMPRODUCT($E213:$E223,F213:F223)</f>
        <v>9.3089200000000005</v>
      </c>
      <c r="I212" s="225">
        <f>SUMPRODUCT($E213:$E223,G213:G223)</f>
        <v>7.5824051939999997</v>
      </c>
      <c r="J212" s="226">
        <f>H212-F212</f>
        <v>0</v>
      </c>
      <c r="K212" s="226">
        <f>I212-G212</f>
        <v>0</v>
      </c>
    </row>
    <row r="213" spans="1:11">
      <c r="A213" s="178">
        <v>2436</v>
      </c>
      <c r="B213" s="179" t="s">
        <v>222</v>
      </c>
      <c r="C213" s="180" t="s">
        <v>154</v>
      </c>
      <c r="D213" s="180" t="s">
        <v>158</v>
      </c>
      <c r="E213" s="178">
        <v>0.35796929999999999</v>
      </c>
      <c r="F213" s="178">
        <f t="shared" ref="F213:F223" si="32">IF($C213="MAT.",VLOOKUP($A213,Insumos,5,FALSE),0)</f>
        <v>0</v>
      </c>
      <c r="G213" s="178">
        <f t="shared" ref="G213:G223" si="33">IF($C213="M.O.",VLOOKUP($A213,Insumos,5,FALSE),0)</f>
        <v>14.58</v>
      </c>
    </row>
    <row r="214" spans="1:11">
      <c r="A214" s="178">
        <v>247</v>
      </c>
      <c r="B214" s="179" t="s">
        <v>189</v>
      </c>
      <c r="C214" s="180" t="s">
        <v>154</v>
      </c>
      <c r="D214" s="180" t="s">
        <v>158</v>
      </c>
      <c r="E214" s="178">
        <v>0.2307825</v>
      </c>
      <c r="F214" s="178">
        <f t="shared" si="32"/>
        <v>0</v>
      </c>
      <c r="G214" s="178">
        <f t="shared" si="33"/>
        <v>10.24</v>
      </c>
    </row>
    <row r="215" spans="1:11">
      <c r="A215" s="178">
        <v>37370</v>
      </c>
      <c r="B215" s="179" t="s">
        <v>190</v>
      </c>
      <c r="C215" s="180" t="s">
        <v>35</v>
      </c>
      <c r="D215" s="180" t="s">
        <v>158</v>
      </c>
      <c r="E215" s="178">
        <v>0.57399999999999995</v>
      </c>
      <c r="F215" s="178">
        <f t="shared" si="32"/>
        <v>1.62</v>
      </c>
      <c r="G215" s="178">
        <f t="shared" si="33"/>
        <v>0</v>
      </c>
    </row>
    <row r="216" spans="1:11">
      <c r="A216" s="178">
        <v>37371</v>
      </c>
      <c r="B216" s="179" t="s">
        <v>277</v>
      </c>
      <c r="C216" s="180" t="s">
        <v>35</v>
      </c>
      <c r="D216" s="180" t="s">
        <v>158</v>
      </c>
      <c r="E216" s="178">
        <v>0.57399999999999995</v>
      </c>
      <c r="F216" s="178">
        <f t="shared" si="32"/>
        <v>0.82</v>
      </c>
      <c r="G216" s="178">
        <f t="shared" si="33"/>
        <v>0</v>
      </c>
    </row>
    <row r="217" spans="1:11">
      <c r="A217" s="178">
        <v>37372</v>
      </c>
      <c r="B217" s="179" t="s">
        <v>239</v>
      </c>
      <c r="C217" s="180" t="s">
        <v>35</v>
      </c>
      <c r="D217" s="180" t="s">
        <v>158</v>
      </c>
      <c r="E217" s="178">
        <v>0.57399999999999995</v>
      </c>
      <c r="F217" s="178">
        <f t="shared" si="32"/>
        <v>0.55000000000000004</v>
      </c>
      <c r="G217" s="178">
        <f t="shared" si="33"/>
        <v>0</v>
      </c>
    </row>
    <row r="218" spans="1:11">
      <c r="A218" s="178">
        <v>37373</v>
      </c>
      <c r="B218" s="179" t="s">
        <v>265</v>
      </c>
      <c r="C218" s="180" t="s">
        <v>35</v>
      </c>
      <c r="D218" s="180" t="s">
        <v>158</v>
      </c>
      <c r="E218" s="178">
        <v>0.57399999999999995</v>
      </c>
      <c r="F218" s="178">
        <f t="shared" si="32"/>
        <v>0.06</v>
      </c>
      <c r="G218" s="178">
        <f t="shared" si="33"/>
        <v>0</v>
      </c>
    </row>
    <row r="219" spans="1:11">
      <c r="A219" s="178">
        <v>38094</v>
      </c>
      <c r="B219" s="179" t="s">
        <v>238</v>
      </c>
      <c r="C219" s="180" t="s">
        <v>35</v>
      </c>
      <c r="D219" s="180" t="s">
        <v>2</v>
      </c>
      <c r="E219" s="178">
        <v>1</v>
      </c>
      <c r="F219" s="178">
        <f t="shared" si="32"/>
        <v>1.72</v>
      </c>
      <c r="G219" s="178">
        <f t="shared" si="33"/>
        <v>0</v>
      </c>
    </row>
    <row r="220" spans="1:11" ht="21">
      <c r="A220" s="178">
        <v>38099</v>
      </c>
      <c r="B220" s="179" t="s">
        <v>273</v>
      </c>
      <c r="C220" s="180" t="s">
        <v>35</v>
      </c>
      <c r="D220" s="180" t="s">
        <v>2</v>
      </c>
      <c r="E220" s="178">
        <v>1</v>
      </c>
      <c r="F220" s="178">
        <f t="shared" si="32"/>
        <v>0.89</v>
      </c>
      <c r="G220" s="178">
        <f t="shared" si="33"/>
        <v>0</v>
      </c>
    </row>
    <row r="221" spans="1:11">
      <c r="A221" s="178">
        <v>38112</v>
      </c>
      <c r="B221" s="179" t="s">
        <v>253</v>
      </c>
      <c r="C221" s="180" t="s">
        <v>35</v>
      </c>
      <c r="D221" s="180" t="s">
        <v>2</v>
      </c>
      <c r="E221" s="178">
        <v>1</v>
      </c>
      <c r="F221" s="178">
        <f t="shared" si="32"/>
        <v>4.07</v>
      </c>
      <c r="G221" s="178">
        <f t="shared" si="33"/>
        <v>0</v>
      </c>
    </row>
    <row r="222" spans="1:11" ht="21">
      <c r="A222" s="178">
        <v>43460</v>
      </c>
      <c r="B222" s="179" t="s">
        <v>241</v>
      </c>
      <c r="C222" s="180" t="s">
        <v>35</v>
      </c>
      <c r="D222" s="180" t="s">
        <v>158</v>
      </c>
      <c r="E222" s="178">
        <v>0.57399999999999995</v>
      </c>
      <c r="F222" s="178">
        <f t="shared" si="32"/>
        <v>0.62</v>
      </c>
      <c r="G222" s="178">
        <f t="shared" si="33"/>
        <v>0</v>
      </c>
    </row>
    <row r="223" spans="1:11">
      <c r="A223" s="178">
        <v>43484</v>
      </c>
      <c r="B223" s="179" t="s">
        <v>230</v>
      </c>
      <c r="C223" s="180" t="s">
        <v>35</v>
      </c>
      <c r="D223" s="180" t="s">
        <v>158</v>
      </c>
      <c r="E223" s="178">
        <v>0.57399999999999995</v>
      </c>
      <c r="F223" s="178">
        <f t="shared" si="32"/>
        <v>0.91</v>
      </c>
      <c r="G223" s="178">
        <f t="shared" si="33"/>
        <v>0</v>
      </c>
    </row>
    <row r="224" spans="1:11" ht="21">
      <c r="A224" s="173" t="s">
        <v>657</v>
      </c>
      <c r="B224" s="174" t="s">
        <v>658</v>
      </c>
      <c r="C224" s="175" t="s">
        <v>614</v>
      </c>
      <c r="D224" s="175" t="s">
        <v>2</v>
      </c>
      <c r="E224" s="176">
        <v>1</v>
      </c>
      <c r="F224" s="237">
        <f>H224</f>
        <v>18.784360000000003</v>
      </c>
      <c r="G224" s="177">
        <f>I224</f>
        <v>12.26665401</v>
      </c>
      <c r="H224" s="225">
        <f>SUMPRODUCT($E225:$E235,F225:F235)</f>
        <v>18.784360000000003</v>
      </c>
      <c r="I224" s="225">
        <f>SUMPRODUCT($E225:$E235,G225:G235)</f>
        <v>12.26665401</v>
      </c>
      <c r="J224" s="226">
        <f>H224-F224</f>
        <v>0</v>
      </c>
      <c r="K224" s="226">
        <f>I224-G224</f>
        <v>0</v>
      </c>
    </row>
    <row r="225" spans="1:11">
      <c r="A225" s="178">
        <v>2436</v>
      </c>
      <c r="B225" s="179" t="s">
        <v>222</v>
      </c>
      <c r="C225" s="180" t="s">
        <v>154</v>
      </c>
      <c r="D225" s="180" t="s">
        <v>158</v>
      </c>
      <c r="E225" s="178">
        <v>0.54669809999999996</v>
      </c>
      <c r="F225" s="178">
        <f t="shared" ref="F225:F235" si="34">IF($C225="MAT.",VLOOKUP($A225,Insumos,5,FALSE),0)</f>
        <v>0</v>
      </c>
      <c r="G225" s="178">
        <f t="shared" ref="G225:G235" si="35">IF($C225="M.O.",VLOOKUP($A225,Insumos,5,FALSE),0)</f>
        <v>14.58</v>
      </c>
    </row>
    <row r="226" spans="1:11">
      <c r="A226" s="178">
        <v>247</v>
      </c>
      <c r="B226" s="179" t="s">
        <v>189</v>
      </c>
      <c r="C226" s="180" t="s">
        <v>154</v>
      </c>
      <c r="D226" s="180" t="s">
        <v>158</v>
      </c>
      <c r="E226" s="178">
        <v>0.41951129999999998</v>
      </c>
      <c r="F226" s="178">
        <f t="shared" si="34"/>
        <v>0</v>
      </c>
      <c r="G226" s="178">
        <f t="shared" si="35"/>
        <v>10.24</v>
      </c>
    </row>
    <row r="227" spans="1:11">
      <c r="A227" s="178">
        <v>37370</v>
      </c>
      <c r="B227" s="179" t="s">
        <v>190</v>
      </c>
      <c r="C227" s="180" t="s">
        <v>35</v>
      </c>
      <c r="D227" s="180" t="s">
        <v>158</v>
      </c>
      <c r="E227" s="178">
        <v>0.94199999999999995</v>
      </c>
      <c r="F227" s="178">
        <f t="shared" si="34"/>
        <v>1.62</v>
      </c>
      <c r="G227" s="178">
        <f t="shared" si="35"/>
        <v>0</v>
      </c>
    </row>
    <row r="228" spans="1:11">
      <c r="A228" s="178">
        <v>37371</v>
      </c>
      <c r="B228" s="179" t="s">
        <v>277</v>
      </c>
      <c r="C228" s="180" t="s">
        <v>35</v>
      </c>
      <c r="D228" s="180" t="s">
        <v>158</v>
      </c>
      <c r="E228" s="178">
        <v>0.94199999999999995</v>
      </c>
      <c r="F228" s="178">
        <f t="shared" si="34"/>
        <v>0.82</v>
      </c>
      <c r="G228" s="178">
        <f t="shared" si="35"/>
        <v>0</v>
      </c>
    </row>
    <row r="229" spans="1:11">
      <c r="A229" s="178">
        <v>37372</v>
      </c>
      <c r="B229" s="179" t="s">
        <v>239</v>
      </c>
      <c r="C229" s="180" t="s">
        <v>35</v>
      </c>
      <c r="D229" s="180" t="s">
        <v>158</v>
      </c>
      <c r="E229" s="178">
        <v>0.94199999999999995</v>
      </c>
      <c r="F229" s="178">
        <f t="shared" si="34"/>
        <v>0.55000000000000004</v>
      </c>
      <c r="G229" s="178">
        <f t="shared" si="35"/>
        <v>0</v>
      </c>
    </row>
    <row r="230" spans="1:11">
      <c r="A230" s="178">
        <v>37373</v>
      </c>
      <c r="B230" s="179" t="s">
        <v>265</v>
      </c>
      <c r="C230" s="180" t="s">
        <v>35</v>
      </c>
      <c r="D230" s="180" t="s">
        <v>158</v>
      </c>
      <c r="E230" s="178">
        <v>0.94199999999999995</v>
      </c>
      <c r="F230" s="178">
        <f t="shared" si="34"/>
        <v>0.06</v>
      </c>
      <c r="G230" s="178">
        <f t="shared" si="35"/>
        <v>0</v>
      </c>
    </row>
    <row r="231" spans="1:11">
      <c r="A231" s="178">
        <v>38094</v>
      </c>
      <c r="B231" s="179" t="s">
        <v>238</v>
      </c>
      <c r="C231" s="180" t="s">
        <v>35</v>
      </c>
      <c r="D231" s="180" t="s">
        <v>2</v>
      </c>
      <c r="E231" s="178">
        <v>1</v>
      </c>
      <c r="F231" s="178">
        <f t="shared" si="34"/>
        <v>1.72</v>
      </c>
      <c r="G231" s="178">
        <f t="shared" si="35"/>
        <v>0</v>
      </c>
    </row>
    <row r="232" spans="1:11" ht="21">
      <c r="A232" s="178">
        <v>38099</v>
      </c>
      <c r="B232" s="179" t="s">
        <v>273</v>
      </c>
      <c r="C232" s="180" t="s">
        <v>35</v>
      </c>
      <c r="D232" s="180" t="s">
        <v>2</v>
      </c>
      <c r="E232" s="178">
        <v>1</v>
      </c>
      <c r="F232" s="178">
        <f t="shared" si="34"/>
        <v>0.89</v>
      </c>
      <c r="G232" s="178">
        <f t="shared" si="35"/>
        <v>0</v>
      </c>
    </row>
    <row r="233" spans="1:11">
      <c r="A233" s="178">
        <v>38102</v>
      </c>
      <c r="B233" s="179" t="s">
        <v>659</v>
      </c>
      <c r="C233" s="180" t="s">
        <v>35</v>
      </c>
      <c r="D233" s="180" t="s">
        <v>2</v>
      </c>
      <c r="E233" s="178">
        <v>2</v>
      </c>
      <c r="F233" s="178">
        <f t="shared" si="34"/>
        <v>5.93</v>
      </c>
      <c r="G233" s="178">
        <f t="shared" si="35"/>
        <v>0</v>
      </c>
    </row>
    <row r="234" spans="1:11" ht="21">
      <c r="A234" s="178">
        <v>43460</v>
      </c>
      <c r="B234" s="179" t="s">
        <v>241</v>
      </c>
      <c r="C234" s="180" t="s">
        <v>35</v>
      </c>
      <c r="D234" s="180" t="s">
        <v>158</v>
      </c>
      <c r="E234" s="178">
        <v>0.94199999999999995</v>
      </c>
      <c r="F234" s="178">
        <f t="shared" si="34"/>
        <v>0.62</v>
      </c>
      <c r="G234" s="178">
        <f t="shared" si="35"/>
        <v>0</v>
      </c>
    </row>
    <row r="235" spans="1:11">
      <c r="A235" s="178">
        <v>43484</v>
      </c>
      <c r="B235" s="179" t="s">
        <v>230</v>
      </c>
      <c r="C235" s="180" t="s">
        <v>35</v>
      </c>
      <c r="D235" s="180" t="s">
        <v>158</v>
      </c>
      <c r="E235" s="178">
        <v>0.94199999999999995</v>
      </c>
      <c r="F235" s="178">
        <f t="shared" si="34"/>
        <v>0.91</v>
      </c>
      <c r="G235" s="178">
        <f t="shared" si="35"/>
        <v>0</v>
      </c>
    </row>
    <row r="236" spans="1:11" ht="21">
      <c r="A236" s="173" t="s">
        <v>660</v>
      </c>
      <c r="B236" s="174" t="s">
        <v>661</v>
      </c>
      <c r="C236" s="175" t="s">
        <v>614</v>
      </c>
      <c r="D236" s="175" t="s">
        <v>58</v>
      </c>
      <c r="E236" s="176">
        <v>950</v>
      </c>
      <c r="F236" s="237">
        <f>H236</f>
        <v>203.79512</v>
      </c>
      <c r="G236" s="177">
        <f>I236</f>
        <v>5.397069288</v>
      </c>
      <c r="H236" s="225">
        <f>SUMPRODUCT($E237:$E246,F237:F246)</f>
        <v>203.79512</v>
      </c>
      <c r="I236" s="225">
        <f>SUMPRODUCT($E237:$E246,G237:G246)</f>
        <v>5.397069288</v>
      </c>
      <c r="J236" s="226">
        <f>H236-F236</f>
        <v>0</v>
      </c>
      <c r="K236" s="226">
        <f>I236-G236</f>
        <v>0</v>
      </c>
    </row>
    <row r="237" spans="1:11" ht="21">
      <c r="A237" s="178">
        <v>1000</v>
      </c>
      <c r="B237" s="179" t="s">
        <v>204</v>
      </c>
      <c r="C237" s="180" t="s">
        <v>35</v>
      </c>
      <c r="D237" s="180" t="s">
        <v>58</v>
      </c>
      <c r="E237" s="178">
        <v>1.0149999999999999</v>
      </c>
      <c r="F237" s="178">
        <f t="shared" ref="F237:F246" si="36">IF($C237="MAT.",VLOOKUP($A237,Insumos,5,FALSE),0)</f>
        <v>198.84</v>
      </c>
      <c r="G237" s="178">
        <f t="shared" ref="G237:G246" si="37">IF($C237="M.O.",VLOOKUP($A237,Insumos,5,FALSE),0)</f>
        <v>0</v>
      </c>
    </row>
    <row r="238" spans="1:11">
      <c r="A238" s="178">
        <v>21127</v>
      </c>
      <c r="B238" s="179" t="s">
        <v>250</v>
      </c>
      <c r="C238" s="180" t="s">
        <v>35</v>
      </c>
      <c r="D238" s="180" t="s">
        <v>2</v>
      </c>
      <c r="E238" s="178">
        <v>8.9999999999999993E-3</v>
      </c>
      <c r="F238" s="178">
        <f t="shared" si="36"/>
        <v>3.4</v>
      </c>
      <c r="G238" s="178">
        <f t="shared" si="37"/>
        <v>0</v>
      </c>
    </row>
    <row r="239" spans="1:11">
      <c r="A239" s="178">
        <v>2436</v>
      </c>
      <c r="B239" s="179" t="s">
        <v>222</v>
      </c>
      <c r="C239" s="180" t="s">
        <v>154</v>
      </c>
      <c r="D239" s="180" t="s">
        <v>158</v>
      </c>
      <c r="E239" s="178">
        <v>0.21744839999999999</v>
      </c>
      <c r="F239" s="178">
        <f t="shared" si="36"/>
        <v>0</v>
      </c>
      <c r="G239" s="178">
        <f t="shared" si="37"/>
        <v>14.58</v>
      </c>
    </row>
    <row r="240" spans="1:11">
      <c r="A240" s="178">
        <v>247</v>
      </c>
      <c r="B240" s="179" t="s">
        <v>189</v>
      </c>
      <c r="C240" s="180" t="s">
        <v>154</v>
      </c>
      <c r="D240" s="180" t="s">
        <v>158</v>
      </c>
      <c r="E240" s="178">
        <v>0.21744839999999999</v>
      </c>
      <c r="F240" s="178">
        <f t="shared" si="36"/>
        <v>0</v>
      </c>
      <c r="G240" s="178">
        <f t="shared" si="37"/>
        <v>10.24</v>
      </c>
    </row>
    <row r="241" spans="1:11">
      <c r="A241" s="178">
        <v>37370</v>
      </c>
      <c r="B241" s="179" t="s">
        <v>190</v>
      </c>
      <c r="C241" s="180" t="s">
        <v>35</v>
      </c>
      <c r="D241" s="180" t="s">
        <v>158</v>
      </c>
      <c r="E241" s="178">
        <v>0.42399999999999999</v>
      </c>
      <c r="F241" s="178">
        <f t="shared" si="36"/>
        <v>1.62</v>
      </c>
      <c r="G241" s="178">
        <f t="shared" si="37"/>
        <v>0</v>
      </c>
    </row>
    <row r="242" spans="1:11">
      <c r="A242" s="178">
        <v>37371</v>
      </c>
      <c r="B242" s="179" t="s">
        <v>277</v>
      </c>
      <c r="C242" s="180" t="s">
        <v>35</v>
      </c>
      <c r="D242" s="180" t="s">
        <v>158</v>
      </c>
      <c r="E242" s="178">
        <v>0.42399999999999999</v>
      </c>
      <c r="F242" s="178">
        <f t="shared" si="36"/>
        <v>0.82</v>
      </c>
      <c r="G242" s="178">
        <f t="shared" si="37"/>
        <v>0</v>
      </c>
    </row>
    <row r="243" spans="1:11">
      <c r="A243" s="178">
        <v>37372</v>
      </c>
      <c r="B243" s="179" t="s">
        <v>239</v>
      </c>
      <c r="C243" s="180" t="s">
        <v>35</v>
      </c>
      <c r="D243" s="180" t="s">
        <v>158</v>
      </c>
      <c r="E243" s="178">
        <v>0.42399999999999999</v>
      </c>
      <c r="F243" s="178">
        <f t="shared" si="36"/>
        <v>0.55000000000000004</v>
      </c>
      <c r="G243" s="178">
        <f t="shared" si="37"/>
        <v>0</v>
      </c>
    </row>
    <row r="244" spans="1:11">
      <c r="A244" s="178">
        <v>37373</v>
      </c>
      <c r="B244" s="179" t="s">
        <v>265</v>
      </c>
      <c r="C244" s="180" t="s">
        <v>35</v>
      </c>
      <c r="D244" s="180" t="s">
        <v>158</v>
      </c>
      <c r="E244" s="178">
        <v>0.42399999999999999</v>
      </c>
      <c r="F244" s="178">
        <f t="shared" si="36"/>
        <v>0.06</v>
      </c>
      <c r="G244" s="178">
        <f t="shared" si="37"/>
        <v>0</v>
      </c>
    </row>
    <row r="245" spans="1:11" ht="21">
      <c r="A245" s="178">
        <v>43460</v>
      </c>
      <c r="B245" s="179" t="s">
        <v>241</v>
      </c>
      <c r="C245" s="180" t="s">
        <v>35</v>
      </c>
      <c r="D245" s="180" t="s">
        <v>158</v>
      </c>
      <c r="E245" s="178">
        <v>0.42399999999999999</v>
      </c>
      <c r="F245" s="178">
        <f t="shared" si="36"/>
        <v>0.62</v>
      </c>
      <c r="G245" s="178">
        <f t="shared" si="37"/>
        <v>0</v>
      </c>
    </row>
    <row r="246" spans="1:11">
      <c r="A246" s="178">
        <v>43484</v>
      </c>
      <c r="B246" s="179" t="s">
        <v>230</v>
      </c>
      <c r="C246" s="180" t="s">
        <v>35</v>
      </c>
      <c r="D246" s="180" t="s">
        <v>158</v>
      </c>
      <c r="E246" s="178">
        <v>0.42399999999999999</v>
      </c>
      <c r="F246" s="178">
        <f t="shared" si="36"/>
        <v>0.91</v>
      </c>
      <c r="G246" s="178">
        <f t="shared" si="37"/>
        <v>0</v>
      </c>
    </row>
    <row r="247" spans="1:11" ht="21">
      <c r="A247" s="173" t="s">
        <v>146</v>
      </c>
      <c r="B247" s="174" t="s">
        <v>147</v>
      </c>
      <c r="C247" s="175" t="s">
        <v>614</v>
      </c>
      <c r="D247" s="175" t="s">
        <v>58</v>
      </c>
      <c r="E247" s="176">
        <v>32</v>
      </c>
      <c r="F247" s="237">
        <f>H247</f>
        <v>11.0415892156</v>
      </c>
      <c r="G247" s="177">
        <f>I247</f>
        <v>7.6370765416599991</v>
      </c>
      <c r="H247" s="225">
        <f>SUMPRODUCT($E248:$E262,F248:F262)</f>
        <v>11.0415892156</v>
      </c>
      <c r="I247" s="225">
        <f>SUMPRODUCT($E248:$E262,G248:G262)</f>
        <v>7.6370765416599991</v>
      </c>
      <c r="J247" s="226">
        <f>H247-F247</f>
        <v>0</v>
      </c>
      <c r="K247" s="226">
        <f>I247-G247</f>
        <v>0</v>
      </c>
    </row>
    <row r="248" spans="1:11" ht="21">
      <c r="A248" s="178">
        <v>21128</v>
      </c>
      <c r="B248" s="179" t="s">
        <v>182</v>
      </c>
      <c r="C248" s="180" t="s">
        <v>35</v>
      </c>
      <c r="D248" s="180" t="s">
        <v>58</v>
      </c>
      <c r="E248" s="178">
        <v>1.05</v>
      </c>
      <c r="F248" s="178">
        <f t="shared" ref="F248:F262" si="38">IF($C248="MAT.",VLOOKUP($A248,Insumos,5,FALSE),0)</f>
        <v>7</v>
      </c>
      <c r="G248" s="178">
        <f t="shared" ref="G248:G262" si="39">IF($C248="M.O.",VLOOKUP($A248,Insumos,5,FALSE),0)</f>
        <v>0</v>
      </c>
    </row>
    <row r="249" spans="1:11">
      <c r="A249" s="178">
        <v>2436</v>
      </c>
      <c r="B249" s="179" t="s">
        <v>222</v>
      </c>
      <c r="C249" s="180" t="s">
        <v>154</v>
      </c>
      <c r="D249" s="180" t="s">
        <v>158</v>
      </c>
      <c r="E249" s="178">
        <v>0.261854963</v>
      </c>
      <c r="F249" s="178">
        <f t="shared" si="38"/>
        <v>0</v>
      </c>
      <c r="G249" s="178">
        <f t="shared" si="39"/>
        <v>14.58</v>
      </c>
    </row>
    <row r="250" spans="1:11">
      <c r="A250" s="178">
        <v>246</v>
      </c>
      <c r="B250" s="179" t="s">
        <v>194</v>
      </c>
      <c r="C250" s="180" t="s">
        <v>154</v>
      </c>
      <c r="D250" s="180" t="s">
        <v>158</v>
      </c>
      <c r="E250" s="178">
        <v>1.0123999999999999E-2</v>
      </c>
      <c r="F250" s="178">
        <f t="shared" si="38"/>
        <v>0</v>
      </c>
      <c r="G250" s="178">
        <f t="shared" si="39"/>
        <v>10.33</v>
      </c>
    </row>
    <row r="251" spans="1:11">
      <c r="A251" s="178">
        <v>247</v>
      </c>
      <c r="B251" s="179" t="s">
        <v>189</v>
      </c>
      <c r="C251" s="180" t="s">
        <v>154</v>
      </c>
      <c r="D251" s="180" t="s">
        <v>158</v>
      </c>
      <c r="E251" s="178">
        <v>0.261854963</v>
      </c>
      <c r="F251" s="178">
        <f t="shared" si="38"/>
        <v>0</v>
      </c>
      <c r="G251" s="178">
        <f t="shared" si="39"/>
        <v>10.24</v>
      </c>
    </row>
    <row r="252" spans="1:11">
      <c r="A252" s="178">
        <v>2637</v>
      </c>
      <c r="B252" s="179" t="s">
        <v>258</v>
      </c>
      <c r="C252" s="180" t="s">
        <v>35</v>
      </c>
      <c r="D252" s="180" t="s">
        <v>2</v>
      </c>
      <c r="E252" s="178">
        <v>0.33329999999999999</v>
      </c>
      <c r="F252" s="178">
        <f t="shared" si="38"/>
        <v>1.29</v>
      </c>
      <c r="G252" s="178">
        <f t="shared" si="39"/>
        <v>0</v>
      </c>
    </row>
    <row r="253" spans="1:11">
      <c r="A253" s="178">
        <v>2696</v>
      </c>
      <c r="B253" s="179" t="s">
        <v>224</v>
      </c>
      <c r="C253" s="180" t="s">
        <v>154</v>
      </c>
      <c r="D253" s="180" t="s">
        <v>158</v>
      </c>
      <c r="E253" s="178">
        <v>7.0868E-2</v>
      </c>
      <c r="F253" s="178">
        <f t="shared" si="38"/>
        <v>0</v>
      </c>
      <c r="G253" s="178">
        <f t="shared" si="39"/>
        <v>14.58</v>
      </c>
    </row>
    <row r="254" spans="1:11">
      <c r="A254" s="178">
        <v>37370</v>
      </c>
      <c r="B254" s="179" t="s">
        <v>190</v>
      </c>
      <c r="C254" s="180" t="s">
        <v>35</v>
      </c>
      <c r="D254" s="180" t="s">
        <v>158</v>
      </c>
      <c r="E254" s="178">
        <v>0.59058781999999999</v>
      </c>
      <c r="F254" s="178">
        <f t="shared" si="38"/>
        <v>1.62</v>
      </c>
      <c r="G254" s="178">
        <f t="shared" si="39"/>
        <v>0</v>
      </c>
    </row>
    <row r="255" spans="1:11">
      <c r="A255" s="178">
        <v>37371</v>
      </c>
      <c r="B255" s="179" t="s">
        <v>277</v>
      </c>
      <c r="C255" s="180" t="s">
        <v>35</v>
      </c>
      <c r="D255" s="180" t="s">
        <v>158</v>
      </c>
      <c r="E255" s="178">
        <v>0.59058781999999999</v>
      </c>
      <c r="F255" s="178">
        <f t="shared" si="38"/>
        <v>0.82</v>
      </c>
      <c r="G255" s="178">
        <f t="shared" si="39"/>
        <v>0</v>
      </c>
    </row>
    <row r="256" spans="1:11">
      <c r="A256" s="178">
        <v>37372</v>
      </c>
      <c r="B256" s="179" t="s">
        <v>239</v>
      </c>
      <c r="C256" s="180" t="s">
        <v>35</v>
      </c>
      <c r="D256" s="180" t="s">
        <v>158</v>
      </c>
      <c r="E256" s="178">
        <v>0.59058781999999999</v>
      </c>
      <c r="F256" s="178">
        <f t="shared" si="38"/>
        <v>0.55000000000000004</v>
      </c>
      <c r="G256" s="178">
        <f t="shared" si="39"/>
        <v>0</v>
      </c>
    </row>
    <row r="257" spans="1:11">
      <c r="A257" s="178">
        <v>37373</v>
      </c>
      <c r="B257" s="179" t="s">
        <v>265</v>
      </c>
      <c r="C257" s="180" t="s">
        <v>35</v>
      </c>
      <c r="D257" s="180" t="s">
        <v>158</v>
      </c>
      <c r="E257" s="178">
        <v>0.59058781999999999</v>
      </c>
      <c r="F257" s="178">
        <f t="shared" si="38"/>
        <v>0.06</v>
      </c>
      <c r="G257" s="178">
        <f t="shared" si="39"/>
        <v>0</v>
      </c>
    </row>
    <row r="258" spans="1:11" ht="21">
      <c r="A258" s="178">
        <v>392</v>
      </c>
      <c r="B258" s="179" t="s">
        <v>183</v>
      </c>
      <c r="C258" s="180" t="s">
        <v>35</v>
      </c>
      <c r="D258" s="180" t="s">
        <v>2</v>
      </c>
      <c r="E258" s="178">
        <v>0.66600000000000004</v>
      </c>
      <c r="F258" s="178">
        <f t="shared" si="38"/>
        <v>0.89</v>
      </c>
      <c r="G258" s="178">
        <f t="shared" si="39"/>
        <v>0</v>
      </c>
    </row>
    <row r="259" spans="1:11" ht="21">
      <c r="A259" s="178">
        <v>43460</v>
      </c>
      <c r="B259" s="179" t="s">
        <v>241</v>
      </c>
      <c r="C259" s="180" t="s">
        <v>35</v>
      </c>
      <c r="D259" s="180" t="s">
        <v>158</v>
      </c>
      <c r="E259" s="178">
        <v>0.51058782000000003</v>
      </c>
      <c r="F259" s="178">
        <f t="shared" si="38"/>
        <v>0.62</v>
      </c>
      <c r="G259" s="178">
        <f t="shared" si="39"/>
        <v>0</v>
      </c>
    </row>
    <row r="260" spans="1:11" ht="21">
      <c r="A260" s="178">
        <v>43461</v>
      </c>
      <c r="B260" s="179" t="s">
        <v>242</v>
      </c>
      <c r="C260" s="180" t="s">
        <v>35</v>
      </c>
      <c r="D260" s="180" t="s">
        <v>158</v>
      </c>
      <c r="E260" s="178">
        <v>0.08</v>
      </c>
      <c r="F260" s="178">
        <f t="shared" si="38"/>
        <v>0.28000000000000003</v>
      </c>
      <c r="G260" s="178">
        <f t="shared" si="39"/>
        <v>0</v>
      </c>
    </row>
    <row r="261" spans="1:11">
      <c r="A261" s="178">
        <v>43484</v>
      </c>
      <c r="B261" s="179" t="s">
        <v>230</v>
      </c>
      <c r="C261" s="180" t="s">
        <v>35</v>
      </c>
      <c r="D261" s="180" t="s">
        <v>158</v>
      </c>
      <c r="E261" s="178">
        <v>0.51058782000000003</v>
      </c>
      <c r="F261" s="178">
        <f t="shared" si="38"/>
        <v>0.91</v>
      </c>
      <c r="G261" s="178">
        <f t="shared" si="39"/>
        <v>0</v>
      </c>
    </row>
    <row r="262" spans="1:11">
      <c r="A262" s="178">
        <v>43485</v>
      </c>
      <c r="B262" s="179" t="s">
        <v>231</v>
      </c>
      <c r="C262" s="180" t="s">
        <v>35</v>
      </c>
      <c r="D262" s="180" t="s">
        <v>158</v>
      </c>
      <c r="E262" s="178">
        <v>0.08</v>
      </c>
      <c r="F262" s="178">
        <f t="shared" si="38"/>
        <v>0.8</v>
      </c>
      <c r="G262" s="178">
        <f t="shared" si="39"/>
        <v>0</v>
      </c>
    </row>
    <row r="263" spans="1:11" ht="21">
      <c r="A263" s="173" t="s">
        <v>662</v>
      </c>
      <c r="B263" s="174" t="s">
        <v>663</v>
      </c>
      <c r="C263" s="175" t="s">
        <v>614</v>
      </c>
      <c r="D263" s="175" t="s">
        <v>2</v>
      </c>
      <c r="E263" s="176">
        <v>1</v>
      </c>
      <c r="F263" s="237">
        <f>H263</f>
        <v>15.255544</v>
      </c>
      <c r="G263" s="177">
        <f>I263</f>
        <v>8.7422339315999995</v>
      </c>
      <c r="H263" s="225">
        <f>SUMPRODUCT($E264:$E273,F264:F273)</f>
        <v>15.255544</v>
      </c>
      <c r="I263" s="225">
        <f>SUMPRODUCT($E264:$E273,G264:G273)</f>
        <v>8.7422339315999995</v>
      </c>
      <c r="J263" s="226">
        <f>H263-F263</f>
        <v>0</v>
      </c>
      <c r="K263" s="226">
        <f>I263-G263</f>
        <v>0</v>
      </c>
    </row>
    <row r="264" spans="1:11" ht="21">
      <c r="A264" s="178">
        <v>11950</v>
      </c>
      <c r="B264" s="179" t="s">
        <v>202</v>
      </c>
      <c r="C264" s="180" t="s">
        <v>35</v>
      </c>
      <c r="D264" s="180" t="s">
        <v>2</v>
      </c>
      <c r="E264" s="178">
        <v>2</v>
      </c>
      <c r="F264" s="178">
        <f t="shared" ref="F264:F273" si="40">IF($C264="MAT.",VLOOKUP($A264,Insumos,5,FALSE),0)</f>
        <v>0.28000000000000003</v>
      </c>
      <c r="G264" s="178">
        <f t="shared" ref="G264:G273" si="41">IF($C264="M.O.",VLOOKUP($A264,Insumos,5,FALSE),0)</f>
        <v>0</v>
      </c>
    </row>
    <row r="265" spans="1:11">
      <c r="A265" s="178">
        <v>2436</v>
      </c>
      <c r="B265" s="179" t="s">
        <v>222</v>
      </c>
      <c r="C265" s="180" t="s">
        <v>154</v>
      </c>
      <c r="D265" s="180" t="s">
        <v>158</v>
      </c>
      <c r="E265" s="178">
        <v>0.35222537999999998</v>
      </c>
      <c r="F265" s="178">
        <f t="shared" si="40"/>
        <v>0</v>
      </c>
      <c r="G265" s="178">
        <f t="shared" si="41"/>
        <v>14.58</v>
      </c>
    </row>
    <row r="266" spans="1:11">
      <c r="A266" s="178">
        <v>247</v>
      </c>
      <c r="B266" s="179" t="s">
        <v>189</v>
      </c>
      <c r="C266" s="180" t="s">
        <v>154</v>
      </c>
      <c r="D266" s="180" t="s">
        <v>158</v>
      </c>
      <c r="E266" s="178">
        <v>0.35222537999999998</v>
      </c>
      <c r="F266" s="178">
        <f t="shared" si="40"/>
        <v>0</v>
      </c>
      <c r="G266" s="178">
        <f t="shared" si="41"/>
        <v>10.24</v>
      </c>
    </row>
    <row r="267" spans="1:11">
      <c r="A267" s="178">
        <v>2559</v>
      </c>
      <c r="B267" s="179" t="s">
        <v>212</v>
      </c>
      <c r="C267" s="180" t="s">
        <v>35</v>
      </c>
      <c r="D267" s="180" t="s">
        <v>2</v>
      </c>
      <c r="E267" s="178">
        <v>1</v>
      </c>
      <c r="F267" s="178">
        <f t="shared" si="40"/>
        <v>11.55</v>
      </c>
      <c r="G267" s="178">
        <f t="shared" si="41"/>
        <v>0</v>
      </c>
    </row>
    <row r="268" spans="1:11">
      <c r="A268" s="178">
        <v>37370</v>
      </c>
      <c r="B268" s="179" t="s">
        <v>190</v>
      </c>
      <c r="C268" s="180" t="s">
        <v>35</v>
      </c>
      <c r="D268" s="180" t="s">
        <v>158</v>
      </c>
      <c r="E268" s="178">
        <v>0.68679999999999997</v>
      </c>
      <c r="F268" s="178">
        <f t="shared" si="40"/>
        <v>1.62</v>
      </c>
      <c r="G268" s="178">
        <f t="shared" si="41"/>
        <v>0</v>
      </c>
    </row>
    <row r="269" spans="1:11">
      <c r="A269" s="178">
        <v>37371</v>
      </c>
      <c r="B269" s="179" t="s">
        <v>277</v>
      </c>
      <c r="C269" s="180" t="s">
        <v>35</v>
      </c>
      <c r="D269" s="180" t="s">
        <v>158</v>
      </c>
      <c r="E269" s="178">
        <v>0.68679999999999997</v>
      </c>
      <c r="F269" s="178">
        <f t="shared" si="40"/>
        <v>0.82</v>
      </c>
      <c r="G269" s="178">
        <f t="shared" si="41"/>
        <v>0</v>
      </c>
    </row>
    <row r="270" spans="1:11">
      <c r="A270" s="178">
        <v>37372</v>
      </c>
      <c r="B270" s="179" t="s">
        <v>239</v>
      </c>
      <c r="C270" s="180" t="s">
        <v>35</v>
      </c>
      <c r="D270" s="180" t="s">
        <v>158</v>
      </c>
      <c r="E270" s="178">
        <v>0.68679999999999997</v>
      </c>
      <c r="F270" s="178">
        <f t="shared" si="40"/>
        <v>0.55000000000000004</v>
      </c>
      <c r="G270" s="178">
        <f t="shared" si="41"/>
        <v>0</v>
      </c>
    </row>
    <row r="271" spans="1:11">
      <c r="A271" s="178">
        <v>37373</v>
      </c>
      <c r="B271" s="179" t="s">
        <v>265</v>
      </c>
      <c r="C271" s="180" t="s">
        <v>35</v>
      </c>
      <c r="D271" s="180" t="s">
        <v>158</v>
      </c>
      <c r="E271" s="178">
        <v>0.68679999999999997</v>
      </c>
      <c r="F271" s="178">
        <f t="shared" si="40"/>
        <v>0.06</v>
      </c>
      <c r="G271" s="178">
        <f t="shared" si="41"/>
        <v>0</v>
      </c>
    </row>
    <row r="272" spans="1:11" ht="21">
      <c r="A272" s="178">
        <v>43460</v>
      </c>
      <c r="B272" s="179" t="s">
        <v>241</v>
      </c>
      <c r="C272" s="180" t="s">
        <v>35</v>
      </c>
      <c r="D272" s="180" t="s">
        <v>158</v>
      </c>
      <c r="E272" s="178">
        <v>0.68679999999999997</v>
      </c>
      <c r="F272" s="178">
        <f t="shared" si="40"/>
        <v>0.62</v>
      </c>
      <c r="G272" s="178">
        <f t="shared" si="41"/>
        <v>0</v>
      </c>
    </row>
    <row r="273" spans="1:11">
      <c r="A273" s="178">
        <v>43484</v>
      </c>
      <c r="B273" s="179" t="s">
        <v>230</v>
      </c>
      <c r="C273" s="180" t="s">
        <v>35</v>
      </c>
      <c r="D273" s="180" t="s">
        <v>158</v>
      </c>
      <c r="E273" s="178">
        <v>0.68679999999999997</v>
      </c>
      <c r="F273" s="178">
        <f t="shared" si="40"/>
        <v>0.91</v>
      </c>
      <c r="G273" s="178">
        <f t="shared" si="41"/>
        <v>0</v>
      </c>
    </row>
    <row r="274" spans="1:11" ht="21">
      <c r="A274" s="173" t="s">
        <v>148</v>
      </c>
      <c r="B274" s="174" t="s">
        <v>149</v>
      </c>
      <c r="C274" s="175" t="s">
        <v>614</v>
      </c>
      <c r="D274" s="175" t="s">
        <v>2</v>
      </c>
      <c r="E274" s="176">
        <v>1</v>
      </c>
      <c r="F274" s="237">
        <f>H274</f>
        <v>13.065543999999999</v>
      </c>
      <c r="G274" s="177">
        <f>I274</f>
        <v>8.7422339315999995</v>
      </c>
      <c r="H274" s="225">
        <f>SUMPRODUCT($E275:$E284,F275:F284)</f>
        <v>13.065543999999999</v>
      </c>
      <c r="I274" s="225">
        <f>SUMPRODUCT($E275:$E284,G275:G284)</f>
        <v>8.7422339315999995</v>
      </c>
      <c r="J274" s="226">
        <f>H274-F274</f>
        <v>0</v>
      </c>
      <c r="K274" s="226">
        <f>I274-G274</f>
        <v>0</v>
      </c>
    </row>
    <row r="275" spans="1:11" ht="21">
      <c r="A275" s="178">
        <v>11950</v>
      </c>
      <c r="B275" s="179" t="s">
        <v>202</v>
      </c>
      <c r="C275" s="180" t="s">
        <v>35</v>
      </c>
      <c r="D275" s="180" t="s">
        <v>2</v>
      </c>
      <c r="E275" s="178">
        <v>2</v>
      </c>
      <c r="F275" s="178">
        <f t="shared" ref="F275:F284" si="42">IF($C275="MAT.",VLOOKUP($A275,Insumos,5,FALSE),0)</f>
        <v>0.28000000000000003</v>
      </c>
      <c r="G275" s="178">
        <f t="shared" ref="G275:G284" si="43">IF($C275="M.O.",VLOOKUP($A275,Insumos,5,FALSE),0)</f>
        <v>0</v>
      </c>
    </row>
    <row r="276" spans="1:11">
      <c r="A276" s="178">
        <v>2436</v>
      </c>
      <c r="B276" s="179" t="s">
        <v>222</v>
      </c>
      <c r="C276" s="180" t="s">
        <v>154</v>
      </c>
      <c r="D276" s="180" t="s">
        <v>158</v>
      </c>
      <c r="E276" s="178">
        <v>0.35222537999999998</v>
      </c>
      <c r="F276" s="178">
        <f t="shared" si="42"/>
        <v>0</v>
      </c>
      <c r="G276" s="178">
        <f t="shared" si="43"/>
        <v>14.58</v>
      </c>
    </row>
    <row r="277" spans="1:11">
      <c r="A277" s="178">
        <v>247</v>
      </c>
      <c r="B277" s="179" t="s">
        <v>189</v>
      </c>
      <c r="C277" s="180" t="s">
        <v>154</v>
      </c>
      <c r="D277" s="180" t="s">
        <v>158</v>
      </c>
      <c r="E277" s="178">
        <v>0.35222537999999998</v>
      </c>
      <c r="F277" s="178">
        <f t="shared" si="42"/>
        <v>0</v>
      </c>
      <c r="G277" s="178">
        <f t="shared" si="43"/>
        <v>10.24</v>
      </c>
    </row>
    <row r="278" spans="1:11">
      <c r="A278" s="178">
        <v>2565</v>
      </c>
      <c r="B278" s="179" t="s">
        <v>213</v>
      </c>
      <c r="C278" s="180" t="s">
        <v>35</v>
      </c>
      <c r="D278" s="180" t="s">
        <v>2</v>
      </c>
      <c r="E278" s="178">
        <v>1</v>
      </c>
      <c r="F278" s="178">
        <f t="shared" si="42"/>
        <v>9.36</v>
      </c>
      <c r="G278" s="178">
        <f t="shared" si="43"/>
        <v>0</v>
      </c>
    </row>
    <row r="279" spans="1:11">
      <c r="A279" s="178">
        <v>37370</v>
      </c>
      <c r="B279" s="179" t="s">
        <v>190</v>
      </c>
      <c r="C279" s="180" t="s">
        <v>35</v>
      </c>
      <c r="D279" s="180" t="s">
        <v>158</v>
      </c>
      <c r="E279" s="178">
        <v>0.68679999999999997</v>
      </c>
      <c r="F279" s="178">
        <f t="shared" si="42"/>
        <v>1.62</v>
      </c>
      <c r="G279" s="178">
        <f t="shared" si="43"/>
        <v>0</v>
      </c>
    </row>
    <row r="280" spans="1:11">
      <c r="A280" s="178">
        <v>37371</v>
      </c>
      <c r="B280" s="179" t="s">
        <v>277</v>
      </c>
      <c r="C280" s="180" t="s">
        <v>35</v>
      </c>
      <c r="D280" s="180" t="s">
        <v>158</v>
      </c>
      <c r="E280" s="178">
        <v>0.68679999999999997</v>
      </c>
      <c r="F280" s="178">
        <f t="shared" si="42"/>
        <v>0.82</v>
      </c>
      <c r="G280" s="178">
        <f t="shared" si="43"/>
        <v>0</v>
      </c>
    </row>
    <row r="281" spans="1:11">
      <c r="A281" s="178">
        <v>37372</v>
      </c>
      <c r="B281" s="179" t="s">
        <v>239</v>
      </c>
      <c r="C281" s="180" t="s">
        <v>35</v>
      </c>
      <c r="D281" s="180" t="s">
        <v>158</v>
      </c>
      <c r="E281" s="178">
        <v>0.68679999999999997</v>
      </c>
      <c r="F281" s="178">
        <f t="shared" si="42"/>
        <v>0.55000000000000004</v>
      </c>
      <c r="G281" s="178">
        <f t="shared" si="43"/>
        <v>0</v>
      </c>
    </row>
    <row r="282" spans="1:11">
      <c r="A282" s="178">
        <v>37373</v>
      </c>
      <c r="B282" s="179" t="s">
        <v>265</v>
      </c>
      <c r="C282" s="180" t="s">
        <v>35</v>
      </c>
      <c r="D282" s="180" t="s">
        <v>158</v>
      </c>
      <c r="E282" s="178">
        <v>0.68679999999999997</v>
      </c>
      <c r="F282" s="178">
        <f t="shared" si="42"/>
        <v>0.06</v>
      </c>
      <c r="G282" s="178">
        <f t="shared" si="43"/>
        <v>0</v>
      </c>
    </row>
    <row r="283" spans="1:11" ht="21">
      <c r="A283" s="178">
        <v>43460</v>
      </c>
      <c r="B283" s="179" t="s">
        <v>241</v>
      </c>
      <c r="C283" s="180" t="s">
        <v>35</v>
      </c>
      <c r="D283" s="180" t="s">
        <v>158</v>
      </c>
      <c r="E283" s="178">
        <v>0.68679999999999997</v>
      </c>
      <c r="F283" s="178">
        <f t="shared" si="42"/>
        <v>0.62</v>
      </c>
      <c r="G283" s="178">
        <f t="shared" si="43"/>
        <v>0</v>
      </c>
    </row>
    <row r="284" spans="1:11">
      <c r="A284" s="178">
        <v>43484</v>
      </c>
      <c r="B284" s="179" t="s">
        <v>230</v>
      </c>
      <c r="C284" s="180" t="s">
        <v>35</v>
      </c>
      <c r="D284" s="180" t="s">
        <v>158</v>
      </c>
      <c r="E284" s="178">
        <v>0.68679999999999997</v>
      </c>
      <c r="F284" s="178">
        <f t="shared" si="42"/>
        <v>0.91</v>
      </c>
      <c r="G284" s="178">
        <f t="shared" si="43"/>
        <v>0</v>
      </c>
    </row>
    <row r="285" spans="1:11" ht="21">
      <c r="A285" s="173" t="s">
        <v>664</v>
      </c>
      <c r="B285" s="174" t="s">
        <v>665</v>
      </c>
      <c r="C285" s="175" t="s">
        <v>614</v>
      </c>
      <c r="D285" s="175" t="s">
        <v>2</v>
      </c>
      <c r="E285" s="176">
        <v>8</v>
      </c>
      <c r="F285" s="237">
        <f>H285</f>
        <v>13.672404000000002</v>
      </c>
      <c r="G285" s="177">
        <f>I285</f>
        <v>9.5950727106000002</v>
      </c>
      <c r="H285" s="225">
        <f>SUMPRODUCT($E286:$E295,F286:F295)</f>
        <v>13.672404000000002</v>
      </c>
      <c r="I285" s="225">
        <f>SUMPRODUCT($E286:$E295,G286:G295)</f>
        <v>9.5950727106000002</v>
      </c>
      <c r="J285" s="226">
        <f>H285-F285</f>
        <v>0</v>
      </c>
      <c r="K285" s="226">
        <f>I285-G285</f>
        <v>0</v>
      </c>
    </row>
    <row r="286" spans="1:11" ht="21">
      <c r="A286" s="178">
        <v>11950</v>
      </c>
      <c r="B286" s="179" t="s">
        <v>202</v>
      </c>
      <c r="C286" s="180" t="s">
        <v>35</v>
      </c>
      <c r="D286" s="180" t="s">
        <v>2</v>
      </c>
      <c r="E286" s="178">
        <v>2</v>
      </c>
      <c r="F286" s="178">
        <f t="shared" ref="F286:F295" si="44">IF($C286="MAT.",VLOOKUP($A286,Insumos,5,FALSE),0)</f>
        <v>0.28000000000000003</v>
      </c>
      <c r="G286" s="178">
        <f t="shared" ref="G286:G295" si="45">IF($C286="M.O.",VLOOKUP($A286,Insumos,5,FALSE),0)</f>
        <v>0</v>
      </c>
    </row>
    <row r="287" spans="1:11">
      <c r="A287" s="178">
        <v>2436</v>
      </c>
      <c r="B287" s="179" t="s">
        <v>222</v>
      </c>
      <c r="C287" s="180" t="s">
        <v>154</v>
      </c>
      <c r="D287" s="180" t="s">
        <v>158</v>
      </c>
      <c r="E287" s="178">
        <v>0.38658632999999998</v>
      </c>
      <c r="F287" s="178">
        <f t="shared" si="44"/>
        <v>0</v>
      </c>
      <c r="G287" s="178">
        <f t="shared" si="45"/>
        <v>14.58</v>
      </c>
    </row>
    <row r="288" spans="1:11">
      <c r="A288" s="178">
        <v>247</v>
      </c>
      <c r="B288" s="179" t="s">
        <v>189</v>
      </c>
      <c r="C288" s="180" t="s">
        <v>154</v>
      </c>
      <c r="D288" s="180" t="s">
        <v>158</v>
      </c>
      <c r="E288" s="178">
        <v>0.38658632999999998</v>
      </c>
      <c r="F288" s="178">
        <f t="shared" si="44"/>
        <v>0</v>
      </c>
      <c r="G288" s="178">
        <f t="shared" si="45"/>
        <v>10.24</v>
      </c>
    </row>
    <row r="289" spans="1:11">
      <c r="A289" s="178">
        <v>2593</v>
      </c>
      <c r="B289" s="179" t="s">
        <v>214</v>
      </c>
      <c r="C289" s="180" t="s">
        <v>35</v>
      </c>
      <c r="D289" s="180" t="s">
        <v>2</v>
      </c>
      <c r="E289" s="178">
        <v>1</v>
      </c>
      <c r="F289" s="178">
        <f t="shared" si="44"/>
        <v>9.66</v>
      </c>
      <c r="G289" s="178">
        <f t="shared" si="45"/>
        <v>0</v>
      </c>
    </row>
    <row r="290" spans="1:11">
      <c r="A290" s="178">
        <v>37370</v>
      </c>
      <c r="B290" s="179" t="s">
        <v>190</v>
      </c>
      <c r="C290" s="180" t="s">
        <v>35</v>
      </c>
      <c r="D290" s="180" t="s">
        <v>158</v>
      </c>
      <c r="E290" s="178">
        <v>0.75380000000000003</v>
      </c>
      <c r="F290" s="178">
        <f t="shared" si="44"/>
        <v>1.62</v>
      </c>
      <c r="G290" s="178">
        <f t="shared" si="45"/>
        <v>0</v>
      </c>
    </row>
    <row r="291" spans="1:11">
      <c r="A291" s="178">
        <v>37371</v>
      </c>
      <c r="B291" s="179" t="s">
        <v>277</v>
      </c>
      <c r="C291" s="180" t="s">
        <v>35</v>
      </c>
      <c r="D291" s="180" t="s">
        <v>158</v>
      </c>
      <c r="E291" s="178">
        <v>0.75380000000000003</v>
      </c>
      <c r="F291" s="178">
        <f t="shared" si="44"/>
        <v>0.82</v>
      </c>
      <c r="G291" s="178">
        <f t="shared" si="45"/>
        <v>0</v>
      </c>
    </row>
    <row r="292" spans="1:11">
      <c r="A292" s="178">
        <v>37372</v>
      </c>
      <c r="B292" s="179" t="s">
        <v>239</v>
      </c>
      <c r="C292" s="180" t="s">
        <v>35</v>
      </c>
      <c r="D292" s="180" t="s">
        <v>158</v>
      </c>
      <c r="E292" s="178">
        <v>0.75380000000000003</v>
      </c>
      <c r="F292" s="178">
        <f t="shared" si="44"/>
        <v>0.55000000000000004</v>
      </c>
      <c r="G292" s="178">
        <f t="shared" si="45"/>
        <v>0</v>
      </c>
    </row>
    <row r="293" spans="1:11">
      <c r="A293" s="178">
        <v>37373</v>
      </c>
      <c r="B293" s="179" t="s">
        <v>265</v>
      </c>
      <c r="C293" s="180" t="s">
        <v>35</v>
      </c>
      <c r="D293" s="180" t="s">
        <v>158</v>
      </c>
      <c r="E293" s="178">
        <v>0.75380000000000003</v>
      </c>
      <c r="F293" s="178">
        <f t="shared" si="44"/>
        <v>0.06</v>
      </c>
      <c r="G293" s="178">
        <f t="shared" si="45"/>
        <v>0</v>
      </c>
    </row>
    <row r="294" spans="1:11" ht="21">
      <c r="A294" s="178">
        <v>43460</v>
      </c>
      <c r="B294" s="179" t="s">
        <v>241</v>
      </c>
      <c r="C294" s="180" t="s">
        <v>35</v>
      </c>
      <c r="D294" s="180" t="s">
        <v>158</v>
      </c>
      <c r="E294" s="178">
        <v>0.75380000000000003</v>
      </c>
      <c r="F294" s="178">
        <f t="shared" si="44"/>
        <v>0.62</v>
      </c>
      <c r="G294" s="178">
        <f t="shared" si="45"/>
        <v>0</v>
      </c>
    </row>
    <row r="295" spans="1:11">
      <c r="A295" s="178">
        <v>43484</v>
      </c>
      <c r="B295" s="179" t="s">
        <v>230</v>
      </c>
      <c r="C295" s="180" t="s">
        <v>35</v>
      </c>
      <c r="D295" s="180" t="s">
        <v>158</v>
      </c>
      <c r="E295" s="178">
        <v>0.75380000000000003</v>
      </c>
      <c r="F295" s="178">
        <f t="shared" si="44"/>
        <v>0.91</v>
      </c>
      <c r="G295" s="178">
        <f t="shared" si="45"/>
        <v>0</v>
      </c>
    </row>
    <row r="296" spans="1:11" ht="21">
      <c r="A296" s="173" t="s">
        <v>666</v>
      </c>
      <c r="B296" s="174" t="s">
        <v>667</v>
      </c>
      <c r="C296" s="175" t="s">
        <v>614</v>
      </c>
      <c r="D296" s="175" t="s">
        <v>2</v>
      </c>
      <c r="E296" s="176">
        <v>6</v>
      </c>
      <c r="F296" s="237">
        <f>H296</f>
        <v>15.711088</v>
      </c>
      <c r="G296" s="177">
        <f>I296</f>
        <v>11.1199993632</v>
      </c>
      <c r="H296" s="225">
        <f>SUMPRODUCT($E297:$E306,F297:F306)</f>
        <v>15.711088</v>
      </c>
      <c r="I296" s="225">
        <f>SUMPRODUCT($E297:$E306,G297:G306)</f>
        <v>11.1199993632</v>
      </c>
      <c r="J296" s="226">
        <f>H296-F296</f>
        <v>0</v>
      </c>
      <c r="K296" s="226">
        <f>I296-G296</f>
        <v>0</v>
      </c>
    </row>
    <row r="297" spans="1:11" ht="21">
      <c r="A297" s="178">
        <v>11950</v>
      </c>
      <c r="B297" s="179" t="s">
        <v>202</v>
      </c>
      <c r="C297" s="180" t="s">
        <v>35</v>
      </c>
      <c r="D297" s="180" t="s">
        <v>2</v>
      </c>
      <c r="E297" s="178">
        <v>2</v>
      </c>
      <c r="F297" s="178">
        <f t="shared" ref="F297:F306" si="46">IF($C297="MAT.",VLOOKUP($A297,Insumos,5,FALSE),0)</f>
        <v>0.28000000000000003</v>
      </c>
      <c r="G297" s="178">
        <f t="shared" ref="G297:G306" si="47">IF($C297="M.O.",VLOOKUP($A297,Insumos,5,FALSE),0)</f>
        <v>0</v>
      </c>
    </row>
    <row r="298" spans="1:11">
      <c r="A298" s="178">
        <v>2436</v>
      </c>
      <c r="B298" s="179" t="s">
        <v>222</v>
      </c>
      <c r="C298" s="180" t="s">
        <v>154</v>
      </c>
      <c r="D298" s="180" t="s">
        <v>158</v>
      </c>
      <c r="E298" s="178">
        <v>0.44802576</v>
      </c>
      <c r="F298" s="178">
        <f t="shared" si="46"/>
        <v>0</v>
      </c>
      <c r="G298" s="178">
        <f t="shared" si="47"/>
        <v>14.58</v>
      </c>
    </row>
    <row r="299" spans="1:11">
      <c r="A299" s="178">
        <v>247</v>
      </c>
      <c r="B299" s="179" t="s">
        <v>189</v>
      </c>
      <c r="C299" s="180" t="s">
        <v>154</v>
      </c>
      <c r="D299" s="180" t="s">
        <v>158</v>
      </c>
      <c r="E299" s="178">
        <v>0.44802576</v>
      </c>
      <c r="F299" s="178">
        <f t="shared" si="46"/>
        <v>0</v>
      </c>
      <c r="G299" s="178">
        <f t="shared" si="47"/>
        <v>10.24</v>
      </c>
    </row>
    <row r="300" spans="1:11">
      <c r="A300" s="178">
        <v>2574</v>
      </c>
      <c r="B300" s="179" t="s">
        <v>215</v>
      </c>
      <c r="C300" s="180" t="s">
        <v>35</v>
      </c>
      <c r="D300" s="180" t="s">
        <v>2</v>
      </c>
      <c r="E300" s="178">
        <v>1</v>
      </c>
      <c r="F300" s="178">
        <f t="shared" si="46"/>
        <v>11.15</v>
      </c>
      <c r="G300" s="178">
        <f t="shared" si="47"/>
        <v>0</v>
      </c>
    </row>
    <row r="301" spans="1:11">
      <c r="A301" s="178">
        <v>37370</v>
      </c>
      <c r="B301" s="179" t="s">
        <v>190</v>
      </c>
      <c r="C301" s="180" t="s">
        <v>35</v>
      </c>
      <c r="D301" s="180" t="s">
        <v>158</v>
      </c>
      <c r="E301" s="178">
        <v>0.87360000000000004</v>
      </c>
      <c r="F301" s="178">
        <f t="shared" si="46"/>
        <v>1.62</v>
      </c>
      <c r="G301" s="178">
        <f t="shared" si="47"/>
        <v>0</v>
      </c>
    </row>
    <row r="302" spans="1:11">
      <c r="A302" s="178">
        <v>37371</v>
      </c>
      <c r="B302" s="179" t="s">
        <v>277</v>
      </c>
      <c r="C302" s="180" t="s">
        <v>35</v>
      </c>
      <c r="D302" s="180" t="s">
        <v>158</v>
      </c>
      <c r="E302" s="178">
        <v>0.87360000000000004</v>
      </c>
      <c r="F302" s="178">
        <f t="shared" si="46"/>
        <v>0.82</v>
      </c>
      <c r="G302" s="178">
        <f t="shared" si="47"/>
        <v>0</v>
      </c>
    </row>
    <row r="303" spans="1:11">
      <c r="A303" s="178">
        <v>37372</v>
      </c>
      <c r="B303" s="179" t="s">
        <v>239</v>
      </c>
      <c r="C303" s="180" t="s">
        <v>35</v>
      </c>
      <c r="D303" s="180" t="s">
        <v>158</v>
      </c>
      <c r="E303" s="178">
        <v>0.87360000000000004</v>
      </c>
      <c r="F303" s="178">
        <f t="shared" si="46"/>
        <v>0.55000000000000004</v>
      </c>
      <c r="G303" s="178">
        <f t="shared" si="47"/>
        <v>0</v>
      </c>
    </row>
    <row r="304" spans="1:11">
      <c r="A304" s="178">
        <v>37373</v>
      </c>
      <c r="B304" s="179" t="s">
        <v>265</v>
      </c>
      <c r="C304" s="180" t="s">
        <v>35</v>
      </c>
      <c r="D304" s="180" t="s">
        <v>158</v>
      </c>
      <c r="E304" s="178">
        <v>0.87360000000000004</v>
      </c>
      <c r="F304" s="178">
        <f t="shared" si="46"/>
        <v>0.06</v>
      </c>
      <c r="G304" s="178">
        <f t="shared" si="47"/>
        <v>0</v>
      </c>
    </row>
    <row r="305" spans="1:11" ht="21">
      <c r="A305" s="178">
        <v>43460</v>
      </c>
      <c r="B305" s="179" t="s">
        <v>241</v>
      </c>
      <c r="C305" s="180" t="s">
        <v>35</v>
      </c>
      <c r="D305" s="180" t="s">
        <v>158</v>
      </c>
      <c r="E305" s="178">
        <v>0.87360000000000004</v>
      </c>
      <c r="F305" s="178">
        <f t="shared" si="46"/>
        <v>0.62</v>
      </c>
      <c r="G305" s="178">
        <f t="shared" si="47"/>
        <v>0</v>
      </c>
    </row>
    <row r="306" spans="1:11">
      <c r="A306" s="178">
        <v>43484</v>
      </c>
      <c r="B306" s="179" t="s">
        <v>230</v>
      </c>
      <c r="C306" s="180" t="s">
        <v>35</v>
      </c>
      <c r="D306" s="180" t="s">
        <v>158</v>
      </c>
      <c r="E306" s="178">
        <v>0.87360000000000004</v>
      </c>
      <c r="F306" s="178">
        <f t="shared" si="46"/>
        <v>0.91</v>
      </c>
      <c r="G306" s="178">
        <f t="shared" si="47"/>
        <v>0</v>
      </c>
    </row>
    <row r="307" spans="1:11" ht="21">
      <c r="A307" s="173" t="s">
        <v>668</v>
      </c>
      <c r="B307" s="174" t="s">
        <v>669</v>
      </c>
      <c r="C307" s="175" t="s">
        <v>614</v>
      </c>
      <c r="D307" s="175" t="s">
        <v>2</v>
      </c>
      <c r="E307" s="176">
        <v>1</v>
      </c>
      <c r="F307" s="237">
        <f>H307</f>
        <v>19.829772000000002</v>
      </c>
      <c r="G307" s="177">
        <f>I307</f>
        <v>12.644926015799999</v>
      </c>
      <c r="H307" s="225">
        <f>SUMPRODUCT($E308:$E317,F308:F317)</f>
        <v>19.829772000000002</v>
      </c>
      <c r="I307" s="225">
        <f>SUMPRODUCT($E308:$E317,G308:G317)</f>
        <v>12.644926015799999</v>
      </c>
      <c r="J307" s="226">
        <f>H307-F307</f>
        <v>0</v>
      </c>
      <c r="K307" s="226">
        <f>I307-G307</f>
        <v>0</v>
      </c>
    </row>
    <row r="308" spans="1:11" ht="21">
      <c r="A308" s="178">
        <v>11950</v>
      </c>
      <c r="B308" s="179" t="s">
        <v>202</v>
      </c>
      <c r="C308" s="180" t="s">
        <v>35</v>
      </c>
      <c r="D308" s="180" t="s">
        <v>2</v>
      </c>
      <c r="E308" s="178">
        <v>2</v>
      </c>
      <c r="F308" s="178">
        <f t="shared" ref="F308:F317" si="48">IF($C308="MAT.",VLOOKUP($A308,Insumos,5,FALSE),0)</f>
        <v>0.28000000000000003</v>
      </c>
      <c r="G308" s="178">
        <f t="shared" ref="G308:G317" si="49">IF($C308="M.O.",VLOOKUP($A308,Insumos,5,FALSE),0)</f>
        <v>0</v>
      </c>
    </row>
    <row r="309" spans="1:11">
      <c r="A309" s="178">
        <v>2436</v>
      </c>
      <c r="B309" s="179" t="s">
        <v>222</v>
      </c>
      <c r="C309" s="180" t="s">
        <v>154</v>
      </c>
      <c r="D309" s="180" t="s">
        <v>158</v>
      </c>
      <c r="E309" s="178">
        <v>0.50946519000000001</v>
      </c>
      <c r="F309" s="178">
        <f t="shared" si="48"/>
        <v>0</v>
      </c>
      <c r="G309" s="178">
        <f t="shared" si="49"/>
        <v>14.58</v>
      </c>
    </row>
    <row r="310" spans="1:11">
      <c r="A310" s="178">
        <v>247</v>
      </c>
      <c r="B310" s="179" t="s">
        <v>189</v>
      </c>
      <c r="C310" s="180" t="s">
        <v>154</v>
      </c>
      <c r="D310" s="180" t="s">
        <v>158</v>
      </c>
      <c r="E310" s="178">
        <v>0.50946519000000001</v>
      </c>
      <c r="F310" s="178">
        <f t="shared" si="48"/>
        <v>0</v>
      </c>
      <c r="G310" s="178">
        <f t="shared" si="49"/>
        <v>10.24</v>
      </c>
    </row>
    <row r="311" spans="1:11">
      <c r="A311" s="178">
        <v>2580</v>
      </c>
      <c r="B311" s="179" t="s">
        <v>216</v>
      </c>
      <c r="C311" s="180" t="s">
        <v>35</v>
      </c>
      <c r="D311" s="180" t="s">
        <v>2</v>
      </c>
      <c r="E311" s="178">
        <v>1</v>
      </c>
      <c r="F311" s="178">
        <f t="shared" si="48"/>
        <v>14.72</v>
      </c>
      <c r="G311" s="178">
        <f t="shared" si="49"/>
        <v>0</v>
      </c>
    </row>
    <row r="312" spans="1:11">
      <c r="A312" s="178">
        <v>37370</v>
      </c>
      <c r="B312" s="179" t="s">
        <v>190</v>
      </c>
      <c r="C312" s="180" t="s">
        <v>35</v>
      </c>
      <c r="D312" s="180" t="s">
        <v>158</v>
      </c>
      <c r="E312" s="178">
        <v>0.99339999999999995</v>
      </c>
      <c r="F312" s="178">
        <f t="shared" si="48"/>
        <v>1.62</v>
      </c>
      <c r="G312" s="178">
        <f t="shared" si="49"/>
        <v>0</v>
      </c>
    </row>
    <row r="313" spans="1:11">
      <c r="A313" s="178">
        <v>37371</v>
      </c>
      <c r="B313" s="179" t="s">
        <v>277</v>
      </c>
      <c r="C313" s="180" t="s">
        <v>35</v>
      </c>
      <c r="D313" s="180" t="s">
        <v>158</v>
      </c>
      <c r="E313" s="178">
        <v>0.99339999999999995</v>
      </c>
      <c r="F313" s="178">
        <f t="shared" si="48"/>
        <v>0.82</v>
      </c>
      <c r="G313" s="178">
        <f t="shared" si="49"/>
        <v>0</v>
      </c>
    </row>
    <row r="314" spans="1:11">
      <c r="A314" s="178">
        <v>37372</v>
      </c>
      <c r="B314" s="179" t="s">
        <v>239</v>
      </c>
      <c r="C314" s="180" t="s">
        <v>35</v>
      </c>
      <c r="D314" s="180" t="s">
        <v>158</v>
      </c>
      <c r="E314" s="178">
        <v>0.99339999999999995</v>
      </c>
      <c r="F314" s="178">
        <f t="shared" si="48"/>
        <v>0.55000000000000004</v>
      </c>
      <c r="G314" s="178">
        <f t="shared" si="49"/>
        <v>0</v>
      </c>
    </row>
    <row r="315" spans="1:11">
      <c r="A315" s="178">
        <v>37373</v>
      </c>
      <c r="B315" s="179" t="s">
        <v>265</v>
      </c>
      <c r="C315" s="180" t="s">
        <v>35</v>
      </c>
      <c r="D315" s="180" t="s">
        <v>158</v>
      </c>
      <c r="E315" s="178">
        <v>0.99339999999999995</v>
      </c>
      <c r="F315" s="178">
        <f t="shared" si="48"/>
        <v>0.06</v>
      </c>
      <c r="G315" s="178">
        <f t="shared" si="49"/>
        <v>0</v>
      </c>
    </row>
    <row r="316" spans="1:11" ht="21">
      <c r="A316" s="178">
        <v>43460</v>
      </c>
      <c r="B316" s="179" t="s">
        <v>241</v>
      </c>
      <c r="C316" s="180" t="s">
        <v>35</v>
      </c>
      <c r="D316" s="180" t="s">
        <v>158</v>
      </c>
      <c r="E316" s="178">
        <v>0.99339999999999995</v>
      </c>
      <c r="F316" s="178">
        <f t="shared" si="48"/>
        <v>0.62</v>
      </c>
      <c r="G316" s="178">
        <f t="shared" si="49"/>
        <v>0</v>
      </c>
    </row>
    <row r="317" spans="1:11">
      <c r="A317" s="178">
        <v>43484</v>
      </c>
      <c r="B317" s="179" t="s">
        <v>230</v>
      </c>
      <c r="C317" s="180" t="s">
        <v>35</v>
      </c>
      <c r="D317" s="180" t="s">
        <v>158</v>
      </c>
      <c r="E317" s="178">
        <v>0.99339999999999995</v>
      </c>
      <c r="F317" s="178">
        <f t="shared" si="48"/>
        <v>0.91</v>
      </c>
      <c r="G317" s="178">
        <f t="shared" si="49"/>
        <v>0</v>
      </c>
    </row>
    <row r="318" spans="1:11">
      <c r="A318" s="173" t="s">
        <v>670</v>
      </c>
      <c r="B318" s="174" t="s">
        <v>671</v>
      </c>
      <c r="C318" s="175" t="s">
        <v>614</v>
      </c>
      <c r="D318" s="175" t="s">
        <v>2</v>
      </c>
      <c r="E318" s="176">
        <v>8</v>
      </c>
      <c r="F318" s="237">
        <f>H318</f>
        <v>13.47401</v>
      </c>
      <c r="G318" s="177">
        <f>I318</f>
        <v>3.199722435</v>
      </c>
      <c r="H318" s="225">
        <f>SUMPRODUCT($E319:$E328,F319:F328)</f>
        <v>13.47401</v>
      </c>
      <c r="I318" s="225">
        <f>SUMPRODUCT($E319:$E328,G319:G328)</f>
        <v>3.199722435</v>
      </c>
      <c r="J318" s="226">
        <f>H318-F318</f>
        <v>0</v>
      </c>
      <c r="K318" s="226">
        <f>I318-G318</f>
        <v>0</v>
      </c>
    </row>
    <row r="319" spans="1:11">
      <c r="A319" s="178">
        <v>12295</v>
      </c>
      <c r="B319" s="179" t="s">
        <v>272</v>
      </c>
      <c r="C319" s="180" t="s">
        <v>35</v>
      </c>
      <c r="D319" s="180" t="s">
        <v>2</v>
      </c>
      <c r="E319" s="178">
        <v>1</v>
      </c>
      <c r="F319" s="178">
        <f t="shared" ref="F319:F328" si="50">IF($C319="MAT.",VLOOKUP($A319,Insumos,5,FALSE),0)</f>
        <v>3.45</v>
      </c>
      <c r="G319" s="178">
        <f t="shared" ref="G319:G328" si="51">IF($C319="M.O.",VLOOKUP($A319,Insumos,5,FALSE),0)</f>
        <v>0</v>
      </c>
    </row>
    <row r="320" spans="1:11">
      <c r="A320" s="178">
        <v>2436</v>
      </c>
      <c r="B320" s="179" t="s">
        <v>222</v>
      </c>
      <c r="C320" s="180" t="s">
        <v>154</v>
      </c>
      <c r="D320" s="180" t="s">
        <v>158</v>
      </c>
      <c r="E320" s="178">
        <v>0.16975335</v>
      </c>
      <c r="F320" s="178">
        <f t="shared" si="50"/>
        <v>0</v>
      </c>
      <c r="G320" s="178">
        <f t="shared" si="51"/>
        <v>14.58</v>
      </c>
    </row>
    <row r="321" spans="1:11">
      <c r="A321" s="178">
        <v>247</v>
      </c>
      <c r="B321" s="179" t="s">
        <v>189</v>
      </c>
      <c r="C321" s="180" t="s">
        <v>154</v>
      </c>
      <c r="D321" s="180" t="s">
        <v>158</v>
      </c>
      <c r="E321" s="178">
        <v>7.0773299999999997E-2</v>
      </c>
      <c r="F321" s="178">
        <f t="shared" si="50"/>
        <v>0</v>
      </c>
      <c r="G321" s="178">
        <f t="shared" si="51"/>
        <v>10.24</v>
      </c>
    </row>
    <row r="322" spans="1:11">
      <c r="A322" s="178">
        <v>37370</v>
      </c>
      <c r="B322" s="179" t="s">
        <v>190</v>
      </c>
      <c r="C322" s="180" t="s">
        <v>35</v>
      </c>
      <c r="D322" s="180" t="s">
        <v>158</v>
      </c>
      <c r="E322" s="178">
        <v>0.23449999999999999</v>
      </c>
      <c r="F322" s="178">
        <f t="shared" si="50"/>
        <v>1.62</v>
      </c>
      <c r="G322" s="178">
        <f t="shared" si="51"/>
        <v>0</v>
      </c>
    </row>
    <row r="323" spans="1:11">
      <c r="A323" s="178">
        <v>37371</v>
      </c>
      <c r="B323" s="179" t="s">
        <v>277</v>
      </c>
      <c r="C323" s="180" t="s">
        <v>35</v>
      </c>
      <c r="D323" s="180" t="s">
        <v>158</v>
      </c>
      <c r="E323" s="178">
        <v>0.23449999999999999</v>
      </c>
      <c r="F323" s="178">
        <f t="shared" si="50"/>
        <v>0.82</v>
      </c>
      <c r="G323" s="178">
        <f t="shared" si="51"/>
        <v>0</v>
      </c>
    </row>
    <row r="324" spans="1:11">
      <c r="A324" s="178">
        <v>37372</v>
      </c>
      <c r="B324" s="179" t="s">
        <v>239</v>
      </c>
      <c r="C324" s="180" t="s">
        <v>35</v>
      </c>
      <c r="D324" s="180" t="s">
        <v>158</v>
      </c>
      <c r="E324" s="178">
        <v>0.23449999999999999</v>
      </c>
      <c r="F324" s="178">
        <f t="shared" si="50"/>
        <v>0.55000000000000004</v>
      </c>
      <c r="G324" s="178">
        <f t="shared" si="51"/>
        <v>0</v>
      </c>
    </row>
    <row r="325" spans="1:11">
      <c r="A325" s="178">
        <v>37373</v>
      </c>
      <c r="B325" s="179" t="s">
        <v>265</v>
      </c>
      <c r="C325" s="180" t="s">
        <v>35</v>
      </c>
      <c r="D325" s="180" t="s">
        <v>158</v>
      </c>
      <c r="E325" s="178">
        <v>0.23449999999999999</v>
      </c>
      <c r="F325" s="178">
        <f t="shared" si="50"/>
        <v>0.06</v>
      </c>
      <c r="G325" s="178">
        <f t="shared" si="51"/>
        <v>0</v>
      </c>
    </row>
    <row r="326" spans="1:11">
      <c r="A326" s="178">
        <v>38194</v>
      </c>
      <c r="B326" s="179" t="s">
        <v>254</v>
      </c>
      <c r="C326" s="180" t="s">
        <v>35</v>
      </c>
      <c r="D326" s="180" t="s">
        <v>2</v>
      </c>
      <c r="E326" s="178">
        <v>1</v>
      </c>
      <c r="F326" s="178">
        <f t="shared" si="50"/>
        <v>8.9499999999999993</v>
      </c>
      <c r="G326" s="178">
        <f t="shared" si="51"/>
        <v>0</v>
      </c>
    </row>
    <row r="327" spans="1:11" ht="21">
      <c r="A327" s="178">
        <v>43460</v>
      </c>
      <c r="B327" s="179" t="s">
        <v>241</v>
      </c>
      <c r="C327" s="180" t="s">
        <v>35</v>
      </c>
      <c r="D327" s="180" t="s">
        <v>158</v>
      </c>
      <c r="E327" s="178">
        <v>0.23449999999999999</v>
      </c>
      <c r="F327" s="178">
        <f t="shared" si="50"/>
        <v>0.62</v>
      </c>
      <c r="G327" s="178">
        <f t="shared" si="51"/>
        <v>0</v>
      </c>
    </row>
    <row r="328" spans="1:11">
      <c r="A328" s="178">
        <v>43484</v>
      </c>
      <c r="B328" s="179" t="s">
        <v>230</v>
      </c>
      <c r="C328" s="180" t="s">
        <v>35</v>
      </c>
      <c r="D328" s="180" t="s">
        <v>158</v>
      </c>
      <c r="E328" s="178">
        <v>0.23449999999999999</v>
      </c>
      <c r="F328" s="178">
        <f t="shared" si="50"/>
        <v>0.91</v>
      </c>
      <c r="G328" s="178">
        <f t="shared" si="51"/>
        <v>0</v>
      </c>
    </row>
    <row r="329" spans="1:11">
      <c r="A329" s="173" t="s">
        <v>672</v>
      </c>
      <c r="B329" s="174" t="s">
        <v>673</v>
      </c>
      <c r="C329" s="175" t="s">
        <v>614</v>
      </c>
      <c r="D329" s="175" t="s">
        <v>2</v>
      </c>
      <c r="E329" s="176">
        <v>41</v>
      </c>
      <c r="F329" s="237">
        <f>H329</f>
        <v>3.7949999999999999</v>
      </c>
      <c r="G329" s="177">
        <f>I329</f>
        <v>2.6257920000000001</v>
      </c>
      <c r="H329" s="225">
        <f>SUMPRODUCT($E330:$E337,F330:F337)</f>
        <v>3.7949999999999999</v>
      </c>
      <c r="I329" s="225">
        <f>SUMPRODUCT($E330:$E337,G330:G337)</f>
        <v>2.6257920000000001</v>
      </c>
      <c r="J329" s="226">
        <f>H329-F329</f>
        <v>0</v>
      </c>
      <c r="K329" s="226">
        <f>I329-G329</f>
        <v>0</v>
      </c>
    </row>
    <row r="330" spans="1:11">
      <c r="A330" s="178">
        <v>247</v>
      </c>
      <c r="B330" s="179" t="s">
        <v>189</v>
      </c>
      <c r="C330" s="180" t="s">
        <v>154</v>
      </c>
      <c r="D330" s="180" t="s">
        <v>158</v>
      </c>
      <c r="E330" s="178">
        <v>0.25642500000000001</v>
      </c>
      <c r="F330" s="178">
        <f t="shared" ref="F330:F336" si="52">IF($C330="MAT.",VLOOKUP($A330,Insumos,5,FALSE),0)</f>
        <v>0</v>
      </c>
      <c r="G330" s="178">
        <f t="shared" ref="G330:G336" si="53">IF($C330="M.O.",VLOOKUP($A330,Insumos,5,FALSE),0)</f>
        <v>10.24</v>
      </c>
    </row>
    <row r="331" spans="1:11">
      <c r="A331" s="178">
        <v>37370</v>
      </c>
      <c r="B331" s="179" t="s">
        <v>190</v>
      </c>
      <c r="C331" s="180" t="s">
        <v>35</v>
      </c>
      <c r="D331" s="180" t="s">
        <v>158</v>
      </c>
      <c r="E331" s="178">
        <v>0.25</v>
      </c>
      <c r="F331" s="178">
        <f t="shared" si="52"/>
        <v>1.62</v>
      </c>
      <c r="G331" s="178">
        <f t="shared" si="53"/>
        <v>0</v>
      </c>
    </row>
    <row r="332" spans="1:11">
      <c r="A332" s="178">
        <v>37371</v>
      </c>
      <c r="B332" s="179" t="s">
        <v>277</v>
      </c>
      <c r="C332" s="180" t="s">
        <v>35</v>
      </c>
      <c r="D332" s="180" t="s">
        <v>158</v>
      </c>
      <c r="E332" s="178">
        <v>0.25</v>
      </c>
      <c r="F332" s="178">
        <f t="shared" si="52"/>
        <v>0.82</v>
      </c>
      <c r="G332" s="178">
        <f t="shared" si="53"/>
        <v>0</v>
      </c>
    </row>
    <row r="333" spans="1:11">
      <c r="A333" s="178">
        <v>37372</v>
      </c>
      <c r="B333" s="179" t="s">
        <v>239</v>
      </c>
      <c r="C333" s="180" t="s">
        <v>35</v>
      </c>
      <c r="D333" s="180" t="s">
        <v>158</v>
      </c>
      <c r="E333" s="178">
        <v>0.25</v>
      </c>
      <c r="F333" s="178">
        <f t="shared" si="52"/>
        <v>0.55000000000000004</v>
      </c>
      <c r="G333" s="178">
        <f t="shared" si="53"/>
        <v>0</v>
      </c>
    </row>
    <row r="334" spans="1:11">
      <c r="A334" s="178">
        <v>37373</v>
      </c>
      <c r="B334" s="179" t="s">
        <v>265</v>
      </c>
      <c r="C334" s="180" t="s">
        <v>35</v>
      </c>
      <c r="D334" s="180" t="s">
        <v>158</v>
      </c>
      <c r="E334" s="178">
        <v>0.25</v>
      </c>
      <c r="F334" s="178">
        <f t="shared" si="52"/>
        <v>0.06</v>
      </c>
      <c r="G334" s="178">
        <f t="shared" si="53"/>
        <v>0</v>
      </c>
    </row>
    <row r="335" spans="1:11" ht="21">
      <c r="A335" s="178">
        <v>43460</v>
      </c>
      <c r="B335" s="179" t="s">
        <v>241</v>
      </c>
      <c r="C335" s="180" t="s">
        <v>35</v>
      </c>
      <c r="D335" s="180" t="s">
        <v>158</v>
      </c>
      <c r="E335" s="178">
        <v>0.25</v>
      </c>
      <c r="F335" s="178">
        <f t="shared" si="52"/>
        <v>0.62</v>
      </c>
      <c r="G335" s="178">
        <f t="shared" si="53"/>
        <v>0</v>
      </c>
    </row>
    <row r="336" spans="1:11">
      <c r="A336" s="178">
        <v>43484</v>
      </c>
      <c r="B336" s="179" t="s">
        <v>230</v>
      </c>
      <c r="C336" s="180" t="s">
        <v>35</v>
      </c>
      <c r="D336" s="180" t="s">
        <v>158</v>
      </c>
      <c r="E336" s="178">
        <v>0.25</v>
      </c>
      <c r="F336" s="178">
        <f t="shared" si="52"/>
        <v>0.91</v>
      </c>
      <c r="G336" s="178">
        <f t="shared" si="53"/>
        <v>0</v>
      </c>
    </row>
    <row r="337" spans="1:11">
      <c r="A337" s="178" t="s">
        <v>674</v>
      </c>
      <c r="B337" s="179" t="s">
        <v>673</v>
      </c>
      <c r="C337" s="180" t="s">
        <v>35</v>
      </c>
      <c r="D337" s="180" t="s">
        <v>2</v>
      </c>
      <c r="E337" s="178">
        <v>1</v>
      </c>
      <c r="F337" s="178">
        <f>IF($C337="MAT.",VLOOKUP($A337,Pesquisa,6,FALSE),0)</f>
        <v>2.65</v>
      </c>
      <c r="G337" s="178">
        <f>IF($C337="m.o.",VLOOKUP($A337,Pesquisa,6,FALSE),0)</f>
        <v>0</v>
      </c>
    </row>
    <row r="338" spans="1:11">
      <c r="A338" s="173" t="s">
        <v>675</v>
      </c>
      <c r="B338" s="174" t="s">
        <v>676</v>
      </c>
      <c r="C338" s="175" t="s">
        <v>614</v>
      </c>
      <c r="D338" s="175" t="s">
        <v>58</v>
      </c>
      <c r="E338" s="176">
        <v>20</v>
      </c>
      <c r="F338" s="237">
        <f>H338</f>
        <v>102.88500000000001</v>
      </c>
      <c r="G338" s="177">
        <f>I338</f>
        <v>12.728937000000002</v>
      </c>
      <c r="H338" s="225">
        <f>SUMPRODUCT($E339:$E347,F339:F347)</f>
        <v>102.88500000000001</v>
      </c>
      <c r="I338" s="225">
        <f>SUMPRODUCT($E339:$E347,G339:G347)</f>
        <v>12.728937000000002</v>
      </c>
      <c r="J338" s="226">
        <f>H338-F338</f>
        <v>0</v>
      </c>
      <c r="K338" s="226">
        <f>I338-G338</f>
        <v>0</v>
      </c>
    </row>
    <row r="339" spans="1:11">
      <c r="A339" s="178">
        <v>2436</v>
      </c>
      <c r="B339" s="179" t="s">
        <v>222</v>
      </c>
      <c r="C339" s="180" t="s">
        <v>154</v>
      </c>
      <c r="D339" s="180" t="s">
        <v>158</v>
      </c>
      <c r="E339" s="178">
        <v>0.51285000000000003</v>
      </c>
      <c r="F339" s="178">
        <f t="shared" ref="F339:F346" si="54">IF($C339="MAT.",VLOOKUP($A339,Insumos,5,FALSE),0)</f>
        <v>0</v>
      </c>
      <c r="G339" s="178">
        <f t="shared" ref="G339:G346" si="55">IF($C339="M.O.",VLOOKUP($A339,Insumos,5,FALSE),0)</f>
        <v>14.58</v>
      </c>
    </row>
    <row r="340" spans="1:11">
      <c r="A340" s="178">
        <v>247</v>
      </c>
      <c r="B340" s="179" t="s">
        <v>189</v>
      </c>
      <c r="C340" s="180" t="s">
        <v>154</v>
      </c>
      <c r="D340" s="180" t="s">
        <v>158</v>
      </c>
      <c r="E340" s="178">
        <v>0.51285000000000003</v>
      </c>
      <c r="F340" s="178">
        <f t="shared" si="54"/>
        <v>0</v>
      </c>
      <c r="G340" s="178">
        <f t="shared" si="55"/>
        <v>10.24</v>
      </c>
    </row>
    <row r="341" spans="1:11">
      <c r="A341" s="178">
        <v>37370</v>
      </c>
      <c r="B341" s="179" t="s">
        <v>190</v>
      </c>
      <c r="C341" s="180" t="s">
        <v>35</v>
      </c>
      <c r="D341" s="180" t="s">
        <v>158</v>
      </c>
      <c r="E341" s="178">
        <v>1</v>
      </c>
      <c r="F341" s="178">
        <f t="shared" si="54"/>
        <v>1.62</v>
      </c>
      <c r="G341" s="178">
        <f t="shared" si="55"/>
        <v>0</v>
      </c>
    </row>
    <row r="342" spans="1:11">
      <c r="A342" s="178">
        <v>37371</v>
      </c>
      <c r="B342" s="179" t="s">
        <v>277</v>
      </c>
      <c r="C342" s="180" t="s">
        <v>35</v>
      </c>
      <c r="D342" s="180" t="s">
        <v>158</v>
      </c>
      <c r="E342" s="178">
        <v>1</v>
      </c>
      <c r="F342" s="178">
        <f t="shared" si="54"/>
        <v>0.82</v>
      </c>
      <c r="G342" s="178">
        <f t="shared" si="55"/>
        <v>0</v>
      </c>
    </row>
    <row r="343" spans="1:11">
      <c r="A343" s="178">
        <v>37372</v>
      </c>
      <c r="B343" s="179" t="s">
        <v>239</v>
      </c>
      <c r="C343" s="180" t="s">
        <v>35</v>
      </c>
      <c r="D343" s="180" t="s">
        <v>158</v>
      </c>
      <c r="E343" s="178">
        <v>1</v>
      </c>
      <c r="F343" s="178">
        <f t="shared" si="54"/>
        <v>0.55000000000000004</v>
      </c>
      <c r="G343" s="178">
        <f t="shared" si="55"/>
        <v>0</v>
      </c>
    </row>
    <row r="344" spans="1:11">
      <c r="A344" s="178">
        <v>37373</v>
      </c>
      <c r="B344" s="179" t="s">
        <v>265</v>
      </c>
      <c r="C344" s="180" t="s">
        <v>35</v>
      </c>
      <c r="D344" s="180" t="s">
        <v>158</v>
      </c>
      <c r="E344" s="178">
        <v>1</v>
      </c>
      <c r="F344" s="178">
        <f t="shared" si="54"/>
        <v>0.06</v>
      </c>
      <c r="G344" s="178">
        <f t="shared" si="55"/>
        <v>0</v>
      </c>
    </row>
    <row r="345" spans="1:11" ht="21">
      <c r="A345" s="178">
        <v>43460</v>
      </c>
      <c r="B345" s="179" t="s">
        <v>241</v>
      </c>
      <c r="C345" s="180" t="s">
        <v>35</v>
      </c>
      <c r="D345" s="180" t="s">
        <v>158</v>
      </c>
      <c r="E345" s="178">
        <v>1</v>
      </c>
      <c r="F345" s="178">
        <f t="shared" si="54"/>
        <v>0.62</v>
      </c>
      <c r="G345" s="178">
        <f t="shared" si="55"/>
        <v>0</v>
      </c>
    </row>
    <row r="346" spans="1:11">
      <c r="A346" s="178">
        <v>43484</v>
      </c>
      <c r="B346" s="179" t="s">
        <v>230</v>
      </c>
      <c r="C346" s="180" t="s">
        <v>35</v>
      </c>
      <c r="D346" s="180" t="s">
        <v>158</v>
      </c>
      <c r="E346" s="178">
        <v>1</v>
      </c>
      <c r="F346" s="178">
        <f t="shared" si="54"/>
        <v>0.91</v>
      </c>
      <c r="G346" s="178">
        <f t="shared" si="55"/>
        <v>0</v>
      </c>
    </row>
    <row r="347" spans="1:11">
      <c r="A347" s="178" t="s">
        <v>677</v>
      </c>
      <c r="B347" s="179" t="s">
        <v>676</v>
      </c>
      <c r="C347" s="180" t="s">
        <v>35</v>
      </c>
      <c r="D347" s="180" t="s">
        <v>58</v>
      </c>
      <c r="E347" s="178">
        <v>1</v>
      </c>
      <c r="F347" s="178">
        <f>IF($C347="MAT.",VLOOKUP($A347,Pesquisa,6,FALSE),0)</f>
        <v>98.305000000000007</v>
      </c>
      <c r="G347" s="178">
        <f>IF($C347="m.o.",VLOOKUP($A347,Pesquisa,6,FALSE),0)</f>
        <v>0</v>
      </c>
    </row>
    <row r="348" spans="1:11">
      <c r="A348" s="173" t="s">
        <v>678</v>
      </c>
      <c r="B348" s="174" t="s">
        <v>679</v>
      </c>
      <c r="C348" s="175" t="s">
        <v>614</v>
      </c>
      <c r="D348" s="175" t="s">
        <v>2</v>
      </c>
      <c r="E348" s="176">
        <v>16</v>
      </c>
      <c r="F348" s="237">
        <f>H348</f>
        <v>94.64</v>
      </c>
      <c r="G348" s="177">
        <f>I348</f>
        <v>25.457874000000004</v>
      </c>
      <c r="H348" s="225">
        <f>SUMPRODUCT($E349:$E357,F349:F357)</f>
        <v>94.64</v>
      </c>
      <c r="I348" s="225">
        <f>SUMPRODUCT($E349:$E357,G349:G357)</f>
        <v>25.457874000000004</v>
      </c>
      <c r="J348" s="226">
        <f>H348-F348</f>
        <v>0</v>
      </c>
      <c r="K348" s="226">
        <f>I348-G348</f>
        <v>0</v>
      </c>
    </row>
    <row r="349" spans="1:11">
      <c r="A349" s="178">
        <v>2436</v>
      </c>
      <c r="B349" s="179" t="s">
        <v>222</v>
      </c>
      <c r="C349" s="180" t="s">
        <v>154</v>
      </c>
      <c r="D349" s="180" t="s">
        <v>158</v>
      </c>
      <c r="E349" s="178">
        <v>1.0257000000000001</v>
      </c>
      <c r="F349" s="178">
        <f t="shared" ref="F349:F356" si="56">IF($C349="MAT.",VLOOKUP($A349,Insumos,5,FALSE),0)</f>
        <v>0</v>
      </c>
      <c r="G349" s="178">
        <f t="shared" ref="G349:G356" si="57">IF($C349="M.O.",VLOOKUP($A349,Insumos,5,FALSE),0)</f>
        <v>14.58</v>
      </c>
    </row>
    <row r="350" spans="1:11">
      <c r="A350" s="178">
        <v>247</v>
      </c>
      <c r="B350" s="179" t="s">
        <v>189</v>
      </c>
      <c r="C350" s="180" t="s">
        <v>154</v>
      </c>
      <c r="D350" s="180" t="s">
        <v>158</v>
      </c>
      <c r="E350" s="178">
        <v>1.0257000000000001</v>
      </c>
      <c r="F350" s="178">
        <f t="shared" si="56"/>
        <v>0</v>
      </c>
      <c r="G350" s="178">
        <f t="shared" si="57"/>
        <v>10.24</v>
      </c>
    </row>
    <row r="351" spans="1:11">
      <c r="A351" s="178">
        <v>37370</v>
      </c>
      <c r="B351" s="179" t="s">
        <v>190</v>
      </c>
      <c r="C351" s="180" t="s">
        <v>35</v>
      </c>
      <c r="D351" s="180" t="s">
        <v>158</v>
      </c>
      <c r="E351" s="178">
        <v>2</v>
      </c>
      <c r="F351" s="178">
        <f t="shared" si="56"/>
        <v>1.62</v>
      </c>
      <c r="G351" s="178">
        <f t="shared" si="57"/>
        <v>0</v>
      </c>
    </row>
    <row r="352" spans="1:11">
      <c r="A352" s="178">
        <v>37371</v>
      </c>
      <c r="B352" s="179" t="s">
        <v>277</v>
      </c>
      <c r="C352" s="180" t="s">
        <v>35</v>
      </c>
      <c r="D352" s="180" t="s">
        <v>158</v>
      </c>
      <c r="E352" s="178">
        <v>2</v>
      </c>
      <c r="F352" s="178">
        <f t="shared" si="56"/>
        <v>0.82</v>
      </c>
      <c r="G352" s="178">
        <f t="shared" si="57"/>
        <v>0</v>
      </c>
    </row>
    <row r="353" spans="1:11">
      <c r="A353" s="178">
        <v>37372</v>
      </c>
      <c r="B353" s="179" t="s">
        <v>239</v>
      </c>
      <c r="C353" s="180" t="s">
        <v>35</v>
      </c>
      <c r="D353" s="180" t="s">
        <v>158</v>
      </c>
      <c r="E353" s="178">
        <v>2</v>
      </c>
      <c r="F353" s="178">
        <f t="shared" si="56"/>
        <v>0.55000000000000004</v>
      </c>
      <c r="G353" s="178">
        <f t="shared" si="57"/>
        <v>0</v>
      </c>
    </row>
    <row r="354" spans="1:11">
      <c r="A354" s="178">
        <v>37373</v>
      </c>
      <c r="B354" s="179" t="s">
        <v>265</v>
      </c>
      <c r="C354" s="180" t="s">
        <v>35</v>
      </c>
      <c r="D354" s="180" t="s">
        <v>158</v>
      </c>
      <c r="E354" s="178">
        <v>2</v>
      </c>
      <c r="F354" s="178">
        <f t="shared" si="56"/>
        <v>0.06</v>
      </c>
      <c r="G354" s="178">
        <f t="shared" si="57"/>
        <v>0</v>
      </c>
    </row>
    <row r="355" spans="1:11" ht="21">
      <c r="A355" s="178">
        <v>43460</v>
      </c>
      <c r="B355" s="179" t="s">
        <v>241</v>
      </c>
      <c r="C355" s="180" t="s">
        <v>35</v>
      </c>
      <c r="D355" s="180" t="s">
        <v>158</v>
      </c>
      <c r="E355" s="178">
        <v>2</v>
      </c>
      <c r="F355" s="178">
        <f t="shared" si="56"/>
        <v>0.62</v>
      </c>
      <c r="G355" s="178">
        <f t="shared" si="57"/>
        <v>0</v>
      </c>
    </row>
    <row r="356" spans="1:11">
      <c r="A356" s="178">
        <v>43484</v>
      </c>
      <c r="B356" s="179" t="s">
        <v>230</v>
      </c>
      <c r="C356" s="180" t="s">
        <v>35</v>
      </c>
      <c r="D356" s="180" t="s">
        <v>158</v>
      </c>
      <c r="E356" s="178">
        <v>2</v>
      </c>
      <c r="F356" s="178">
        <f t="shared" si="56"/>
        <v>0.91</v>
      </c>
      <c r="G356" s="178">
        <f t="shared" si="57"/>
        <v>0</v>
      </c>
    </row>
    <row r="357" spans="1:11">
      <c r="A357" s="178" t="s">
        <v>680</v>
      </c>
      <c r="B357" s="179" t="s">
        <v>679</v>
      </c>
      <c r="C357" s="180" t="s">
        <v>35</v>
      </c>
      <c r="D357" s="180" t="s">
        <v>2</v>
      </c>
      <c r="E357" s="178">
        <v>1</v>
      </c>
      <c r="F357" s="178">
        <f>IF($C357="MAT.",VLOOKUP($A357,agetop,6,FALSE),0)</f>
        <v>85.48</v>
      </c>
      <c r="G357" s="178">
        <f>IF($C357="M.O.",VLOOKUP($A357,agetop,6,FALSE),0)</f>
        <v>0</v>
      </c>
    </row>
    <row r="358" spans="1:11">
      <c r="A358" s="173" t="s">
        <v>681</v>
      </c>
      <c r="B358" s="174" t="s">
        <v>682</v>
      </c>
      <c r="C358" s="175" t="s">
        <v>614</v>
      </c>
      <c r="D358" s="175" t="s">
        <v>2</v>
      </c>
      <c r="E358" s="176">
        <v>5</v>
      </c>
      <c r="F358" s="237">
        <f>H358</f>
        <v>159.66</v>
      </c>
      <c r="G358" s="177">
        <f>I358</f>
        <v>25.457874000000004</v>
      </c>
      <c r="H358" s="225">
        <f>SUMPRODUCT($E359:$E367,F359:F367)</f>
        <v>159.66</v>
      </c>
      <c r="I358" s="225">
        <f>SUMPRODUCT($E359:$E367,G359:G367)</f>
        <v>25.457874000000004</v>
      </c>
      <c r="J358" s="226">
        <f>H358-F358</f>
        <v>0</v>
      </c>
      <c r="K358" s="226">
        <f>I358-G358</f>
        <v>0</v>
      </c>
    </row>
    <row r="359" spans="1:11">
      <c r="A359" s="178">
        <v>2436</v>
      </c>
      <c r="B359" s="179" t="s">
        <v>222</v>
      </c>
      <c r="C359" s="180" t="s">
        <v>154</v>
      </c>
      <c r="D359" s="180" t="s">
        <v>158</v>
      </c>
      <c r="E359" s="178">
        <v>1.0257000000000001</v>
      </c>
      <c r="F359" s="178">
        <f t="shared" ref="F359:F366" si="58">IF($C359="MAT.",VLOOKUP($A359,Insumos,5,FALSE),0)</f>
        <v>0</v>
      </c>
      <c r="G359" s="178">
        <f t="shared" ref="G359:G366" si="59">IF($C359="M.O.",VLOOKUP($A359,Insumos,5,FALSE),0)</f>
        <v>14.58</v>
      </c>
    </row>
    <row r="360" spans="1:11">
      <c r="A360" s="178">
        <v>247</v>
      </c>
      <c r="B360" s="179" t="s">
        <v>189</v>
      </c>
      <c r="C360" s="180" t="s">
        <v>154</v>
      </c>
      <c r="D360" s="180" t="s">
        <v>158</v>
      </c>
      <c r="E360" s="178">
        <v>1.0257000000000001</v>
      </c>
      <c r="F360" s="178">
        <f t="shared" si="58"/>
        <v>0</v>
      </c>
      <c r="G360" s="178">
        <f t="shared" si="59"/>
        <v>10.24</v>
      </c>
    </row>
    <row r="361" spans="1:11">
      <c r="A361" s="178">
        <v>37370</v>
      </c>
      <c r="B361" s="179" t="s">
        <v>190</v>
      </c>
      <c r="C361" s="180" t="s">
        <v>35</v>
      </c>
      <c r="D361" s="180" t="s">
        <v>158</v>
      </c>
      <c r="E361" s="178">
        <v>2</v>
      </c>
      <c r="F361" s="178">
        <f t="shared" si="58"/>
        <v>1.62</v>
      </c>
      <c r="G361" s="178">
        <f t="shared" si="59"/>
        <v>0</v>
      </c>
    </row>
    <row r="362" spans="1:11">
      <c r="A362" s="178">
        <v>37371</v>
      </c>
      <c r="B362" s="179" t="s">
        <v>277</v>
      </c>
      <c r="C362" s="180" t="s">
        <v>35</v>
      </c>
      <c r="D362" s="180" t="s">
        <v>158</v>
      </c>
      <c r="E362" s="178">
        <v>2</v>
      </c>
      <c r="F362" s="178">
        <f t="shared" si="58"/>
        <v>0.82</v>
      </c>
      <c r="G362" s="178">
        <f t="shared" si="59"/>
        <v>0</v>
      </c>
    </row>
    <row r="363" spans="1:11">
      <c r="A363" s="178">
        <v>37372</v>
      </c>
      <c r="B363" s="179" t="s">
        <v>239</v>
      </c>
      <c r="C363" s="180" t="s">
        <v>35</v>
      </c>
      <c r="D363" s="180" t="s">
        <v>158</v>
      </c>
      <c r="E363" s="178">
        <v>2</v>
      </c>
      <c r="F363" s="178">
        <f t="shared" si="58"/>
        <v>0.55000000000000004</v>
      </c>
      <c r="G363" s="178">
        <f t="shared" si="59"/>
        <v>0</v>
      </c>
    </row>
    <row r="364" spans="1:11">
      <c r="A364" s="178">
        <v>37373</v>
      </c>
      <c r="B364" s="179" t="s">
        <v>265</v>
      </c>
      <c r="C364" s="180" t="s">
        <v>35</v>
      </c>
      <c r="D364" s="180" t="s">
        <v>158</v>
      </c>
      <c r="E364" s="178">
        <v>2</v>
      </c>
      <c r="F364" s="178">
        <f t="shared" si="58"/>
        <v>0.06</v>
      </c>
      <c r="G364" s="178">
        <f t="shared" si="59"/>
        <v>0</v>
      </c>
    </row>
    <row r="365" spans="1:11" ht="21">
      <c r="A365" s="178">
        <v>43460</v>
      </c>
      <c r="B365" s="179" t="s">
        <v>241</v>
      </c>
      <c r="C365" s="180" t="s">
        <v>35</v>
      </c>
      <c r="D365" s="180" t="s">
        <v>158</v>
      </c>
      <c r="E365" s="178">
        <v>2</v>
      </c>
      <c r="F365" s="178">
        <f t="shared" si="58"/>
        <v>0.62</v>
      </c>
      <c r="G365" s="178">
        <f t="shared" si="59"/>
        <v>0</v>
      </c>
    </row>
    <row r="366" spans="1:11">
      <c r="A366" s="178">
        <v>43484</v>
      </c>
      <c r="B366" s="179" t="s">
        <v>230</v>
      </c>
      <c r="C366" s="180" t="s">
        <v>35</v>
      </c>
      <c r="D366" s="180" t="s">
        <v>158</v>
      </c>
      <c r="E366" s="178">
        <v>2</v>
      </c>
      <c r="F366" s="178">
        <f t="shared" si="58"/>
        <v>0.91</v>
      </c>
      <c r="G366" s="178">
        <f t="shared" si="59"/>
        <v>0</v>
      </c>
    </row>
    <row r="367" spans="1:11">
      <c r="A367" s="178" t="s">
        <v>683</v>
      </c>
      <c r="B367" s="179" t="s">
        <v>682</v>
      </c>
      <c r="C367" s="180" t="s">
        <v>35</v>
      </c>
      <c r="D367" s="180" t="s">
        <v>2</v>
      </c>
      <c r="E367" s="178">
        <v>1</v>
      </c>
      <c r="F367" s="178">
        <f>IF($C367="MAT.",VLOOKUP($A367,Pesquisa,6,FALSE),0)</f>
        <v>150.5</v>
      </c>
      <c r="G367" s="178">
        <f>IF($C367="m.o.",VLOOKUP($A367,Pesquisa,6,FALSE),0)</f>
        <v>0</v>
      </c>
    </row>
    <row r="368" spans="1:11">
      <c r="A368" s="173" t="s">
        <v>684</v>
      </c>
      <c r="B368" s="174" t="s">
        <v>685</v>
      </c>
      <c r="C368" s="175" t="s">
        <v>614</v>
      </c>
      <c r="D368" s="175" t="s">
        <v>2</v>
      </c>
      <c r="E368" s="176">
        <v>2</v>
      </c>
      <c r="F368" s="237">
        <f>H368</f>
        <v>169.66</v>
      </c>
      <c r="G368" s="177">
        <f>I368</f>
        <v>25.457874000000004</v>
      </c>
      <c r="H368" s="225">
        <f>SUMPRODUCT($E369:$E377,F369:F377)</f>
        <v>169.66</v>
      </c>
      <c r="I368" s="225">
        <f>SUMPRODUCT($E369:$E377,G369:G377)</f>
        <v>25.457874000000004</v>
      </c>
      <c r="J368" s="226">
        <f>H368-F368</f>
        <v>0</v>
      </c>
      <c r="K368" s="226">
        <f>I368-G368</f>
        <v>0</v>
      </c>
    </row>
    <row r="369" spans="1:11">
      <c r="A369" s="178">
        <v>2436</v>
      </c>
      <c r="B369" s="179" t="s">
        <v>222</v>
      </c>
      <c r="C369" s="180" t="s">
        <v>154</v>
      </c>
      <c r="D369" s="180" t="s">
        <v>158</v>
      </c>
      <c r="E369" s="178">
        <v>1.0257000000000001</v>
      </c>
      <c r="F369" s="178">
        <f t="shared" ref="F369:F376" si="60">IF($C369="MAT.",VLOOKUP($A369,Insumos,5,FALSE),0)</f>
        <v>0</v>
      </c>
      <c r="G369" s="178">
        <f t="shared" ref="G369:G376" si="61">IF($C369="M.O.",VLOOKUP($A369,Insumos,5,FALSE),0)</f>
        <v>14.58</v>
      </c>
    </row>
    <row r="370" spans="1:11">
      <c r="A370" s="178">
        <v>247</v>
      </c>
      <c r="B370" s="179" t="s">
        <v>189</v>
      </c>
      <c r="C370" s="180" t="s">
        <v>154</v>
      </c>
      <c r="D370" s="180" t="s">
        <v>158</v>
      </c>
      <c r="E370" s="178">
        <v>1.0257000000000001</v>
      </c>
      <c r="F370" s="178">
        <f t="shared" si="60"/>
        <v>0</v>
      </c>
      <c r="G370" s="178">
        <f t="shared" si="61"/>
        <v>10.24</v>
      </c>
    </row>
    <row r="371" spans="1:11">
      <c r="A371" s="178">
        <v>37370</v>
      </c>
      <c r="B371" s="179" t="s">
        <v>190</v>
      </c>
      <c r="C371" s="180" t="s">
        <v>35</v>
      </c>
      <c r="D371" s="180" t="s">
        <v>158</v>
      </c>
      <c r="E371" s="178">
        <v>2</v>
      </c>
      <c r="F371" s="178">
        <f t="shared" si="60"/>
        <v>1.62</v>
      </c>
      <c r="G371" s="178">
        <f t="shared" si="61"/>
        <v>0</v>
      </c>
    </row>
    <row r="372" spans="1:11">
      <c r="A372" s="178">
        <v>37371</v>
      </c>
      <c r="B372" s="179" t="s">
        <v>277</v>
      </c>
      <c r="C372" s="180" t="s">
        <v>35</v>
      </c>
      <c r="D372" s="180" t="s">
        <v>158</v>
      </c>
      <c r="E372" s="178">
        <v>2</v>
      </c>
      <c r="F372" s="178">
        <f t="shared" si="60"/>
        <v>0.82</v>
      </c>
      <c r="G372" s="178">
        <f t="shared" si="61"/>
        <v>0</v>
      </c>
    </row>
    <row r="373" spans="1:11">
      <c r="A373" s="178">
        <v>37372</v>
      </c>
      <c r="B373" s="179" t="s">
        <v>239</v>
      </c>
      <c r="C373" s="180" t="s">
        <v>35</v>
      </c>
      <c r="D373" s="180" t="s">
        <v>158</v>
      </c>
      <c r="E373" s="178">
        <v>2</v>
      </c>
      <c r="F373" s="178">
        <f t="shared" si="60"/>
        <v>0.55000000000000004</v>
      </c>
      <c r="G373" s="178">
        <f t="shared" si="61"/>
        <v>0</v>
      </c>
    </row>
    <row r="374" spans="1:11">
      <c r="A374" s="178">
        <v>37373</v>
      </c>
      <c r="B374" s="179" t="s">
        <v>265</v>
      </c>
      <c r="C374" s="180" t="s">
        <v>35</v>
      </c>
      <c r="D374" s="180" t="s">
        <v>158</v>
      </c>
      <c r="E374" s="178">
        <v>2</v>
      </c>
      <c r="F374" s="178">
        <f t="shared" si="60"/>
        <v>0.06</v>
      </c>
      <c r="G374" s="178">
        <f t="shared" si="61"/>
        <v>0</v>
      </c>
    </row>
    <row r="375" spans="1:11" ht="21">
      <c r="A375" s="178">
        <v>43460</v>
      </c>
      <c r="B375" s="179" t="s">
        <v>241</v>
      </c>
      <c r="C375" s="180" t="s">
        <v>35</v>
      </c>
      <c r="D375" s="180" t="s">
        <v>158</v>
      </c>
      <c r="E375" s="178">
        <v>2</v>
      </c>
      <c r="F375" s="178">
        <f t="shared" si="60"/>
        <v>0.62</v>
      </c>
      <c r="G375" s="178">
        <f t="shared" si="61"/>
        <v>0</v>
      </c>
    </row>
    <row r="376" spans="1:11">
      <c r="A376" s="178">
        <v>43484</v>
      </c>
      <c r="B376" s="179" t="s">
        <v>230</v>
      </c>
      <c r="C376" s="180" t="s">
        <v>35</v>
      </c>
      <c r="D376" s="180" t="s">
        <v>158</v>
      </c>
      <c r="E376" s="178">
        <v>2</v>
      </c>
      <c r="F376" s="178">
        <f t="shared" si="60"/>
        <v>0.91</v>
      </c>
      <c r="G376" s="178">
        <f t="shared" si="61"/>
        <v>0</v>
      </c>
    </row>
    <row r="377" spans="1:11">
      <c r="A377" s="178" t="s">
        <v>686</v>
      </c>
      <c r="B377" s="179" t="s">
        <v>685</v>
      </c>
      <c r="C377" s="180" t="s">
        <v>35</v>
      </c>
      <c r="D377" s="180" t="s">
        <v>2</v>
      </c>
      <c r="E377" s="178">
        <v>1</v>
      </c>
      <c r="F377" s="178">
        <f>IF($C377="MAT.",VLOOKUP($A377,Pesquisa,6,FALSE),0)</f>
        <v>160.5</v>
      </c>
      <c r="G377" s="178">
        <f>IF($C377="m.o.",VLOOKUP($A377,Pesquisa,6,FALSE),0)</f>
        <v>0</v>
      </c>
    </row>
    <row r="378" spans="1:11">
      <c r="A378" s="173" t="s">
        <v>687</v>
      </c>
      <c r="B378" s="174" t="s">
        <v>688</v>
      </c>
      <c r="C378" s="175" t="s">
        <v>614</v>
      </c>
      <c r="D378" s="175" t="s">
        <v>58</v>
      </c>
      <c r="E378" s="176">
        <v>32</v>
      </c>
      <c r="F378" s="237">
        <f>H378</f>
        <v>92.13</v>
      </c>
      <c r="G378" s="177">
        <f>I378</f>
        <v>25.457874000000004</v>
      </c>
      <c r="H378" s="225">
        <f>SUMPRODUCT($E379:$E387,F379:F387)</f>
        <v>92.13</v>
      </c>
      <c r="I378" s="225">
        <f>SUMPRODUCT($E379:$E387,G379:G387)</f>
        <v>25.457874000000004</v>
      </c>
      <c r="J378" s="226">
        <f>H378-F378</f>
        <v>0</v>
      </c>
      <c r="K378" s="226">
        <f>I378-G378</f>
        <v>0</v>
      </c>
    </row>
    <row r="379" spans="1:11">
      <c r="A379" s="178">
        <v>2436</v>
      </c>
      <c r="B379" s="179" t="s">
        <v>222</v>
      </c>
      <c r="C379" s="180" t="s">
        <v>154</v>
      </c>
      <c r="D379" s="180" t="s">
        <v>158</v>
      </c>
      <c r="E379" s="178">
        <v>1.0257000000000001</v>
      </c>
      <c r="F379" s="178">
        <f t="shared" ref="F379:F386" si="62">IF($C379="MAT.",VLOOKUP($A379,Insumos,5,FALSE),0)</f>
        <v>0</v>
      </c>
      <c r="G379" s="178">
        <f t="shared" ref="G379:G386" si="63">IF($C379="M.O.",VLOOKUP($A379,Insumos,5,FALSE),0)</f>
        <v>14.58</v>
      </c>
    </row>
    <row r="380" spans="1:11">
      <c r="A380" s="178">
        <v>247</v>
      </c>
      <c r="B380" s="179" t="s">
        <v>189</v>
      </c>
      <c r="C380" s="180" t="s">
        <v>154</v>
      </c>
      <c r="D380" s="180" t="s">
        <v>158</v>
      </c>
      <c r="E380" s="178">
        <v>1.0257000000000001</v>
      </c>
      <c r="F380" s="178">
        <f t="shared" si="62"/>
        <v>0</v>
      </c>
      <c r="G380" s="178">
        <f t="shared" si="63"/>
        <v>10.24</v>
      </c>
    </row>
    <row r="381" spans="1:11">
      <c r="A381" s="178">
        <v>37370</v>
      </c>
      <c r="B381" s="179" t="s">
        <v>190</v>
      </c>
      <c r="C381" s="180" t="s">
        <v>35</v>
      </c>
      <c r="D381" s="180" t="s">
        <v>158</v>
      </c>
      <c r="E381" s="178">
        <v>2</v>
      </c>
      <c r="F381" s="178">
        <f t="shared" si="62"/>
        <v>1.62</v>
      </c>
      <c r="G381" s="178">
        <f t="shared" si="63"/>
        <v>0</v>
      </c>
    </row>
    <row r="382" spans="1:11">
      <c r="A382" s="178">
        <v>37371</v>
      </c>
      <c r="B382" s="179" t="s">
        <v>277</v>
      </c>
      <c r="C382" s="180" t="s">
        <v>35</v>
      </c>
      <c r="D382" s="180" t="s">
        <v>158</v>
      </c>
      <c r="E382" s="178">
        <v>2</v>
      </c>
      <c r="F382" s="178">
        <f t="shared" si="62"/>
        <v>0.82</v>
      </c>
      <c r="G382" s="178">
        <f t="shared" si="63"/>
        <v>0</v>
      </c>
    </row>
    <row r="383" spans="1:11">
      <c r="A383" s="178">
        <v>37372</v>
      </c>
      <c r="B383" s="179" t="s">
        <v>239</v>
      </c>
      <c r="C383" s="180" t="s">
        <v>35</v>
      </c>
      <c r="D383" s="180" t="s">
        <v>158</v>
      </c>
      <c r="E383" s="178">
        <v>2</v>
      </c>
      <c r="F383" s="178">
        <f t="shared" si="62"/>
        <v>0.55000000000000004</v>
      </c>
      <c r="G383" s="178">
        <f t="shared" si="63"/>
        <v>0</v>
      </c>
    </row>
    <row r="384" spans="1:11">
      <c r="A384" s="178">
        <v>37373</v>
      </c>
      <c r="B384" s="179" t="s">
        <v>265</v>
      </c>
      <c r="C384" s="180" t="s">
        <v>35</v>
      </c>
      <c r="D384" s="180" t="s">
        <v>158</v>
      </c>
      <c r="E384" s="178">
        <v>2</v>
      </c>
      <c r="F384" s="178">
        <f t="shared" si="62"/>
        <v>0.06</v>
      </c>
      <c r="G384" s="178">
        <f t="shared" si="63"/>
        <v>0</v>
      </c>
    </row>
    <row r="385" spans="1:11" ht="21">
      <c r="A385" s="178">
        <v>43460</v>
      </c>
      <c r="B385" s="179" t="s">
        <v>241</v>
      </c>
      <c r="C385" s="180" t="s">
        <v>35</v>
      </c>
      <c r="D385" s="180" t="s">
        <v>158</v>
      </c>
      <c r="E385" s="178">
        <v>2</v>
      </c>
      <c r="F385" s="178">
        <f t="shared" si="62"/>
        <v>0.62</v>
      </c>
      <c r="G385" s="178">
        <f t="shared" si="63"/>
        <v>0</v>
      </c>
    </row>
    <row r="386" spans="1:11">
      <c r="A386" s="178">
        <v>43484</v>
      </c>
      <c r="B386" s="179" t="s">
        <v>230</v>
      </c>
      <c r="C386" s="180" t="s">
        <v>35</v>
      </c>
      <c r="D386" s="180" t="s">
        <v>158</v>
      </c>
      <c r="E386" s="178">
        <v>2</v>
      </c>
      <c r="F386" s="178">
        <f t="shared" si="62"/>
        <v>0.91</v>
      </c>
      <c r="G386" s="178">
        <f t="shared" si="63"/>
        <v>0</v>
      </c>
    </row>
    <row r="387" spans="1:11">
      <c r="A387" s="178" t="s">
        <v>689</v>
      </c>
      <c r="B387" s="179" t="s">
        <v>688</v>
      </c>
      <c r="C387" s="180" t="s">
        <v>35</v>
      </c>
      <c r="D387" s="180" t="s">
        <v>58</v>
      </c>
      <c r="E387" s="178">
        <v>1</v>
      </c>
      <c r="F387" s="178">
        <f>IF($C387="MAT.",VLOOKUP($A387,agetop,6,FALSE),0)</f>
        <v>82.97</v>
      </c>
      <c r="G387" s="178">
        <f>IF($C387="M.O.",VLOOKUP($A387,agetop,6,FALSE),0)</f>
        <v>0</v>
      </c>
    </row>
    <row r="388" spans="1:11">
      <c r="A388" s="173" t="s">
        <v>690</v>
      </c>
      <c r="B388" s="174" t="s">
        <v>691</v>
      </c>
      <c r="C388" s="175" t="s">
        <v>614</v>
      </c>
      <c r="D388" s="175" t="s">
        <v>2</v>
      </c>
      <c r="E388" s="176">
        <v>18</v>
      </c>
      <c r="F388" s="237">
        <f>H388</f>
        <v>9.5939999999999994</v>
      </c>
      <c r="G388" s="177">
        <f>I388</f>
        <v>3.8186811000000001</v>
      </c>
      <c r="H388" s="225">
        <f>SUMPRODUCT($E389:$E400,F389:F400)</f>
        <v>9.5939999999999994</v>
      </c>
      <c r="I388" s="225">
        <f>SUMPRODUCT($E389:$E400,G389:G400)</f>
        <v>3.8186811000000001</v>
      </c>
      <c r="J388" s="226">
        <f>H388-F388</f>
        <v>0</v>
      </c>
      <c r="K388" s="226">
        <f>I388-G388</f>
        <v>0</v>
      </c>
    </row>
    <row r="389" spans="1:11">
      <c r="A389" s="178">
        <v>2436</v>
      </c>
      <c r="B389" s="179" t="s">
        <v>222</v>
      </c>
      <c r="C389" s="180" t="s">
        <v>154</v>
      </c>
      <c r="D389" s="180" t="s">
        <v>158</v>
      </c>
      <c r="E389" s="178">
        <v>0.15385499999999999</v>
      </c>
      <c r="F389" s="178">
        <f t="shared" ref="F389:F396" si="64">IF($C389="MAT.",VLOOKUP($A389,Insumos,5,FALSE),0)</f>
        <v>0</v>
      </c>
      <c r="G389" s="178">
        <f t="shared" ref="G389:G396" si="65">IF($C389="M.O.",VLOOKUP($A389,Insumos,5,FALSE),0)</f>
        <v>14.58</v>
      </c>
    </row>
    <row r="390" spans="1:11">
      <c r="A390" s="178">
        <v>247</v>
      </c>
      <c r="B390" s="179" t="s">
        <v>189</v>
      </c>
      <c r="C390" s="180" t="s">
        <v>154</v>
      </c>
      <c r="D390" s="180" t="s">
        <v>158</v>
      </c>
      <c r="E390" s="178">
        <v>0.15385499999999999</v>
      </c>
      <c r="F390" s="178">
        <f t="shared" si="64"/>
        <v>0</v>
      </c>
      <c r="G390" s="178">
        <f t="shared" si="65"/>
        <v>10.24</v>
      </c>
    </row>
    <row r="391" spans="1:11">
      <c r="A391" s="178">
        <v>37370</v>
      </c>
      <c r="B391" s="179" t="s">
        <v>190</v>
      </c>
      <c r="C391" s="180" t="s">
        <v>35</v>
      </c>
      <c r="D391" s="180" t="s">
        <v>158</v>
      </c>
      <c r="E391" s="178">
        <v>0.3</v>
      </c>
      <c r="F391" s="178">
        <f t="shared" si="64"/>
        <v>1.62</v>
      </c>
      <c r="G391" s="178">
        <f t="shared" si="65"/>
        <v>0</v>
      </c>
    </row>
    <row r="392" spans="1:11">
      <c r="A392" s="178">
        <v>37371</v>
      </c>
      <c r="B392" s="179" t="s">
        <v>277</v>
      </c>
      <c r="C392" s="180" t="s">
        <v>35</v>
      </c>
      <c r="D392" s="180" t="s">
        <v>158</v>
      </c>
      <c r="E392" s="178">
        <v>0.3</v>
      </c>
      <c r="F392" s="178">
        <f t="shared" si="64"/>
        <v>0.82</v>
      </c>
      <c r="G392" s="178">
        <f t="shared" si="65"/>
        <v>0</v>
      </c>
    </row>
    <row r="393" spans="1:11">
      <c r="A393" s="178">
        <v>37372</v>
      </c>
      <c r="B393" s="179" t="s">
        <v>239</v>
      </c>
      <c r="C393" s="180" t="s">
        <v>35</v>
      </c>
      <c r="D393" s="180" t="s">
        <v>158</v>
      </c>
      <c r="E393" s="178">
        <v>0.3</v>
      </c>
      <c r="F393" s="178">
        <f t="shared" si="64"/>
        <v>0.55000000000000004</v>
      </c>
      <c r="G393" s="178">
        <f t="shared" si="65"/>
        <v>0</v>
      </c>
    </row>
    <row r="394" spans="1:11">
      <c r="A394" s="178">
        <v>37373</v>
      </c>
      <c r="B394" s="179" t="s">
        <v>265</v>
      </c>
      <c r="C394" s="180" t="s">
        <v>35</v>
      </c>
      <c r="D394" s="180" t="s">
        <v>158</v>
      </c>
      <c r="E394" s="178">
        <v>0.3</v>
      </c>
      <c r="F394" s="178">
        <f t="shared" si="64"/>
        <v>0.06</v>
      </c>
      <c r="G394" s="178">
        <f t="shared" si="65"/>
        <v>0</v>
      </c>
    </row>
    <row r="395" spans="1:11" ht="21">
      <c r="A395" s="178">
        <v>43460</v>
      </c>
      <c r="B395" s="179" t="s">
        <v>241</v>
      </c>
      <c r="C395" s="180" t="s">
        <v>35</v>
      </c>
      <c r="D395" s="180" t="s">
        <v>158</v>
      </c>
      <c r="E395" s="178">
        <v>0.3</v>
      </c>
      <c r="F395" s="178">
        <f t="shared" si="64"/>
        <v>0.62</v>
      </c>
      <c r="G395" s="178">
        <f t="shared" si="65"/>
        <v>0</v>
      </c>
    </row>
    <row r="396" spans="1:11">
      <c r="A396" s="178">
        <v>43484</v>
      </c>
      <c r="B396" s="179" t="s">
        <v>230</v>
      </c>
      <c r="C396" s="180" t="s">
        <v>35</v>
      </c>
      <c r="D396" s="180" t="s">
        <v>158</v>
      </c>
      <c r="E396" s="178">
        <v>0.3</v>
      </c>
      <c r="F396" s="178">
        <f t="shared" si="64"/>
        <v>0.91</v>
      </c>
      <c r="G396" s="178">
        <f t="shared" si="65"/>
        <v>0</v>
      </c>
    </row>
    <row r="397" spans="1:11">
      <c r="A397" s="178" t="s">
        <v>692</v>
      </c>
      <c r="B397" s="179" t="s">
        <v>693</v>
      </c>
      <c r="C397" s="180" t="s">
        <v>35</v>
      </c>
      <c r="D397" s="180" t="s">
        <v>2</v>
      </c>
      <c r="E397" s="178">
        <v>4</v>
      </c>
      <c r="F397" s="178">
        <f>IF($C397="MAT.",VLOOKUP($A397,agetop,6,FALSE),0)</f>
        <v>1.01</v>
      </c>
      <c r="G397" s="178">
        <f>IF($C397="M.O.",VLOOKUP($A397,agetop,6,FALSE),0)</f>
        <v>0</v>
      </c>
    </row>
    <row r="398" spans="1:11">
      <c r="A398" s="178" t="s">
        <v>694</v>
      </c>
      <c r="B398" s="179" t="s">
        <v>695</v>
      </c>
      <c r="C398" s="180" t="s">
        <v>35</v>
      </c>
      <c r="D398" s="180" t="s">
        <v>2</v>
      </c>
      <c r="E398" s="178">
        <v>4</v>
      </c>
      <c r="F398" s="178">
        <f>IF($C398="MAT.",VLOOKUP($A398,agetop,6,FALSE),0)</f>
        <v>0.14000000000000001</v>
      </c>
      <c r="G398" s="178">
        <f>IF($C398="M.O.",VLOOKUP($A398,agetop,6,FALSE),0)</f>
        <v>0</v>
      </c>
    </row>
    <row r="399" spans="1:11">
      <c r="A399" s="178" t="s">
        <v>696</v>
      </c>
      <c r="B399" s="179" t="s">
        <v>697</v>
      </c>
      <c r="C399" s="180" t="s">
        <v>35</v>
      </c>
      <c r="D399" s="180" t="s">
        <v>2</v>
      </c>
      <c r="E399" s="178">
        <v>8</v>
      </c>
      <c r="F399" s="178">
        <f>IF($C399="MAT.",VLOOKUP($A399,agetop,6,FALSE),0)</f>
        <v>0.09</v>
      </c>
      <c r="G399" s="178">
        <f>IF($C399="M.O.",VLOOKUP($A399,agetop,6,FALSE),0)</f>
        <v>0</v>
      </c>
    </row>
    <row r="400" spans="1:11">
      <c r="A400" s="178" t="s">
        <v>698</v>
      </c>
      <c r="B400" s="179" t="s">
        <v>691</v>
      </c>
      <c r="C400" s="180" t="s">
        <v>35</v>
      </c>
      <c r="D400" s="180" t="s">
        <v>2</v>
      </c>
      <c r="E400" s="178">
        <v>1</v>
      </c>
      <c r="F400" s="178">
        <f>IF($C400="MAT.",VLOOKUP($A400,Pesquisa,6,FALSE),0)</f>
        <v>2.9</v>
      </c>
      <c r="G400" s="178">
        <f>IF($C400="m.o.",VLOOKUP($A400,Pesquisa,6,FALSE),0)</f>
        <v>0</v>
      </c>
    </row>
    <row r="401" spans="1:11">
      <c r="A401" s="173" t="s">
        <v>699</v>
      </c>
      <c r="B401" s="174" t="s">
        <v>700</v>
      </c>
      <c r="C401" s="175" t="s">
        <v>614</v>
      </c>
      <c r="D401" s="175" t="s">
        <v>2</v>
      </c>
      <c r="E401" s="176">
        <v>10</v>
      </c>
      <c r="F401" s="237">
        <f>H401</f>
        <v>337.53999999999996</v>
      </c>
      <c r="G401" s="177">
        <f>I401</f>
        <v>101.83149600000002</v>
      </c>
      <c r="H401" s="225">
        <f>SUMPRODUCT($E402:$E410,F402:F410)</f>
        <v>337.53999999999996</v>
      </c>
      <c r="I401" s="225">
        <f>SUMPRODUCT($E402:$E410,G402:G410)</f>
        <v>101.83149600000002</v>
      </c>
      <c r="J401" s="226">
        <f>H401-F401</f>
        <v>0</v>
      </c>
      <c r="K401" s="226">
        <f>I401-G401</f>
        <v>0</v>
      </c>
    </row>
    <row r="402" spans="1:11">
      <c r="A402" s="178">
        <v>2436</v>
      </c>
      <c r="B402" s="179" t="s">
        <v>222</v>
      </c>
      <c r="C402" s="180" t="s">
        <v>154</v>
      </c>
      <c r="D402" s="180" t="s">
        <v>158</v>
      </c>
      <c r="E402" s="178">
        <v>4.1028000000000002</v>
      </c>
      <c r="F402" s="178">
        <f t="shared" ref="F402:F409" si="66">IF($C402="MAT.",VLOOKUP($A402,Insumos,5,FALSE),0)</f>
        <v>0</v>
      </c>
      <c r="G402" s="178">
        <f t="shared" ref="G402:G409" si="67">IF($C402="M.O.",VLOOKUP($A402,Insumos,5,FALSE),0)</f>
        <v>14.58</v>
      </c>
    </row>
    <row r="403" spans="1:11">
      <c r="A403" s="178">
        <v>247</v>
      </c>
      <c r="B403" s="179" t="s">
        <v>189</v>
      </c>
      <c r="C403" s="180" t="s">
        <v>154</v>
      </c>
      <c r="D403" s="180" t="s">
        <v>158</v>
      </c>
      <c r="E403" s="178">
        <v>4.1028000000000002</v>
      </c>
      <c r="F403" s="178">
        <f t="shared" si="66"/>
        <v>0</v>
      </c>
      <c r="G403" s="178">
        <f t="shared" si="67"/>
        <v>10.24</v>
      </c>
    </row>
    <row r="404" spans="1:11">
      <c r="A404" s="178">
        <v>37370</v>
      </c>
      <c r="B404" s="179" t="s">
        <v>190</v>
      </c>
      <c r="C404" s="180" t="s">
        <v>35</v>
      </c>
      <c r="D404" s="180" t="s">
        <v>158</v>
      </c>
      <c r="E404" s="178">
        <v>8</v>
      </c>
      <c r="F404" s="178">
        <f t="shared" si="66"/>
        <v>1.62</v>
      </c>
      <c r="G404" s="178">
        <f t="shared" si="67"/>
        <v>0</v>
      </c>
    </row>
    <row r="405" spans="1:11">
      <c r="A405" s="178">
        <v>37371</v>
      </c>
      <c r="B405" s="179" t="s">
        <v>277</v>
      </c>
      <c r="C405" s="180" t="s">
        <v>35</v>
      </c>
      <c r="D405" s="180" t="s">
        <v>158</v>
      </c>
      <c r="E405" s="178">
        <v>8</v>
      </c>
      <c r="F405" s="178">
        <f t="shared" si="66"/>
        <v>0.82</v>
      </c>
      <c r="G405" s="178">
        <f t="shared" si="67"/>
        <v>0</v>
      </c>
    </row>
    <row r="406" spans="1:11">
      <c r="A406" s="178">
        <v>37372</v>
      </c>
      <c r="B406" s="179" t="s">
        <v>239</v>
      </c>
      <c r="C406" s="180" t="s">
        <v>35</v>
      </c>
      <c r="D406" s="180" t="s">
        <v>158</v>
      </c>
      <c r="E406" s="178">
        <v>8</v>
      </c>
      <c r="F406" s="178">
        <f t="shared" si="66"/>
        <v>0.55000000000000004</v>
      </c>
      <c r="G406" s="178">
        <f t="shared" si="67"/>
        <v>0</v>
      </c>
    </row>
    <row r="407" spans="1:11">
      <c r="A407" s="178">
        <v>37373</v>
      </c>
      <c r="B407" s="179" t="s">
        <v>265</v>
      </c>
      <c r="C407" s="180" t="s">
        <v>35</v>
      </c>
      <c r="D407" s="180" t="s">
        <v>158</v>
      </c>
      <c r="E407" s="178">
        <v>8</v>
      </c>
      <c r="F407" s="178">
        <f t="shared" si="66"/>
        <v>0.06</v>
      </c>
      <c r="G407" s="178">
        <f t="shared" si="67"/>
        <v>0</v>
      </c>
    </row>
    <row r="408" spans="1:11" ht="21">
      <c r="A408" s="178">
        <v>43460</v>
      </c>
      <c r="B408" s="179" t="s">
        <v>241</v>
      </c>
      <c r="C408" s="180" t="s">
        <v>35</v>
      </c>
      <c r="D408" s="180" t="s">
        <v>158</v>
      </c>
      <c r="E408" s="178">
        <v>8</v>
      </c>
      <c r="F408" s="178">
        <f t="shared" si="66"/>
        <v>0.62</v>
      </c>
      <c r="G408" s="178">
        <f t="shared" si="67"/>
        <v>0</v>
      </c>
    </row>
    <row r="409" spans="1:11">
      <c r="A409" s="178">
        <v>43484</v>
      </c>
      <c r="B409" s="179" t="s">
        <v>230</v>
      </c>
      <c r="C409" s="180" t="s">
        <v>35</v>
      </c>
      <c r="D409" s="180" t="s">
        <v>158</v>
      </c>
      <c r="E409" s="178">
        <v>8</v>
      </c>
      <c r="F409" s="178">
        <f t="shared" si="66"/>
        <v>0.91</v>
      </c>
      <c r="G409" s="178">
        <f t="shared" si="67"/>
        <v>0</v>
      </c>
    </row>
    <row r="410" spans="1:11">
      <c r="A410" s="178" t="s">
        <v>701</v>
      </c>
      <c r="B410" s="179" t="s">
        <v>700</v>
      </c>
      <c r="C410" s="180" t="s">
        <v>35</v>
      </c>
      <c r="D410" s="180" t="s">
        <v>2</v>
      </c>
      <c r="E410" s="178">
        <v>1</v>
      </c>
      <c r="F410" s="178">
        <f>IF($C410="MAT.",VLOOKUP($A410,Pesquisa,6,FALSE),0)</f>
        <v>300.89999999999998</v>
      </c>
      <c r="G410" s="178">
        <f>IF($C410="m.o.",VLOOKUP($A410,Pesquisa,6,FALSE),0)</f>
        <v>0</v>
      </c>
    </row>
    <row r="411" spans="1:11">
      <c r="A411" s="173" t="s">
        <v>702</v>
      </c>
      <c r="B411" s="174" t="s">
        <v>703</v>
      </c>
      <c r="C411" s="175" t="s">
        <v>614</v>
      </c>
      <c r="D411" s="175" t="s">
        <v>2</v>
      </c>
      <c r="E411" s="176">
        <v>8</v>
      </c>
      <c r="F411" s="237">
        <f>H411</f>
        <v>134.60501600000001</v>
      </c>
      <c r="G411" s="177">
        <f>I411</f>
        <v>8.2127101523999997</v>
      </c>
      <c r="H411" s="225">
        <f>SUMPRODUCT($E412:$E420,F412:F420)</f>
        <v>134.60501600000001</v>
      </c>
      <c r="I411" s="225">
        <f>SUMPRODUCT($E412:$E420,G412:G420)</f>
        <v>8.2127101523999997</v>
      </c>
      <c r="J411" s="226">
        <f>H411-F411</f>
        <v>0</v>
      </c>
      <c r="K411" s="226">
        <f>I411-G411</f>
        <v>0</v>
      </c>
    </row>
    <row r="412" spans="1:11">
      <c r="A412" s="178">
        <v>2436</v>
      </c>
      <c r="B412" s="179" t="s">
        <v>222</v>
      </c>
      <c r="C412" s="180" t="s">
        <v>154</v>
      </c>
      <c r="D412" s="180" t="s">
        <v>158</v>
      </c>
      <c r="E412" s="178">
        <v>0.33089081999999997</v>
      </c>
      <c r="F412" s="178">
        <f t="shared" ref="F412:F419" si="68">IF($C412="MAT.",VLOOKUP($A412,Insumos,5,FALSE),0)</f>
        <v>0</v>
      </c>
      <c r="G412" s="178">
        <f t="shared" ref="G412:G419" si="69">IF($C412="M.O.",VLOOKUP($A412,Insumos,5,FALSE),0)</f>
        <v>14.58</v>
      </c>
    </row>
    <row r="413" spans="1:11">
      <c r="A413" s="178">
        <v>247</v>
      </c>
      <c r="B413" s="179" t="s">
        <v>189</v>
      </c>
      <c r="C413" s="180" t="s">
        <v>154</v>
      </c>
      <c r="D413" s="180" t="s">
        <v>158</v>
      </c>
      <c r="E413" s="178">
        <v>0.33089081999999997</v>
      </c>
      <c r="F413" s="178">
        <f t="shared" si="68"/>
        <v>0</v>
      </c>
      <c r="G413" s="178">
        <f t="shared" si="69"/>
        <v>10.24</v>
      </c>
    </row>
    <row r="414" spans="1:11">
      <c r="A414" s="178">
        <v>37370</v>
      </c>
      <c r="B414" s="179" t="s">
        <v>190</v>
      </c>
      <c r="C414" s="180" t="s">
        <v>35</v>
      </c>
      <c r="D414" s="180" t="s">
        <v>158</v>
      </c>
      <c r="E414" s="178">
        <v>0.6452</v>
      </c>
      <c r="F414" s="178">
        <f t="shared" si="68"/>
        <v>1.62</v>
      </c>
      <c r="G414" s="178">
        <f t="shared" si="69"/>
        <v>0</v>
      </c>
    </row>
    <row r="415" spans="1:11">
      <c r="A415" s="178">
        <v>37371</v>
      </c>
      <c r="B415" s="179" t="s">
        <v>277</v>
      </c>
      <c r="C415" s="180" t="s">
        <v>35</v>
      </c>
      <c r="D415" s="180" t="s">
        <v>158</v>
      </c>
      <c r="E415" s="178">
        <v>0.6452</v>
      </c>
      <c r="F415" s="178">
        <f t="shared" si="68"/>
        <v>0.82</v>
      </c>
      <c r="G415" s="178">
        <f t="shared" si="69"/>
        <v>0</v>
      </c>
    </row>
    <row r="416" spans="1:11">
      <c r="A416" s="178">
        <v>37372</v>
      </c>
      <c r="B416" s="179" t="s">
        <v>239</v>
      </c>
      <c r="C416" s="180" t="s">
        <v>35</v>
      </c>
      <c r="D416" s="180" t="s">
        <v>158</v>
      </c>
      <c r="E416" s="178">
        <v>0.6452</v>
      </c>
      <c r="F416" s="178">
        <f t="shared" si="68"/>
        <v>0.55000000000000004</v>
      </c>
      <c r="G416" s="178">
        <f t="shared" si="69"/>
        <v>0</v>
      </c>
    </row>
    <row r="417" spans="1:11">
      <c r="A417" s="178">
        <v>37373</v>
      </c>
      <c r="B417" s="179" t="s">
        <v>265</v>
      </c>
      <c r="C417" s="180" t="s">
        <v>35</v>
      </c>
      <c r="D417" s="180" t="s">
        <v>158</v>
      </c>
      <c r="E417" s="178">
        <v>0.6452</v>
      </c>
      <c r="F417" s="178">
        <f t="shared" si="68"/>
        <v>0.06</v>
      </c>
      <c r="G417" s="178">
        <f t="shared" si="69"/>
        <v>0</v>
      </c>
    </row>
    <row r="418" spans="1:11" ht="21">
      <c r="A418" s="178">
        <v>43460</v>
      </c>
      <c r="B418" s="179" t="s">
        <v>241</v>
      </c>
      <c r="C418" s="180" t="s">
        <v>35</v>
      </c>
      <c r="D418" s="180" t="s">
        <v>158</v>
      </c>
      <c r="E418" s="178">
        <v>0.6452</v>
      </c>
      <c r="F418" s="178">
        <f t="shared" si="68"/>
        <v>0.62</v>
      </c>
      <c r="G418" s="178">
        <f t="shared" si="69"/>
        <v>0</v>
      </c>
    </row>
    <row r="419" spans="1:11">
      <c r="A419" s="178">
        <v>43484</v>
      </c>
      <c r="B419" s="179" t="s">
        <v>230</v>
      </c>
      <c r="C419" s="180" t="s">
        <v>35</v>
      </c>
      <c r="D419" s="180" t="s">
        <v>158</v>
      </c>
      <c r="E419" s="178">
        <v>0.6452</v>
      </c>
      <c r="F419" s="178">
        <f t="shared" si="68"/>
        <v>0.91</v>
      </c>
      <c r="G419" s="178">
        <f t="shared" si="69"/>
        <v>0</v>
      </c>
    </row>
    <row r="420" spans="1:11">
      <c r="A420" s="178" t="s">
        <v>704</v>
      </c>
      <c r="B420" s="179" t="s">
        <v>705</v>
      </c>
      <c r="C420" s="180" t="s">
        <v>35</v>
      </c>
      <c r="D420" s="180" t="s">
        <v>2</v>
      </c>
      <c r="E420" s="178">
        <v>1</v>
      </c>
      <c r="F420" s="178">
        <f>IF($C420="MAT.",VLOOKUP($A420,Pesquisa,6,FALSE),0)</f>
        <v>131.65</v>
      </c>
      <c r="G420" s="178">
        <f>IF($C420="m.o.",VLOOKUP($A420,Pesquisa,6,FALSE),0)</f>
        <v>0</v>
      </c>
    </row>
    <row r="421" spans="1:11">
      <c r="A421" s="173" t="s">
        <v>706</v>
      </c>
      <c r="B421" s="174" t="s">
        <v>707</v>
      </c>
      <c r="C421" s="175" t="s">
        <v>614</v>
      </c>
      <c r="D421" s="175" t="s">
        <v>2</v>
      </c>
      <c r="E421" s="176">
        <v>60</v>
      </c>
      <c r="F421" s="237">
        <f>H421</f>
        <v>14.720140000000001</v>
      </c>
      <c r="G421" s="177">
        <f>I421</f>
        <v>0.8717629440000001</v>
      </c>
      <c r="H421" s="225">
        <f>SUMPRODUCT($E422:$E429,F422:F429)</f>
        <v>14.720140000000001</v>
      </c>
      <c r="I421" s="225">
        <f>SUMPRODUCT($E422:$E429,G422:G429)</f>
        <v>0.8717629440000001</v>
      </c>
      <c r="J421" s="226">
        <f>H421-F421</f>
        <v>0</v>
      </c>
      <c r="K421" s="226">
        <f>I421-G421</f>
        <v>0</v>
      </c>
    </row>
    <row r="422" spans="1:11">
      <c r="A422" s="178">
        <v>13279</v>
      </c>
      <c r="B422" s="179" t="s">
        <v>708</v>
      </c>
      <c r="C422" s="180" t="s">
        <v>35</v>
      </c>
      <c r="D422" s="180" t="s">
        <v>160</v>
      </c>
      <c r="E422" s="178">
        <v>1</v>
      </c>
      <c r="F422" s="178">
        <f t="shared" ref="F422:F429" si="70">IF($C422="MAT.",VLOOKUP($A422,Insumos,5,FALSE),0)</f>
        <v>14.34</v>
      </c>
      <c r="G422" s="178">
        <f t="shared" ref="G422:G429" si="71">IF($C422="M.O.",VLOOKUP($A422,Insumos,5,FALSE),0)</f>
        <v>0</v>
      </c>
    </row>
    <row r="423" spans="1:11">
      <c r="A423" s="178">
        <v>247</v>
      </c>
      <c r="B423" s="179" t="s">
        <v>189</v>
      </c>
      <c r="C423" s="180" t="s">
        <v>154</v>
      </c>
      <c r="D423" s="180" t="s">
        <v>158</v>
      </c>
      <c r="E423" s="178">
        <v>8.5133100000000003E-2</v>
      </c>
      <c r="F423" s="178">
        <f t="shared" si="70"/>
        <v>0</v>
      </c>
      <c r="G423" s="178">
        <f t="shared" si="71"/>
        <v>10.24</v>
      </c>
    </row>
    <row r="424" spans="1:11">
      <c r="A424" s="178">
        <v>37370</v>
      </c>
      <c r="B424" s="179" t="s">
        <v>190</v>
      </c>
      <c r="C424" s="180" t="s">
        <v>35</v>
      </c>
      <c r="D424" s="180" t="s">
        <v>158</v>
      </c>
      <c r="E424" s="178">
        <v>8.3000000000000004E-2</v>
      </c>
      <c r="F424" s="178">
        <f t="shared" si="70"/>
        <v>1.62</v>
      </c>
      <c r="G424" s="178">
        <f t="shared" si="71"/>
        <v>0</v>
      </c>
    </row>
    <row r="425" spans="1:11">
      <c r="A425" s="178">
        <v>37371</v>
      </c>
      <c r="B425" s="179" t="s">
        <v>277</v>
      </c>
      <c r="C425" s="180" t="s">
        <v>35</v>
      </c>
      <c r="D425" s="180" t="s">
        <v>158</v>
      </c>
      <c r="E425" s="178">
        <v>8.3000000000000004E-2</v>
      </c>
      <c r="F425" s="178">
        <f t="shared" si="70"/>
        <v>0.82</v>
      </c>
      <c r="G425" s="178">
        <f t="shared" si="71"/>
        <v>0</v>
      </c>
    </row>
    <row r="426" spans="1:11">
      <c r="A426" s="178">
        <v>37372</v>
      </c>
      <c r="B426" s="179" t="s">
        <v>239</v>
      </c>
      <c r="C426" s="180" t="s">
        <v>35</v>
      </c>
      <c r="D426" s="180" t="s">
        <v>158</v>
      </c>
      <c r="E426" s="178">
        <v>8.3000000000000004E-2</v>
      </c>
      <c r="F426" s="178">
        <f t="shared" si="70"/>
        <v>0.55000000000000004</v>
      </c>
      <c r="G426" s="178">
        <f t="shared" si="71"/>
        <v>0</v>
      </c>
    </row>
    <row r="427" spans="1:11">
      <c r="A427" s="178">
        <v>37373</v>
      </c>
      <c r="B427" s="179" t="s">
        <v>265</v>
      </c>
      <c r="C427" s="180" t="s">
        <v>35</v>
      </c>
      <c r="D427" s="180" t="s">
        <v>158</v>
      </c>
      <c r="E427" s="178">
        <v>8.3000000000000004E-2</v>
      </c>
      <c r="F427" s="178">
        <f t="shared" si="70"/>
        <v>0.06</v>
      </c>
      <c r="G427" s="178">
        <f t="shared" si="71"/>
        <v>0</v>
      </c>
    </row>
    <row r="428" spans="1:11" ht="21">
      <c r="A428" s="178">
        <v>43460</v>
      </c>
      <c r="B428" s="179" t="s">
        <v>241</v>
      </c>
      <c r="C428" s="180" t="s">
        <v>35</v>
      </c>
      <c r="D428" s="180" t="s">
        <v>158</v>
      </c>
      <c r="E428" s="178">
        <v>8.3000000000000004E-2</v>
      </c>
      <c r="F428" s="178">
        <f t="shared" si="70"/>
        <v>0.62</v>
      </c>
      <c r="G428" s="178">
        <f t="shared" si="71"/>
        <v>0</v>
      </c>
    </row>
    <row r="429" spans="1:11">
      <c r="A429" s="178">
        <v>43484</v>
      </c>
      <c r="B429" s="179" t="s">
        <v>230</v>
      </c>
      <c r="C429" s="180" t="s">
        <v>35</v>
      </c>
      <c r="D429" s="180" t="s">
        <v>158</v>
      </c>
      <c r="E429" s="178">
        <v>8.3000000000000004E-2</v>
      </c>
      <c r="F429" s="178">
        <f t="shared" si="70"/>
        <v>0.91</v>
      </c>
      <c r="G429" s="178">
        <f t="shared" si="71"/>
        <v>0</v>
      </c>
    </row>
    <row r="430" spans="1:11">
      <c r="A430" s="173" t="s">
        <v>709</v>
      </c>
      <c r="B430" s="174" t="s">
        <v>710</v>
      </c>
      <c r="C430" s="175" t="s">
        <v>614</v>
      </c>
      <c r="D430" s="175" t="s">
        <v>2</v>
      </c>
      <c r="E430" s="176">
        <v>3</v>
      </c>
      <c r="F430" s="237">
        <f>H430</f>
        <v>107.59</v>
      </c>
      <c r="G430" s="177">
        <f>I430</f>
        <v>25.457874000000004</v>
      </c>
      <c r="H430" s="225">
        <f>SUMPRODUCT($E431:$E439,F431:F439)</f>
        <v>107.59</v>
      </c>
      <c r="I430" s="225">
        <f>SUMPRODUCT($E431:$E439,G431:G439)</f>
        <v>25.457874000000004</v>
      </c>
      <c r="J430" s="226">
        <f>H430-F430</f>
        <v>0</v>
      </c>
      <c r="K430" s="226">
        <f>I430-G430</f>
        <v>0</v>
      </c>
    </row>
    <row r="431" spans="1:11">
      <c r="A431" s="178">
        <v>2436</v>
      </c>
      <c r="B431" s="179" t="s">
        <v>222</v>
      </c>
      <c r="C431" s="180" t="s">
        <v>154</v>
      </c>
      <c r="D431" s="180" t="s">
        <v>158</v>
      </c>
      <c r="E431" s="178">
        <v>1.0257000000000001</v>
      </c>
      <c r="F431" s="178">
        <f t="shared" ref="F431:F438" si="72">IF($C431="MAT.",VLOOKUP($A431,Insumos,5,FALSE),0)</f>
        <v>0</v>
      </c>
      <c r="G431" s="178">
        <f t="shared" ref="G431:G438" si="73">IF($C431="M.O.",VLOOKUP($A431,Insumos,5,FALSE),0)</f>
        <v>14.58</v>
      </c>
    </row>
    <row r="432" spans="1:11">
      <c r="A432" s="178">
        <v>247</v>
      </c>
      <c r="B432" s="179" t="s">
        <v>189</v>
      </c>
      <c r="C432" s="180" t="s">
        <v>154</v>
      </c>
      <c r="D432" s="180" t="s">
        <v>158</v>
      </c>
      <c r="E432" s="178">
        <v>1.0257000000000001</v>
      </c>
      <c r="F432" s="178">
        <f t="shared" si="72"/>
        <v>0</v>
      </c>
      <c r="G432" s="178">
        <f t="shared" si="73"/>
        <v>10.24</v>
      </c>
    </row>
    <row r="433" spans="1:11">
      <c r="A433" s="178">
        <v>37370</v>
      </c>
      <c r="B433" s="179" t="s">
        <v>190</v>
      </c>
      <c r="C433" s="180" t="s">
        <v>35</v>
      </c>
      <c r="D433" s="180" t="s">
        <v>158</v>
      </c>
      <c r="E433" s="178">
        <v>2</v>
      </c>
      <c r="F433" s="178">
        <f t="shared" si="72"/>
        <v>1.62</v>
      </c>
      <c r="G433" s="178">
        <f t="shared" si="73"/>
        <v>0</v>
      </c>
    </row>
    <row r="434" spans="1:11">
      <c r="A434" s="178">
        <v>37371</v>
      </c>
      <c r="B434" s="179" t="s">
        <v>277</v>
      </c>
      <c r="C434" s="180" t="s">
        <v>35</v>
      </c>
      <c r="D434" s="180" t="s">
        <v>158</v>
      </c>
      <c r="E434" s="178">
        <v>2</v>
      </c>
      <c r="F434" s="178">
        <f t="shared" si="72"/>
        <v>0.82</v>
      </c>
      <c r="G434" s="178">
        <f t="shared" si="73"/>
        <v>0</v>
      </c>
    </row>
    <row r="435" spans="1:11">
      <c r="A435" s="178">
        <v>37372</v>
      </c>
      <c r="B435" s="179" t="s">
        <v>239</v>
      </c>
      <c r="C435" s="180" t="s">
        <v>35</v>
      </c>
      <c r="D435" s="180" t="s">
        <v>158</v>
      </c>
      <c r="E435" s="178">
        <v>2</v>
      </c>
      <c r="F435" s="178">
        <f t="shared" si="72"/>
        <v>0.55000000000000004</v>
      </c>
      <c r="G435" s="178">
        <f t="shared" si="73"/>
        <v>0</v>
      </c>
    </row>
    <row r="436" spans="1:11">
      <c r="A436" s="178">
        <v>37373</v>
      </c>
      <c r="B436" s="179" t="s">
        <v>265</v>
      </c>
      <c r="C436" s="180" t="s">
        <v>35</v>
      </c>
      <c r="D436" s="180" t="s">
        <v>158</v>
      </c>
      <c r="E436" s="178">
        <v>2</v>
      </c>
      <c r="F436" s="178">
        <f t="shared" si="72"/>
        <v>0.06</v>
      </c>
      <c r="G436" s="178">
        <f t="shared" si="73"/>
        <v>0</v>
      </c>
    </row>
    <row r="437" spans="1:11" ht="21">
      <c r="A437" s="178">
        <v>43460</v>
      </c>
      <c r="B437" s="179" t="s">
        <v>241</v>
      </c>
      <c r="C437" s="180" t="s">
        <v>35</v>
      </c>
      <c r="D437" s="180" t="s">
        <v>158</v>
      </c>
      <c r="E437" s="178">
        <v>2</v>
      </c>
      <c r="F437" s="178">
        <f t="shared" si="72"/>
        <v>0.62</v>
      </c>
      <c r="G437" s="178">
        <f t="shared" si="73"/>
        <v>0</v>
      </c>
    </row>
    <row r="438" spans="1:11">
      <c r="A438" s="178">
        <v>43484</v>
      </c>
      <c r="B438" s="179" t="s">
        <v>230</v>
      </c>
      <c r="C438" s="180" t="s">
        <v>35</v>
      </c>
      <c r="D438" s="180" t="s">
        <v>158</v>
      </c>
      <c r="E438" s="178">
        <v>2</v>
      </c>
      <c r="F438" s="178">
        <f t="shared" si="72"/>
        <v>0.91</v>
      </c>
      <c r="G438" s="178">
        <f t="shared" si="73"/>
        <v>0</v>
      </c>
    </row>
    <row r="439" spans="1:11">
      <c r="A439" s="178" t="s">
        <v>711</v>
      </c>
      <c r="B439" s="179" t="s">
        <v>710</v>
      </c>
      <c r="C439" s="180" t="s">
        <v>35</v>
      </c>
      <c r="D439" s="180" t="s">
        <v>2</v>
      </c>
      <c r="E439" s="178">
        <v>1</v>
      </c>
      <c r="F439" s="178">
        <f>IF($C439="MAT.",VLOOKUP($A439,Pesquisa,6,FALSE),0)</f>
        <v>98.43</v>
      </c>
      <c r="G439" s="178">
        <f>IF($C439="m.o.",VLOOKUP($A439,Pesquisa,6,FALSE),0)</f>
        <v>0</v>
      </c>
    </row>
    <row r="440" spans="1:11">
      <c r="A440" s="173" t="s">
        <v>712</v>
      </c>
      <c r="B440" s="174" t="s">
        <v>713</v>
      </c>
      <c r="C440" s="175" t="s">
        <v>614</v>
      </c>
      <c r="D440" s="175" t="s">
        <v>2</v>
      </c>
      <c r="E440" s="176">
        <v>1</v>
      </c>
      <c r="F440" s="237">
        <f>H440</f>
        <v>154616.54</v>
      </c>
      <c r="G440" s="177">
        <f>I440</f>
        <v>1018.3149599999999</v>
      </c>
      <c r="H440" s="225">
        <f>SUMPRODUCT($E441:$E449,F441:F449)</f>
        <v>154616.54</v>
      </c>
      <c r="I440" s="225">
        <f>SUMPRODUCT($E441:$E449,G441:G449)</f>
        <v>1018.3149599999999</v>
      </c>
      <c r="J440" s="226">
        <f>H440-F440</f>
        <v>0</v>
      </c>
      <c r="K440" s="226">
        <f>I440-G440</f>
        <v>0</v>
      </c>
    </row>
    <row r="441" spans="1:11">
      <c r="A441" s="178">
        <v>2436</v>
      </c>
      <c r="B441" s="179" t="s">
        <v>222</v>
      </c>
      <c r="C441" s="180" t="s">
        <v>154</v>
      </c>
      <c r="D441" s="180" t="s">
        <v>158</v>
      </c>
      <c r="E441" s="178">
        <v>41.027999999999999</v>
      </c>
      <c r="F441" s="178">
        <f t="shared" ref="F441:F448" si="74">IF($C441="MAT.",VLOOKUP($A441,Insumos,5,FALSE),0)</f>
        <v>0</v>
      </c>
      <c r="G441" s="178">
        <f t="shared" ref="G441:G448" si="75">IF($C441="M.O.",VLOOKUP($A441,Insumos,5,FALSE),0)</f>
        <v>14.58</v>
      </c>
    </row>
    <row r="442" spans="1:11">
      <c r="A442" s="178">
        <v>247</v>
      </c>
      <c r="B442" s="179" t="s">
        <v>189</v>
      </c>
      <c r="C442" s="180" t="s">
        <v>154</v>
      </c>
      <c r="D442" s="180" t="s">
        <v>158</v>
      </c>
      <c r="E442" s="178">
        <v>41.027999999999999</v>
      </c>
      <c r="F442" s="178">
        <f t="shared" si="74"/>
        <v>0</v>
      </c>
      <c r="G442" s="178">
        <f t="shared" si="75"/>
        <v>10.24</v>
      </c>
    </row>
    <row r="443" spans="1:11">
      <c r="A443" s="178">
        <v>37370</v>
      </c>
      <c r="B443" s="179" t="s">
        <v>190</v>
      </c>
      <c r="C443" s="180" t="s">
        <v>35</v>
      </c>
      <c r="D443" s="180" t="s">
        <v>158</v>
      </c>
      <c r="E443" s="178">
        <v>80</v>
      </c>
      <c r="F443" s="178">
        <f t="shared" si="74"/>
        <v>1.62</v>
      </c>
      <c r="G443" s="178">
        <f t="shared" si="75"/>
        <v>0</v>
      </c>
    </row>
    <row r="444" spans="1:11">
      <c r="A444" s="178">
        <v>37371</v>
      </c>
      <c r="B444" s="179" t="s">
        <v>277</v>
      </c>
      <c r="C444" s="180" t="s">
        <v>35</v>
      </c>
      <c r="D444" s="180" t="s">
        <v>158</v>
      </c>
      <c r="E444" s="178">
        <v>80</v>
      </c>
      <c r="F444" s="178">
        <f t="shared" si="74"/>
        <v>0.82</v>
      </c>
      <c r="G444" s="178">
        <f t="shared" si="75"/>
        <v>0</v>
      </c>
    </row>
    <row r="445" spans="1:11">
      <c r="A445" s="178">
        <v>37372</v>
      </c>
      <c r="B445" s="179" t="s">
        <v>239</v>
      </c>
      <c r="C445" s="180" t="s">
        <v>35</v>
      </c>
      <c r="D445" s="180" t="s">
        <v>158</v>
      </c>
      <c r="E445" s="178">
        <v>80</v>
      </c>
      <c r="F445" s="178">
        <f t="shared" si="74"/>
        <v>0.55000000000000004</v>
      </c>
      <c r="G445" s="178">
        <f t="shared" si="75"/>
        <v>0</v>
      </c>
    </row>
    <row r="446" spans="1:11">
      <c r="A446" s="178">
        <v>37373</v>
      </c>
      <c r="B446" s="179" t="s">
        <v>265</v>
      </c>
      <c r="C446" s="180" t="s">
        <v>35</v>
      </c>
      <c r="D446" s="180" t="s">
        <v>158</v>
      </c>
      <c r="E446" s="178">
        <v>80</v>
      </c>
      <c r="F446" s="178">
        <f t="shared" si="74"/>
        <v>0.06</v>
      </c>
      <c r="G446" s="178">
        <f t="shared" si="75"/>
        <v>0</v>
      </c>
    </row>
    <row r="447" spans="1:11" ht="21">
      <c r="A447" s="178">
        <v>43460</v>
      </c>
      <c r="B447" s="179" t="s">
        <v>241</v>
      </c>
      <c r="C447" s="180" t="s">
        <v>35</v>
      </c>
      <c r="D447" s="180" t="s">
        <v>158</v>
      </c>
      <c r="E447" s="178">
        <v>80</v>
      </c>
      <c r="F447" s="178">
        <f t="shared" si="74"/>
        <v>0.62</v>
      </c>
      <c r="G447" s="178">
        <f t="shared" si="75"/>
        <v>0</v>
      </c>
    </row>
    <row r="448" spans="1:11">
      <c r="A448" s="178">
        <v>43484</v>
      </c>
      <c r="B448" s="179" t="s">
        <v>230</v>
      </c>
      <c r="C448" s="180" t="s">
        <v>35</v>
      </c>
      <c r="D448" s="180" t="s">
        <v>158</v>
      </c>
      <c r="E448" s="178">
        <v>80</v>
      </c>
      <c r="F448" s="178">
        <f t="shared" si="74"/>
        <v>0.91</v>
      </c>
      <c r="G448" s="178">
        <f t="shared" si="75"/>
        <v>0</v>
      </c>
    </row>
    <row r="449" spans="1:11">
      <c r="A449" s="178" t="s">
        <v>714</v>
      </c>
      <c r="B449" s="179" t="s">
        <v>713</v>
      </c>
      <c r="C449" s="180" t="s">
        <v>35</v>
      </c>
      <c r="D449" s="180" t="s">
        <v>2</v>
      </c>
      <c r="E449" s="178">
        <v>1</v>
      </c>
      <c r="F449" s="178">
        <f>IF($C449="MAT.",VLOOKUP($A449,Pesquisa,6,FALSE),0)</f>
        <v>154250.14000000001</v>
      </c>
      <c r="G449" s="178">
        <f>IF($C449="m.o.",VLOOKUP($A449,Pesquisa,6,FALSE),0)</f>
        <v>0</v>
      </c>
    </row>
    <row r="450" spans="1:11">
      <c r="A450" s="173" t="s">
        <v>715</v>
      </c>
      <c r="B450" s="174" t="s">
        <v>716</v>
      </c>
      <c r="C450" s="175" t="s">
        <v>614</v>
      </c>
      <c r="D450" s="175" t="s">
        <v>2</v>
      </c>
      <c r="E450" s="176">
        <v>92</v>
      </c>
      <c r="F450" s="237">
        <f>H450</f>
        <v>32.910000000000004</v>
      </c>
      <c r="G450" s="177">
        <f>I450</f>
        <v>12.728937000000002</v>
      </c>
      <c r="H450" s="225">
        <f>SUMPRODUCT($E451:$E462,F451:F462)</f>
        <v>32.910000000000004</v>
      </c>
      <c r="I450" s="225">
        <f>SUMPRODUCT($E451:$E462,G451:G462)</f>
        <v>12.728937000000002</v>
      </c>
      <c r="J450" s="226">
        <f>H450-F450</f>
        <v>0</v>
      </c>
      <c r="K450" s="226">
        <f>I450-G450</f>
        <v>0</v>
      </c>
    </row>
    <row r="451" spans="1:11">
      <c r="A451" s="178">
        <v>1593</v>
      </c>
      <c r="B451" s="179" t="s">
        <v>274</v>
      </c>
      <c r="C451" s="180" t="s">
        <v>35</v>
      </c>
      <c r="D451" s="180" t="s">
        <v>2</v>
      </c>
      <c r="E451" s="178">
        <v>1</v>
      </c>
      <c r="F451" s="178">
        <f t="shared" ref="F451:F459" si="76">IF($C451="MAT.",VLOOKUP($A451,Insumos,5,FALSE),0)</f>
        <v>27</v>
      </c>
      <c r="G451" s="178">
        <f t="shared" ref="G451:G459" si="77">IF($C451="M.O.",VLOOKUP($A451,Insumos,5,FALSE),0)</f>
        <v>0</v>
      </c>
    </row>
    <row r="452" spans="1:11">
      <c r="A452" s="178">
        <v>2436</v>
      </c>
      <c r="B452" s="179" t="s">
        <v>222</v>
      </c>
      <c r="C452" s="180" t="s">
        <v>154</v>
      </c>
      <c r="D452" s="180" t="s">
        <v>158</v>
      </c>
      <c r="E452" s="178">
        <v>0.51285000000000003</v>
      </c>
      <c r="F452" s="178">
        <f t="shared" si="76"/>
        <v>0</v>
      </c>
      <c r="G452" s="178">
        <f t="shared" si="77"/>
        <v>14.58</v>
      </c>
    </row>
    <row r="453" spans="1:11">
      <c r="A453" s="178">
        <v>247</v>
      </c>
      <c r="B453" s="179" t="s">
        <v>189</v>
      </c>
      <c r="C453" s="180" t="s">
        <v>154</v>
      </c>
      <c r="D453" s="180" t="s">
        <v>158</v>
      </c>
      <c r="E453" s="178">
        <v>0.51285000000000003</v>
      </c>
      <c r="F453" s="178">
        <f t="shared" si="76"/>
        <v>0</v>
      </c>
      <c r="G453" s="178">
        <f t="shared" si="77"/>
        <v>10.24</v>
      </c>
    </row>
    <row r="454" spans="1:11">
      <c r="A454" s="178">
        <v>37370</v>
      </c>
      <c r="B454" s="179" t="s">
        <v>190</v>
      </c>
      <c r="C454" s="180" t="s">
        <v>35</v>
      </c>
      <c r="D454" s="180" t="s">
        <v>158</v>
      </c>
      <c r="E454" s="178">
        <v>1</v>
      </c>
      <c r="F454" s="178">
        <f t="shared" si="76"/>
        <v>1.62</v>
      </c>
      <c r="G454" s="178">
        <f t="shared" si="77"/>
        <v>0</v>
      </c>
    </row>
    <row r="455" spans="1:11">
      <c r="A455" s="178">
        <v>37371</v>
      </c>
      <c r="B455" s="179" t="s">
        <v>277</v>
      </c>
      <c r="C455" s="180" t="s">
        <v>35</v>
      </c>
      <c r="D455" s="180" t="s">
        <v>158</v>
      </c>
      <c r="E455" s="178">
        <v>1</v>
      </c>
      <c r="F455" s="178">
        <f t="shared" si="76"/>
        <v>0.82</v>
      </c>
      <c r="G455" s="178">
        <f t="shared" si="77"/>
        <v>0</v>
      </c>
    </row>
    <row r="456" spans="1:11">
      <c r="A456" s="178">
        <v>37372</v>
      </c>
      <c r="B456" s="179" t="s">
        <v>239</v>
      </c>
      <c r="C456" s="180" t="s">
        <v>35</v>
      </c>
      <c r="D456" s="180" t="s">
        <v>158</v>
      </c>
      <c r="E456" s="178">
        <v>1</v>
      </c>
      <c r="F456" s="178">
        <f t="shared" si="76"/>
        <v>0.55000000000000004</v>
      </c>
      <c r="G456" s="178">
        <f t="shared" si="77"/>
        <v>0</v>
      </c>
    </row>
    <row r="457" spans="1:11">
      <c r="A457" s="178">
        <v>37373</v>
      </c>
      <c r="B457" s="179" t="s">
        <v>265</v>
      </c>
      <c r="C457" s="180" t="s">
        <v>35</v>
      </c>
      <c r="D457" s="180" t="s">
        <v>158</v>
      </c>
      <c r="E457" s="178">
        <v>1</v>
      </c>
      <c r="F457" s="178">
        <f t="shared" si="76"/>
        <v>0.06</v>
      </c>
      <c r="G457" s="178">
        <f t="shared" si="77"/>
        <v>0</v>
      </c>
    </row>
    <row r="458" spans="1:11" ht="21">
      <c r="A458" s="178">
        <v>43460</v>
      </c>
      <c r="B458" s="179" t="s">
        <v>241</v>
      </c>
      <c r="C458" s="180" t="s">
        <v>35</v>
      </c>
      <c r="D458" s="180" t="s">
        <v>158</v>
      </c>
      <c r="E458" s="178">
        <v>1</v>
      </c>
      <c r="F458" s="178">
        <f t="shared" si="76"/>
        <v>0.62</v>
      </c>
      <c r="G458" s="178">
        <f t="shared" si="77"/>
        <v>0</v>
      </c>
    </row>
    <row r="459" spans="1:11">
      <c r="A459" s="178">
        <v>43484</v>
      </c>
      <c r="B459" s="179" t="s">
        <v>230</v>
      </c>
      <c r="C459" s="180" t="s">
        <v>35</v>
      </c>
      <c r="D459" s="180" t="s">
        <v>158</v>
      </c>
      <c r="E459" s="178">
        <v>1</v>
      </c>
      <c r="F459" s="178">
        <f t="shared" si="76"/>
        <v>0.91</v>
      </c>
      <c r="G459" s="178">
        <f t="shared" si="77"/>
        <v>0</v>
      </c>
    </row>
    <row r="460" spans="1:11">
      <c r="A460" s="178" t="s">
        <v>692</v>
      </c>
      <c r="B460" s="179" t="s">
        <v>693</v>
      </c>
      <c r="C460" s="180" t="s">
        <v>35</v>
      </c>
      <c r="D460" s="180" t="s">
        <v>2</v>
      </c>
      <c r="E460" s="178">
        <v>1</v>
      </c>
      <c r="F460" s="178">
        <f>IF($C460="MAT.",VLOOKUP($A460,agetop,6,FALSE),0)</f>
        <v>1.01</v>
      </c>
      <c r="G460" s="178">
        <f>IF($C460="M.O.",VLOOKUP($A460,agetop,6,FALSE),0)</f>
        <v>0</v>
      </c>
    </row>
    <row r="461" spans="1:11">
      <c r="A461" s="178" t="s">
        <v>694</v>
      </c>
      <c r="B461" s="179" t="s">
        <v>695</v>
      </c>
      <c r="C461" s="180" t="s">
        <v>35</v>
      </c>
      <c r="D461" s="180" t="s">
        <v>2</v>
      </c>
      <c r="E461" s="178">
        <v>1</v>
      </c>
      <c r="F461" s="178">
        <f>IF($C461="MAT.",VLOOKUP($A461,agetop,6,FALSE),0)</f>
        <v>0.14000000000000001</v>
      </c>
      <c r="G461" s="178">
        <f>IF($C461="M.O.",VLOOKUP($A461,agetop,6,FALSE),0)</f>
        <v>0</v>
      </c>
    </row>
    <row r="462" spans="1:11">
      <c r="A462" s="178" t="s">
        <v>696</v>
      </c>
      <c r="B462" s="179" t="s">
        <v>697</v>
      </c>
      <c r="C462" s="180" t="s">
        <v>35</v>
      </c>
      <c r="D462" s="180" t="s">
        <v>2</v>
      </c>
      <c r="E462" s="178">
        <v>2</v>
      </c>
      <c r="F462" s="178">
        <f>IF($C462="MAT.",VLOOKUP($A462,agetop,6,FALSE),0)</f>
        <v>0.09</v>
      </c>
      <c r="G462" s="178">
        <f>IF($C462="M.O.",VLOOKUP($A462,agetop,6,FALSE),0)</f>
        <v>0</v>
      </c>
    </row>
    <row r="463" spans="1:11">
      <c r="A463" s="170">
        <v>5</v>
      </c>
      <c r="B463" s="171" t="s">
        <v>717</v>
      </c>
      <c r="C463" s="221"/>
      <c r="D463" s="221"/>
      <c r="E463" s="221"/>
      <c r="F463" s="221"/>
      <c r="G463" s="221"/>
    </row>
    <row r="464" spans="1:11">
      <c r="A464" s="173" t="s">
        <v>718</v>
      </c>
      <c r="B464" s="174" t="s">
        <v>719</v>
      </c>
      <c r="C464" s="175" t="s">
        <v>614</v>
      </c>
      <c r="D464" s="175" t="s">
        <v>2</v>
      </c>
      <c r="E464" s="176">
        <v>15</v>
      </c>
      <c r="F464" s="237">
        <f>H464</f>
        <v>6.1046666666666676</v>
      </c>
      <c r="G464" s="177">
        <f>I464</f>
        <v>4.4094785000000005</v>
      </c>
      <c r="H464" s="225">
        <f>SUMPRODUCT($E465:$E473,F465:F473)</f>
        <v>6.1046666666666676</v>
      </c>
      <c r="I464" s="225">
        <f>SUMPRODUCT($E465:$E473,G465:G473)</f>
        <v>4.4094785000000005</v>
      </c>
      <c r="J464" s="226">
        <f>H464-F464</f>
        <v>0</v>
      </c>
      <c r="K464" s="226">
        <f>I464-G464</f>
        <v>0</v>
      </c>
    </row>
    <row r="465" spans="1:11">
      <c r="A465" s="178">
        <v>251</v>
      </c>
      <c r="B465" s="179" t="s">
        <v>196</v>
      </c>
      <c r="C465" s="180" t="s">
        <v>154</v>
      </c>
      <c r="D465" s="180" t="s">
        <v>158</v>
      </c>
      <c r="E465" s="178">
        <v>0.10079</v>
      </c>
      <c r="F465" s="178">
        <f t="shared" ref="F465:F472" si="78">IF($C465="MAT.",VLOOKUP($A465,Insumos,5,FALSE),0)</f>
        <v>0</v>
      </c>
      <c r="G465" s="178">
        <f t="shared" ref="G465:G472" si="79">IF($C465="M.O.",VLOOKUP($A465,Insumos,5,FALSE),0)</f>
        <v>15.94</v>
      </c>
    </row>
    <row r="466" spans="1:11">
      <c r="A466" s="178">
        <v>37370</v>
      </c>
      <c r="B466" s="179" t="s">
        <v>190</v>
      </c>
      <c r="C466" s="180" t="s">
        <v>35</v>
      </c>
      <c r="D466" s="180" t="s">
        <v>158</v>
      </c>
      <c r="E466" s="178">
        <v>0.2</v>
      </c>
      <c r="F466" s="178">
        <f t="shared" si="78"/>
        <v>1.62</v>
      </c>
      <c r="G466" s="178">
        <f t="shared" si="79"/>
        <v>0</v>
      </c>
    </row>
    <row r="467" spans="1:11">
      <c r="A467" s="178">
        <v>37371</v>
      </c>
      <c r="B467" s="179" t="s">
        <v>277</v>
      </c>
      <c r="C467" s="180" t="s">
        <v>35</v>
      </c>
      <c r="D467" s="180" t="s">
        <v>158</v>
      </c>
      <c r="E467" s="178">
        <v>0.2</v>
      </c>
      <c r="F467" s="178">
        <f t="shared" si="78"/>
        <v>0.82</v>
      </c>
      <c r="G467" s="178">
        <f t="shared" si="79"/>
        <v>0</v>
      </c>
    </row>
    <row r="468" spans="1:11">
      <c r="A468" s="178">
        <v>37372</v>
      </c>
      <c r="B468" s="179" t="s">
        <v>239</v>
      </c>
      <c r="C468" s="180" t="s">
        <v>35</v>
      </c>
      <c r="D468" s="180" t="s">
        <v>158</v>
      </c>
      <c r="E468" s="178">
        <v>0.2</v>
      </c>
      <c r="F468" s="178">
        <f t="shared" si="78"/>
        <v>0.55000000000000004</v>
      </c>
      <c r="G468" s="178">
        <f t="shared" si="79"/>
        <v>0</v>
      </c>
    </row>
    <row r="469" spans="1:11">
      <c r="A469" s="178">
        <v>37373</v>
      </c>
      <c r="B469" s="179" t="s">
        <v>265</v>
      </c>
      <c r="C469" s="180" t="s">
        <v>35</v>
      </c>
      <c r="D469" s="180" t="s">
        <v>158</v>
      </c>
      <c r="E469" s="178">
        <v>0.2</v>
      </c>
      <c r="F469" s="178">
        <f t="shared" si="78"/>
        <v>0.06</v>
      </c>
      <c r="G469" s="178">
        <f t="shared" si="79"/>
        <v>0</v>
      </c>
    </row>
    <row r="470" spans="1:11">
      <c r="A470" s="178">
        <v>4058</v>
      </c>
      <c r="B470" s="179" t="s">
        <v>259</v>
      </c>
      <c r="C470" s="180" t="s">
        <v>154</v>
      </c>
      <c r="D470" s="180" t="s">
        <v>158</v>
      </c>
      <c r="E470" s="178">
        <v>0.10057000000000001</v>
      </c>
      <c r="F470" s="178">
        <f t="shared" si="78"/>
        <v>0</v>
      </c>
      <c r="G470" s="178">
        <f t="shared" si="79"/>
        <v>27.87</v>
      </c>
    </row>
    <row r="471" spans="1:11" ht="21">
      <c r="A471" s="178">
        <v>43464</v>
      </c>
      <c r="B471" s="179" t="s">
        <v>245</v>
      </c>
      <c r="C471" s="180" t="s">
        <v>35</v>
      </c>
      <c r="D471" s="180" t="s">
        <v>158</v>
      </c>
      <c r="E471" s="178">
        <v>0.2</v>
      </c>
      <c r="F471" s="178">
        <f t="shared" si="78"/>
        <v>0.01</v>
      </c>
      <c r="G471" s="178">
        <f t="shared" si="79"/>
        <v>0</v>
      </c>
    </row>
    <row r="472" spans="1:11" ht="21">
      <c r="A472" s="178">
        <v>43488</v>
      </c>
      <c r="B472" s="179" t="s">
        <v>234</v>
      </c>
      <c r="C472" s="180" t="s">
        <v>35</v>
      </c>
      <c r="D472" s="180" t="s">
        <v>158</v>
      </c>
      <c r="E472" s="178">
        <v>0.2</v>
      </c>
      <c r="F472" s="178">
        <f t="shared" si="78"/>
        <v>0.63</v>
      </c>
      <c r="G472" s="178">
        <f t="shared" si="79"/>
        <v>0</v>
      </c>
    </row>
    <row r="473" spans="1:11">
      <c r="A473" s="178" t="s">
        <v>720</v>
      </c>
      <c r="B473" s="179" t="s">
        <v>721</v>
      </c>
      <c r="C473" s="180" t="s">
        <v>35</v>
      </c>
      <c r="D473" s="180" t="s">
        <v>2</v>
      </c>
      <c r="E473" s="178">
        <v>1</v>
      </c>
      <c r="F473" s="178">
        <f>IF($C473="MAT.",VLOOKUP($A473,Pesquisa,6,FALSE),0)</f>
        <v>5.3666666666666671</v>
      </c>
      <c r="G473" s="178">
        <f>IF($C473="m.o.",VLOOKUP($A473,Pesquisa,6,FALSE),0)</f>
        <v>0</v>
      </c>
    </row>
    <row r="474" spans="1:11">
      <c r="A474" s="173" t="s">
        <v>722</v>
      </c>
      <c r="B474" s="174" t="s">
        <v>723</v>
      </c>
      <c r="C474" s="175" t="s">
        <v>614</v>
      </c>
      <c r="D474" s="175" t="s">
        <v>56</v>
      </c>
      <c r="E474" s="176">
        <v>20</v>
      </c>
      <c r="F474" s="237">
        <f>H474</f>
        <v>27.75</v>
      </c>
      <c r="G474" s="177">
        <f>I474</f>
        <v>11.02369625</v>
      </c>
      <c r="H474" s="225">
        <f>SUMPRODUCT($E475:$E483,F475:F483)</f>
        <v>27.75</v>
      </c>
      <c r="I474" s="225">
        <f>SUMPRODUCT($E475:$E483,G475:G483)</f>
        <v>11.02369625</v>
      </c>
      <c r="J474" s="226">
        <f>H474-F474</f>
        <v>0</v>
      </c>
      <c r="K474" s="226">
        <f>I474-G474</f>
        <v>0</v>
      </c>
    </row>
    <row r="475" spans="1:11">
      <c r="A475" s="178">
        <v>251</v>
      </c>
      <c r="B475" s="179" t="s">
        <v>196</v>
      </c>
      <c r="C475" s="180" t="s">
        <v>154</v>
      </c>
      <c r="D475" s="180" t="s">
        <v>158</v>
      </c>
      <c r="E475" s="178">
        <v>0.251975</v>
      </c>
      <c r="F475" s="178">
        <f t="shared" ref="F475:F482" si="80">IF($C475="MAT.",VLOOKUP($A475,Insumos,5,FALSE),0)</f>
        <v>0</v>
      </c>
      <c r="G475" s="178">
        <f t="shared" ref="G475:G482" si="81">IF($C475="M.O.",VLOOKUP($A475,Insumos,5,FALSE),0)</f>
        <v>15.94</v>
      </c>
    </row>
    <row r="476" spans="1:11">
      <c r="A476" s="178">
        <v>37370</v>
      </c>
      <c r="B476" s="179" t="s">
        <v>190</v>
      </c>
      <c r="C476" s="180" t="s">
        <v>35</v>
      </c>
      <c r="D476" s="180" t="s">
        <v>158</v>
      </c>
      <c r="E476" s="178">
        <v>0.5</v>
      </c>
      <c r="F476" s="178">
        <f t="shared" si="80"/>
        <v>1.62</v>
      </c>
      <c r="G476" s="178">
        <f t="shared" si="81"/>
        <v>0</v>
      </c>
    </row>
    <row r="477" spans="1:11">
      <c r="A477" s="178">
        <v>37371</v>
      </c>
      <c r="B477" s="179" t="s">
        <v>277</v>
      </c>
      <c r="C477" s="180" t="s">
        <v>35</v>
      </c>
      <c r="D477" s="180" t="s">
        <v>158</v>
      </c>
      <c r="E477" s="178">
        <v>0.5</v>
      </c>
      <c r="F477" s="178">
        <f t="shared" si="80"/>
        <v>0.82</v>
      </c>
      <c r="G477" s="178">
        <f t="shared" si="81"/>
        <v>0</v>
      </c>
    </row>
    <row r="478" spans="1:11">
      <c r="A478" s="178">
        <v>37372</v>
      </c>
      <c r="B478" s="179" t="s">
        <v>239</v>
      </c>
      <c r="C478" s="180" t="s">
        <v>35</v>
      </c>
      <c r="D478" s="180" t="s">
        <v>158</v>
      </c>
      <c r="E478" s="178">
        <v>0.5</v>
      </c>
      <c r="F478" s="178">
        <f t="shared" si="80"/>
        <v>0.55000000000000004</v>
      </c>
      <c r="G478" s="178">
        <f t="shared" si="81"/>
        <v>0</v>
      </c>
    </row>
    <row r="479" spans="1:11">
      <c r="A479" s="178">
        <v>37373</v>
      </c>
      <c r="B479" s="179" t="s">
        <v>265</v>
      </c>
      <c r="C479" s="180" t="s">
        <v>35</v>
      </c>
      <c r="D479" s="180" t="s">
        <v>158</v>
      </c>
      <c r="E479" s="178">
        <v>0.5</v>
      </c>
      <c r="F479" s="178">
        <f t="shared" si="80"/>
        <v>0.06</v>
      </c>
      <c r="G479" s="178">
        <f t="shared" si="81"/>
        <v>0</v>
      </c>
    </row>
    <row r="480" spans="1:11">
      <c r="A480" s="178">
        <v>4058</v>
      </c>
      <c r="B480" s="179" t="s">
        <v>259</v>
      </c>
      <c r="C480" s="180" t="s">
        <v>154</v>
      </c>
      <c r="D480" s="180" t="s">
        <v>158</v>
      </c>
      <c r="E480" s="178">
        <v>0.25142500000000001</v>
      </c>
      <c r="F480" s="178">
        <f t="shared" si="80"/>
        <v>0</v>
      </c>
      <c r="G480" s="178">
        <f t="shared" si="81"/>
        <v>27.87</v>
      </c>
    </row>
    <row r="481" spans="1:11" ht="21">
      <c r="A481" s="178">
        <v>43464</v>
      </c>
      <c r="B481" s="179" t="s">
        <v>245</v>
      </c>
      <c r="C481" s="180" t="s">
        <v>35</v>
      </c>
      <c r="D481" s="180" t="s">
        <v>158</v>
      </c>
      <c r="E481" s="178">
        <v>0.5</v>
      </c>
      <c r="F481" s="178">
        <f t="shared" si="80"/>
        <v>0.01</v>
      </c>
      <c r="G481" s="178">
        <f t="shared" si="81"/>
        <v>0</v>
      </c>
    </row>
    <row r="482" spans="1:11" ht="21">
      <c r="A482" s="178">
        <v>43488</v>
      </c>
      <c r="B482" s="179" t="s">
        <v>234</v>
      </c>
      <c r="C482" s="180" t="s">
        <v>35</v>
      </c>
      <c r="D482" s="180" t="s">
        <v>158</v>
      </c>
      <c r="E482" s="178">
        <v>0.5</v>
      </c>
      <c r="F482" s="178">
        <f t="shared" si="80"/>
        <v>0.63</v>
      </c>
      <c r="G482" s="178">
        <f t="shared" si="81"/>
        <v>0</v>
      </c>
    </row>
    <row r="483" spans="1:11">
      <c r="A483" s="178" t="s">
        <v>724</v>
      </c>
      <c r="B483" s="179" t="s">
        <v>723</v>
      </c>
      <c r="C483" s="180" t="s">
        <v>35</v>
      </c>
      <c r="D483" s="180" t="s">
        <v>56</v>
      </c>
      <c r="E483" s="178">
        <v>1</v>
      </c>
      <c r="F483" s="178">
        <f>IF($C483="MAT.",VLOOKUP($A483,Pesquisa,6,FALSE),0)</f>
        <v>25.905000000000001</v>
      </c>
      <c r="G483" s="178">
        <f>IF($C483="m.o.",VLOOKUP($A483,Pesquisa,6,FALSE),0)</f>
        <v>0</v>
      </c>
    </row>
    <row r="484" spans="1:11">
      <c r="A484" s="173" t="s">
        <v>725</v>
      </c>
      <c r="B484" s="174" t="s">
        <v>726</v>
      </c>
      <c r="C484" s="175" t="s">
        <v>614</v>
      </c>
      <c r="D484" s="175" t="s">
        <v>2</v>
      </c>
      <c r="E484" s="176">
        <v>12</v>
      </c>
      <c r="F484" s="237">
        <f>H484</f>
        <v>147.5</v>
      </c>
      <c r="G484" s="177">
        <f>I484</f>
        <v>44.094785000000002</v>
      </c>
      <c r="H484" s="225">
        <f>SUMPRODUCT($E485:$E493,F485:F493)</f>
        <v>147.5</v>
      </c>
      <c r="I484" s="225">
        <f>SUMPRODUCT($E485:$E493,G485:G493)</f>
        <v>44.094785000000002</v>
      </c>
      <c r="J484" s="226">
        <f>H484-F484</f>
        <v>0</v>
      </c>
      <c r="K484" s="226">
        <f>I484-G484</f>
        <v>0</v>
      </c>
    </row>
    <row r="485" spans="1:11">
      <c r="A485" s="178">
        <v>251</v>
      </c>
      <c r="B485" s="179" t="s">
        <v>196</v>
      </c>
      <c r="C485" s="180" t="s">
        <v>154</v>
      </c>
      <c r="D485" s="180" t="s">
        <v>158</v>
      </c>
      <c r="E485" s="178">
        <v>1.0079</v>
      </c>
      <c r="F485" s="178">
        <f t="shared" ref="F485:F492" si="82">IF($C485="MAT.",VLOOKUP($A485,Insumos,5,FALSE),0)</f>
        <v>0</v>
      </c>
      <c r="G485" s="178">
        <f t="shared" ref="G485:G492" si="83">IF($C485="M.O.",VLOOKUP($A485,Insumos,5,FALSE),0)</f>
        <v>15.94</v>
      </c>
    </row>
    <row r="486" spans="1:11">
      <c r="A486" s="178">
        <v>37370</v>
      </c>
      <c r="B486" s="179" t="s">
        <v>190</v>
      </c>
      <c r="C486" s="180" t="s">
        <v>35</v>
      </c>
      <c r="D486" s="180" t="s">
        <v>158</v>
      </c>
      <c r="E486" s="178">
        <v>2</v>
      </c>
      <c r="F486" s="178">
        <f t="shared" si="82"/>
        <v>1.62</v>
      </c>
      <c r="G486" s="178">
        <f t="shared" si="83"/>
        <v>0</v>
      </c>
    </row>
    <row r="487" spans="1:11">
      <c r="A487" s="178">
        <v>37371</v>
      </c>
      <c r="B487" s="179" t="s">
        <v>277</v>
      </c>
      <c r="C487" s="180" t="s">
        <v>35</v>
      </c>
      <c r="D487" s="180" t="s">
        <v>158</v>
      </c>
      <c r="E487" s="178">
        <v>2</v>
      </c>
      <c r="F487" s="178">
        <f t="shared" si="82"/>
        <v>0.82</v>
      </c>
      <c r="G487" s="178">
        <f t="shared" si="83"/>
        <v>0</v>
      </c>
    </row>
    <row r="488" spans="1:11">
      <c r="A488" s="178">
        <v>37372</v>
      </c>
      <c r="B488" s="179" t="s">
        <v>239</v>
      </c>
      <c r="C488" s="180" t="s">
        <v>35</v>
      </c>
      <c r="D488" s="180" t="s">
        <v>158</v>
      </c>
      <c r="E488" s="178">
        <v>2</v>
      </c>
      <c r="F488" s="178">
        <f t="shared" si="82"/>
        <v>0.55000000000000004</v>
      </c>
      <c r="G488" s="178">
        <f t="shared" si="83"/>
        <v>0</v>
      </c>
    </row>
    <row r="489" spans="1:11">
      <c r="A489" s="178">
        <v>37373</v>
      </c>
      <c r="B489" s="179" t="s">
        <v>265</v>
      </c>
      <c r="C489" s="180" t="s">
        <v>35</v>
      </c>
      <c r="D489" s="180" t="s">
        <v>158</v>
      </c>
      <c r="E489" s="178">
        <v>2</v>
      </c>
      <c r="F489" s="178">
        <f t="shared" si="82"/>
        <v>0.06</v>
      </c>
      <c r="G489" s="178">
        <f t="shared" si="83"/>
        <v>0</v>
      </c>
    </row>
    <row r="490" spans="1:11">
      <c r="A490" s="178">
        <v>4058</v>
      </c>
      <c r="B490" s="179" t="s">
        <v>259</v>
      </c>
      <c r="C490" s="180" t="s">
        <v>154</v>
      </c>
      <c r="D490" s="180" t="s">
        <v>158</v>
      </c>
      <c r="E490" s="178">
        <v>1.0057</v>
      </c>
      <c r="F490" s="178">
        <f t="shared" si="82"/>
        <v>0</v>
      </c>
      <c r="G490" s="178">
        <f t="shared" si="83"/>
        <v>27.87</v>
      </c>
    </row>
    <row r="491" spans="1:11" ht="21">
      <c r="A491" s="178">
        <v>43464</v>
      </c>
      <c r="B491" s="179" t="s">
        <v>245</v>
      </c>
      <c r="C491" s="180" t="s">
        <v>35</v>
      </c>
      <c r="D491" s="180" t="s">
        <v>158</v>
      </c>
      <c r="E491" s="178">
        <v>2</v>
      </c>
      <c r="F491" s="178">
        <f t="shared" si="82"/>
        <v>0.01</v>
      </c>
      <c r="G491" s="178">
        <f t="shared" si="83"/>
        <v>0</v>
      </c>
    </row>
    <row r="492" spans="1:11" ht="21">
      <c r="A492" s="178">
        <v>43488</v>
      </c>
      <c r="B492" s="179" t="s">
        <v>234</v>
      </c>
      <c r="C492" s="180" t="s">
        <v>35</v>
      </c>
      <c r="D492" s="180" t="s">
        <v>158</v>
      </c>
      <c r="E492" s="178">
        <v>2</v>
      </c>
      <c r="F492" s="178">
        <f t="shared" si="82"/>
        <v>0.63</v>
      </c>
      <c r="G492" s="178">
        <f t="shared" si="83"/>
        <v>0</v>
      </c>
    </row>
    <row r="493" spans="1:11">
      <c r="A493" s="178" t="s">
        <v>727</v>
      </c>
      <c r="B493" s="179" t="s">
        <v>726</v>
      </c>
      <c r="C493" s="180" t="s">
        <v>35</v>
      </c>
      <c r="D493" s="180" t="s">
        <v>2</v>
      </c>
      <c r="E493" s="178">
        <v>1</v>
      </c>
      <c r="F493" s="178">
        <f>IF($C493="MAT.",VLOOKUP($A493,Pesquisa,6,FALSE),0)</f>
        <v>140.12</v>
      </c>
      <c r="G493" s="178">
        <f>IF($C493="m.o.",VLOOKUP($A493,Pesquisa,6,FALSE),0)</f>
        <v>0</v>
      </c>
    </row>
    <row r="494" spans="1:11">
      <c r="A494" s="173" t="s">
        <v>728</v>
      </c>
      <c r="B494" s="174" t="s">
        <v>729</v>
      </c>
      <c r="C494" s="175" t="s">
        <v>614</v>
      </c>
      <c r="D494" s="175" t="s">
        <v>2</v>
      </c>
      <c r="E494" s="176">
        <v>2</v>
      </c>
      <c r="F494" s="237">
        <f>H494</f>
        <v>7182.7066666666669</v>
      </c>
      <c r="G494" s="177">
        <f>I494</f>
        <v>352.75828000000001</v>
      </c>
      <c r="H494" s="225">
        <f>SUMPRODUCT($E495:$E503,F495:F503)</f>
        <v>7182.7066666666669</v>
      </c>
      <c r="I494" s="225">
        <f>SUMPRODUCT($E495:$E503,G495:G503)</f>
        <v>352.75828000000001</v>
      </c>
      <c r="J494" s="226">
        <f>H494-F494</f>
        <v>0</v>
      </c>
      <c r="K494" s="226">
        <f>I494-G494</f>
        <v>0</v>
      </c>
    </row>
    <row r="495" spans="1:11">
      <c r="A495" s="178">
        <v>251</v>
      </c>
      <c r="B495" s="179" t="s">
        <v>196</v>
      </c>
      <c r="C495" s="180" t="s">
        <v>154</v>
      </c>
      <c r="D495" s="180" t="s">
        <v>158</v>
      </c>
      <c r="E495" s="178">
        <v>8.0632000000000001</v>
      </c>
      <c r="F495" s="178">
        <f t="shared" ref="F495:F502" si="84">IF($C495="MAT.",VLOOKUP($A495,Insumos,5,FALSE),0)</f>
        <v>0</v>
      </c>
      <c r="G495" s="178">
        <f t="shared" ref="G495:G502" si="85">IF($C495="M.O.",VLOOKUP($A495,Insumos,5,FALSE),0)</f>
        <v>15.94</v>
      </c>
    </row>
    <row r="496" spans="1:11">
      <c r="A496" s="178">
        <v>37370</v>
      </c>
      <c r="B496" s="179" t="s">
        <v>190</v>
      </c>
      <c r="C496" s="180" t="s">
        <v>35</v>
      </c>
      <c r="D496" s="180" t="s">
        <v>158</v>
      </c>
      <c r="E496" s="178">
        <v>16</v>
      </c>
      <c r="F496" s="178">
        <f t="shared" si="84"/>
        <v>1.62</v>
      </c>
      <c r="G496" s="178">
        <f t="shared" si="85"/>
        <v>0</v>
      </c>
    </row>
    <row r="497" spans="1:11">
      <c r="A497" s="178">
        <v>37371</v>
      </c>
      <c r="B497" s="179" t="s">
        <v>277</v>
      </c>
      <c r="C497" s="180" t="s">
        <v>35</v>
      </c>
      <c r="D497" s="180" t="s">
        <v>158</v>
      </c>
      <c r="E497" s="178">
        <v>16</v>
      </c>
      <c r="F497" s="178">
        <f t="shared" si="84"/>
        <v>0.82</v>
      </c>
      <c r="G497" s="178">
        <f t="shared" si="85"/>
        <v>0</v>
      </c>
    </row>
    <row r="498" spans="1:11">
      <c r="A498" s="178">
        <v>37372</v>
      </c>
      <c r="B498" s="179" t="s">
        <v>239</v>
      </c>
      <c r="C498" s="180" t="s">
        <v>35</v>
      </c>
      <c r="D498" s="180" t="s">
        <v>158</v>
      </c>
      <c r="E498" s="178">
        <v>16</v>
      </c>
      <c r="F498" s="178">
        <f t="shared" si="84"/>
        <v>0.55000000000000004</v>
      </c>
      <c r="G498" s="178">
        <f t="shared" si="85"/>
        <v>0</v>
      </c>
    </row>
    <row r="499" spans="1:11">
      <c r="A499" s="178">
        <v>37373</v>
      </c>
      <c r="B499" s="179" t="s">
        <v>265</v>
      </c>
      <c r="C499" s="180" t="s">
        <v>35</v>
      </c>
      <c r="D499" s="180" t="s">
        <v>158</v>
      </c>
      <c r="E499" s="178">
        <v>16</v>
      </c>
      <c r="F499" s="178">
        <f t="shared" si="84"/>
        <v>0.06</v>
      </c>
      <c r="G499" s="178">
        <f t="shared" si="85"/>
        <v>0</v>
      </c>
    </row>
    <row r="500" spans="1:11">
      <c r="A500" s="178">
        <v>4058</v>
      </c>
      <c r="B500" s="179" t="s">
        <v>259</v>
      </c>
      <c r="C500" s="180" t="s">
        <v>154</v>
      </c>
      <c r="D500" s="180" t="s">
        <v>158</v>
      </c>
      <c r="E500" s="178">
        <v>8.0456000000000003</v>
      </c>
      <c r="F500" s="178">
        <f t="shared" si="84"/>
        <v>0</v>
      </c>
      <c r="G500" s="178">
        <f t="shared" si="85"/>
        <v>27.87</v>
      </c>
    </row>
    <row r="501" spans="1:11" ht="21">
      <c r="A501" s="178">
        <v>43464</v>
      </c>
      <c r="B501" s="179" t="s">
        <v>245</v>
      </c>
      <c r="C501" s="180" t="s">
        <v>35</v>
      </c>
      <c r="D501" s="180" t="s">
        <v>158</v>
      </c>
      <c r="E501" s="178">
        <v>16</v>
      </c>
      <c r="F501" s="178">
        <f t="shared" si="84"/>
        <v>0.01</v>
      </c>
      <c r="G501" s="178">
        <f t="shared" si="85"/>
        <v>0</v>
      </c>
    </row>
    <row r="502" spans="1:11" ht="21">
      <c r="A502" s="178">
        <v>43488</v>
      </c>
      <c r="B502" s="179" t="s">
        <v>234</v>
      </c>
      <c r="C502" s="180" t="s">
        <v>35</v>
      </c>
      <c r="D502" s="180" t="s">
        <v>158</v>
      </c>
      <c r="E502" s="178">
        <v>16</v>
      </c>
      <c r="F502" s="178">
        <f t="shared" si="84"/>
        <v>0.63</v>
      </c>
      <c r="G502" s="178">
        <f t="shared" si="85"/>
        <v>0</v>
      </c>
    </row>
    <row r="503" spans="1:11">
      <c r="A503" s="178" t="s">
        <v>730</v>
      </c>
      <c r="B503" s="179" t="s">
        <v>729</v>
      </c>
      <c r="C503" s="180" t="s">
        <v>35</v>
      </c>
      <c r="D503" s="180" t="s">
        <v>2</v>
      </c>
      <c r="E503" s="178">
        <v>1</v>
      </c>
      <c r="F503" s="178">
        <f>IF($C503="MAT.",VLOOKUP($A503,Pesquisa,6,FALSE),0)</f>
        <v>7123.666666666667</v>
      </c>
      <c r="G503" s="178">
        <f>IF($C503="m.o.",VLOOKUP($A503,Pesquisa,6,FALSE),0)</f>
        <v>0</v>
      </c>
    </row>
    <row r="504" spans="1:11">
      <c r="A504" s="173" t="s">
        <v>731</v>
      </c>
      <c r="B504" s="174" t="s">
        <v>732</v>
      </c>
      <c r="C504" s="175" t="s">
        <v>614</v>
      </c>
      <c r="D504" s="175" t="s">
        <v>2</v>
      </c>
      <c r="E504" s="176">
        <v>2</v>
      </c>
      <c r="F504" s="237">
        <f>H504</f>
        <v>5729.373333333333</v>
      </c>
      <c r="G504" s="177">
        <f>I504</f>
        <v>352.75828000000001</v>
      </c>
      <c r="H504" s="225">
        <f>SUMPRODUCT($E505:$E513,F505:F513)</f>
        <v>5729.373333333333</v>
      </c>
      <c r="I504" s="225">
        <f>SUMPRODUCT($E505:$E513,G505:G513)</f>
        <v>352.75828000000001</v>
      </c>
      <c r="J504" s="226">
        <f>H504-F504</f>
        <v>0</v>
      </c>
      <c r="K504" s="226">
        <f>I504-G504</f>
        <v>0</v>
      </c>
    </row>
    <row r="505" spans="1:11">
      <c r="A505" s="178">
        <v>251</v>
      </c>
      <c r="B505" s="179" t="s">
        <v>196</v>
      </c>
      <c r="C505" s="180" t="s">
        <v>154</v>
      </c>
      <c r="D505" s="180" t="s">
        <v>158</v>
      </c>
      <c r="E505" s="178">
        <v>8.0632000000000001</v>
      </c>
      <c r="F505" s="178">
        <f t="shared" ref="F505:F512" si="86">IF($C505="MAT.",VLOOKUP($A505,Insumos,5,FALSE),0)</f>
        <v>0</v>
      </c>
      <c r="G505" s="178">
        <f t="shared" ref="G505:G512" si="87">IF($C505="M.O.",VLOOKUP($A505,Insumos,5,FALSE),0)</f>
        <v>15.94</v>
      </c>
    </row>
    <row r="506" spans="1:11">
      <c r="A506" s="178">
        <v>37370</v>
      </c>
      <c r="B506" s="179" t="s">
        <v>190</v>
      </c>
      <c r="C506" s="180" t="s">
        <v>35</v>
      </c>
      <c r="D506" s="180" t="s">
        <v>158</v>
      </c>
      <c r="E506" s="178">
        <v>16</v>
      </c>
      <c r="F506" s="178">
        <f t="shared" si="86"/>
        <v>1.62</v>
      </c>
      <c r="G506" s="178">
        <f t="shared" si="87"/>
        <v>0</v>
      </c>
    </row>
    <row r="507" spans="1:11">
      <c r="A507" s="178">
        <v>37371</v>
      </c>
      <c r="B507" s="179" t="s">
        <v>277</v>
      </c>
      <c r="C507" s="180" t="s">
        <v>35</v>
      </c>
      <c r="D507" s="180" t="s">
        <v>158</v>
      </c>
      <c r="E507" s="178">
        <v>16</v>
      </c>
      <c r="F507" s="178">
        <f t="shared" si="86"/>
        <v>0.82</v>
      </c>
      <c r="G507" s="178">
        <f t="shared" si="87"/>
        <v>0</v>
      </c>
    </row>
    <row r="508" spans="1:11">
      <c r="A508" s="178">
        <v>37372</v>
      </c>
      <c r="B508" s="179" t="s">
        <v>239</v>
      </c>
      <c r="C508" s="180" t="s">
        <v>35</v>
      </c>
      <c r="D508" s="180" t="s">
        <v>158</v>
      </c>
      <c r="E508" s="178">
        <v>16</v>
      </c>
      <c r="F508" s="178">
        <f t="shared" si="86"/>
        <v>0.55000000000000004</v>
      </c>
      <c r="G508" s="178">
        <f t="shared" si="87"/>
        <v>0</v>
      </c>
    </row>
    <row r="509" spans="1:11">
      <c r="A509" s="178">
        <v>37373</v>
      </c>
      <c r="B509" s="179" t="s">
        <v>265</v>
      </c>
      <c r="C509" s="180" t="s">
        <v>35</v>
      </c>
      <c r="D509" s="180" t="s">
        <v>158</v>
      </c>
      <c r="E509" s="178">
        <v>16</v>
      </c>
      <c r="F509" s="178">
        <f t="shared" si="86"/>
        <v>0.06</v>
      </c>
      <c r="G509" s="178">
        <f t="shared" si="87"/>
        <v>0</v>
      </c>
    </row>
    <row r="510" spans="1:11">
      <c r="A510" s="178">
        <v>4058</v>
      </c>
      <c r="B510" s="179" t="s">
        <v>259</v>
      </c>
      <c r="C510" s="180" t="s">
        <v>154</v>
      </c>
      <c r="D510" s="180" t="s">
        <v>158</v>
      </c>
      <c r="E510" s="178">
        <v>8.0456000000000003</v>
      </c>
      <c r="F510" s="178">
        <f t="shared" si="86"/>
        <v>0</v>
      </c>
      <c r="G510" s="178">
        <f t="shared" si="87"/>
        <v>27.87</v>
      </c>
    </row>
    <row r="511" spans="1:11" ht="21">
      <c r="A511" s="178">
        <v>43464</v>
      </c>
      <c r="B511" s="179" t="s">
        <v>245</v>
      </c>
      <c r="C511" s="180" t="s">
        <v>35</v>
      </c>
      <c r="D511" s="180" t="s">
        <v>158</v>
      </c>
      <c r="E511" s="178">
        <v>16</v>
      </c>
      <c r="F511" s="178">
        <f t="shared" si="86"/>
        <v>0.01</v>
      </c>
      <c r="G511" s="178">
        <f t="shared" si="87"/>
        <v>0</v>
      </c>
    </row>
    <row r="512" spans="1:11" ht="21">
      <c r="A512" s="178">
        <v>43488</v>
      </c>
      <c r="B512" s="179" t="s">
        <v>234</v>
      </c>
      <c r="C512" s="180" t="s">
        <v>35</v>
      </c>
      <c r="D512" s="180" t="s">
        <v>158</v>
      </c>
      <c r="E512" s="178">
        <v>16</v>
      </c>
      <c r="F512" s="178">
        <f t="shared" si="86"/>
        <v>0.63</v>
      </c>
      <c r="G512" s="178">
        <f t="shared" si="87"/>
        <v>0</v>
      </c>
    </row>
    <row r="513" spans="1:11">
      <c r="A513" s="178" t="s">
        <v>733</v>
      </c>
      <c r="B513" s="179" t="s">
        <v>732</v>
      </c>
      <c r="C513" s="180" t="s">
        <v>35</v>
      </c>
      <c r="D513" s="180" t="s">
        <v>2</v>
      </c>
      <c r="E513" s="178">
        <v>1</v>
      </c>
      <c r="F513" s="178">
        <f>IF($C513="MAT.",VLOOKUP($A513,Pesquisa,6,FALSE),0)</f>
        <v>5670.333333333333</v>
      </c>
      <c r="G513" s="178">
        <f>IF($C513="m.o.",VLOOKUP($A513,Pesquisa,6,FALSE),0)</f>
        <v>0</v>
      </c>
    </row>
    <row r="514" spans="1:11">
      <c r="A514" s="173" t="s">
        <v>734</v>
      </c>
      <c r="B514" s="174" t="s">
        <v>735</v>
      </c>
      <c r="C514" s="175" t="s">
        <v>614</v>
      </c>
      <c r="D514" s="175" t="s">
        <v>2</v>
      </c>
      <c r="E514" s="176">
        <v>5</v>
      </c>
      <c r="F514" s="237">
        <f>H514</f>
        <v>10.808</v>
      </c>
      <c r="G514" s="177">
        <f>I514</f>
        <v>4.4094785000000005</v>
      </c>
      <c r="H514" s="225">
        <f>SUMPRODUCT($E515:$E523,F515:F523)</f>
        <v>10.808</v>
      </c>
      <c r="I514" s="225">
        <f>SUMPRODUCT($E515:$E523,G515:G523)</f>
        <v>4.4094785000000005</v>
      </c>
      <c r="J514" s="226">
        <f>H514-F514</f>
        <v>0</v>
      </c>
      <c r="K514" s="226">
        <f>I514-G514</f>
        <v>0</v>
      </c>
    </row>
    <row r="515" spans="1:11">
      <c r="A515" s="178">
        <v>251</v>
      </c>
      <c r="B515" s="179" t="s">
        <v>196</v>
      </c>
      <c r="C515" s="180" t="s">
        <v>154</v>
      </c>
      <c r="D515" s="180" t="s">
        <v>158</v>
      </c>
      <c r="E515" s="178">
        <v>0.10079</v>
      </c>
      <c r="F515" s="178">
        <f t="shared" ref="F515:F522" si="88">IF($C515="MAT.",VLOOKUP($A515,Insumos,5,FALSE),0)</f>
        <v>0</v>
      </c>
      <c r="G515" s="178">
        <f t="shared" ref="G515:G522" si="89">IF($C515="M.O.",VLOOKUP($A515,Insumos,5,FALSE),0)</f>
        <v>15.94</v>
      </c>
    </row>
    <row r="516" spans="1:11">
      <c r="A516" s="178">
        <v>37370</v>
      </c>
      <c r="B516" s="179" t="s">
        <v>190</v>
      </c>
      <c r="C516" s="180" t="s">
        <v>35</v>
      </c>
      <c r="D516" s="180" t="s">
        <v>158</v>
      </c>
      <c r="E516" s="178">
        <v>0.2</v>
      </c>
      <c r="F516" s="178">
        <f t="shared" si="88"/>
        <v>1.62</v>
      </c>
      <c r="G516" s="178">
        <f t="shared" si="89"/>
        <v>0</v>
      </c>
    </row>
    <row r="517" spans="1:11">
      <c r="A517" s="178">
        <v>37371</v>
      </c>
      <c r="B517" s="179" t="s">
        <v>277</v>
      </c>
      <c r="C517" s="180" t="s">
        <v>35</v>
      </c>
      <c r="D517" s="180" t="s">
        <v>158</v>
      </c>
      <c r="E517" s="178">
        <v>0.2</v>
      </c>
      <c r="F517" s="178">
        <f t="shared" si="88"/>
        <v>0.82</v>
      </c>
      <c r="G517" s="178">
        <f t="shared" si="89"/>
        <v>0</v>
      </c>
    </row>
    <row r="518" spans="1:11">
      <c r="A518" s="178">
        <v>37372</v>
      </c>
      <c r="B518" s="179" t="s">
        <v>239</v>
      </c>
      <c r="C518" s="180" t="s">
        <v>35</v>
      </c>
      <c r="D518" s="180" t="s">
        <v>158</v>
      </c>
      <c r="E518" s="178">
        <v>0.2</v>
      </c>
      <c r="F518" s="178">
        <f t="shared" si="88"/>
        <v>0.55000000000000004</v>
      </c>
      <c r="G518" s="178">
        <f t="shared" si="89"/>
        <v>0</v>
      </c>
    </row>
    <row r="519" spans="1:11">
      <c r="A519" s="178">
        <v>37373</v>
      </c>
      <c r="B519" s="179" t="s">
        <v>265</v>
      </c>
      <c r="C519" s="180" t="s">
        <v>35</v>
      </c>
      <c r="D519" s="180" t="s">
        <v>158</v>
      </c>
      <c r="E519" s="178">
        <v>0.2</v>
      </c>
      <c r="F519" s="178">
        <f t="shared" si="88"/>
        <v>0.06</v>
      </c>
      <c r="G519" s="178">
        <f t="shared" si="89"/>
        <v>0</v>
      </c>
    </row>
    <row r="520" spans="1:11">
      <c r="A520" s="178">
        <v>4058</v>
      </c>
      <c r="B520" s="179" t="s">
        <v>259</v>
      </c>
      <c r="C520" s="180" t="s">
        <v>154</v>
      </c>
      <c r="D520" s="180" t="s">
        <v>158</v>
      </c>
      <c r="E520" s="178">
        <v>0.10057000000000001</v>
      </c>
      <c r="F520" s="178">
        <f t="shared" si="88"/>
        <v>0</v>
      </c>
      <c r="G520" s="178">
        <f t="shared" si="89"/>
        <v>27.87</v>
      </c>
    </row>
    <row r="521" spans="1:11" ht="21">
      <c r="A521" s="178">
        <v>43464</v>
      </c>
      <c r="B521" s="179" t="s">
        <v>245</v>
      </c>
      <c r="C521" s="180" t="s">
        <v>35</v>
      </c>
      <c r="D521" s="180" t="s">
        <v>158</v>
      </c>
      <c r="E521" s="178">
        <v>0.2</v>
      </c>
      <c r="F521" s="178">
        <f t="shared" si="88"/>
        <v>0.01</v>
      </c>
      <c r="G521" s="178">
        <f t="shared" si="89"/>
        <v>0</v>
      </c>
    </row>
    <row r="522" spans="1:11" ht="21">
      <c r="A522" s="178">
        <v>43488</v>
      </c>
      <c r="B522" s="179" t="s">
        <v>234</v>
      </c>
      <c r="C522" s="180" t="s">
        <v>35</v>
      </c>
      <c r="D522" s="180" t="s">
        <v>158</v>
      </c>
      <c r="E522" s="178">
        <v>0.2</v>
      </c>
      <c r="F522" s="178">
        <f t="shared" si="88"/>
        <v>0.63</v>
      </c>
      <c r="G522" s="178">
        <f t="shared" si="89"/>
        <v>0</v>
      </c>
    </row>
    <row r="523" spans="1:11">
      <c r="A523" s="178" t="s">
        <v>736</v>
      </c>
      <c r="B523" s="179" t="s">
        <v>737</v>
      </c>
      <c r="C523" s="180" t="s">
        <v>35</v>
      </c>
      <c r="D523" s="180" t="s">
        <v>2</v>
      </c>
      <c r="E523" s="178">
        <v>1</v>
      </c>
      <c r="F523" s="178">
        <f>IF($C523="MAT.",VLOOKUP($A523,Pesquisa,6,FALSE),0)</f>
        <v>10.07</v>
      </c>
      <c r="G523" s="178">
        <f>IF($C523="m.o.",VLOOKUP($A523,Pesquisa,6,FALSE),0)</f>
        <v>0</v>
      </c>
    </row>
    <row r="524" spans="1:11">
      <c r="A524" s="173" t="s">
        <v>738</v>
      </c>
      <c r="B524" s="174" t="s">
        <v>739</v>
      </c>
      <c r="C524" s="175" t="s">
        <v>614</v>
      </c>
      <c r="D524" s="175" t="s">
        <v>2</v>
      </c>
      <c r="E524" s="176">
        <v>5</v>
      </c>
      <c r="F524" s="237">
        <f>H524</f>
        <v>13.134666666666666</v>
      </c>
      <c r="G524" s="177">
        <f>I524</f>
        <v>4.4094785000000005</v>
      </c>
      <c r="H524" s="225">
        <f>SUMPRODUCT($E525:$E533,F525:F533)</f>
        <v>13.134666666666666</v>
      </c>
      <c r="I524" s="225">
        <f>SUMPRODUCT($E525:$E533,G525:G533)</f>
        <v>4.4094785000000005</v>
      </c>
      <c r="J524" s="226">
        <f>H524-F524</f>
        <v>0</v>
      </c>
      <c r="K524" s="226">
        <f>I524-G524</f>
        <v>0</v>
      </c>
    </row>
    <row r="525" spans="1:11">
      <c r="A525" s="178">
        <v>251</v>
      </c>
      <c r="B525" s="179" t="s">
        <v>196</v>
      </c>
      <c r="C525" s="180" t="s">
        <v>154</v>
      </c>
      <c r="D525" s="180" t="s">
        <v>158</v>
      </c>
      <c r="E525" s="178">
        <v>0.10079</v>
      </c>
      <c r="F525" s="178">
        <f t="shared" ref="F525:F532" si="90">IF($C525="MAT.",VLOOKUP($A525,Insumos,5,FALSE),0)</f>
        <v>0</v>
      </c>
      <c r="G525" s="178">
        <f t="shared" ref="G525:G532" si="91">IF($C525="M.O.",VLOOKUP($A525,Insumos,5,FALSE),0)</f>
        <v>15.94</v>
      </c>
    </row>
    <row r="526" spans="1:11">
      <c r="A526" s="178">
        <v>37370</v>
      </c>
      <c r="B526" s="179" t="s">
        <v>190</v>
      </c>
      <c r="C526" s="180" t="s">
        <v>35</v>
      </c>
      <c r="D526" s="180" t="s">
        <v>158</v>
      </c>
      <c r="E526" s="178">
        <v>0.2</v>
      </c>
      <c r="F526" s="178">
        <f t="shared" si="90"/>
        <v>1.62</v>
      </c>
      <c r="G526" s="178">
        <f t="shared" si="91"/>
        <v>0</v>
      </c>
    </row>
    <row r="527" spans="1:11">
      <c r="A527" s="178">
        <v>37371</v>
      </c>
      <c r="B527" s="179" t="s">
        <v>277</v>
      </c>
      <c r="C527" s="180" t="s">
        <v>35</v>
      </c>
      <c r="D527" s="180" t="s">
        <v>158</v>
      </c>
      <c r="E527" s="178">
        <v>0.2</v>
      </c>
      <c r="F527" s="178">
        <f t="shared" si="90"/>
        <v>0.82</v>
      </c>
      <c r="G527" s="178">
        <f t="shared" si="91"/>
        <v>0</v>
      </c>
    </row>
    <row r="528" spans="1:11">
      <c r="A528" s="178">
        <v>37372</v>
      </c>
      <c r="B528" s="179" t="s">
        <v>239</v>
      </c>
      <c r="C528" s="180" t="s">
        <v>35</v>
      </c>
      <c r="D528" s="180" t="s">
        <v>158</v>
      </c>
      <c r="E528" s="178">
        <v>0.2</v>
      </c>
      <c r="F528" s="178">
        <f t="shared" si="90"/>
        <v>0.55000000000000004</v>
      </c>
      <c r="G528" s="178">
        <f t="shared" si="91"/>
        <v>0</v>
      </c>
    </row>
    <row r="529" spans="1:11">
      <c r="A529" s="178">
        <v>37373</v>
      </c>
      <c r="B529" s="179" t="s">
        <v>265</v>
      </c>
      <c r="C529" s="180" t="s">
        <v>35</v>
      </c>
      <c r="D529" s="180" t="s">
        <v>158</v>
      </c>
      <c r="E529" s="178">
        <v>0.2</v>
      </c>
      <c r="F529" s="178">
        <f t="shared" si="90"/>
        <v>0.06</v>
      </c>
      <c r="G529" s="178">
        <f t="shared" si="91"/>
        <v>0</v>
      </c>
    </row>
    <row r="530" spans="1:11">
      <c r="A530" s="178">
        <v>4058</v>
      </c>
      <c r="B530" s="179" t="s">
        <v>259</v>
      </c>
      <c r="C530" s="180" t="s">
        <v>154</v>
      </c>
      <c r="D530" s="180" t="s">
        <v>158</v>
      </c>
      <c r="E530" s="178">
        <v>0.10057000000000001</v>
      </c>
      <c r="F530" s="178">
        <f t="shared" si="90"/>
        <v>0</v>
      </c>
      <c r="G530" s="178">
        <f t="shared" si="91"/>
        <v>27.87</v>
      </c>
    </row>
    <row r="531" spans="1:11" ht="21">
      <c r="A531" s="178">
        <v>43464</v>
      </c>
      <c r="B531" s="179" t="s">
        <v>245</v>
      </c>
      <c r="C531" s="180" t="s">
        <v>35</v>
      </c>
      <c r="D531" s="180" t="s">
        <v>158</v>
      </c>
      <c r="E531" s="178">
        <v>0.2</v>
      </c>
      <c r="F531" s="178">
        <f t="shared" si="90"/>
        <v>0.01</v>
      </c>
      <c r="G531" s="178">
        <f t="shared" si="91"/>
        <v>0</v>
      </c>
    </row>
    <row r="532" spans="1:11" ht="21">
      <c r="A532" s="178">
        <v>43488</v>
      </c>
      <c r="B532" s="179" t="s">
        <v>234</v>
      </c>
      <c r="C532" s="180" t="s">
        <v>35</v>
      </c>
      <c r="D532" s="180" t="s">
        <v>158</v>
      </c>
      <c r="E532" s="178">
        <v>0.2</v>
      </c>
      <c r="F532" s="178">
        <f t="shared" si="90"/>
        <v>0.63</v>
      </c>
      <c r="G532" s="178">
        <f t="shared" si="91"/>
        <v>0</v>
      </c>
    </row>
    <row r="533" spans="1:11">
      <c r="A533" s="178" t="s">
        <v>740</v>
      </c>
      <c r="B533" s="179" t="s">
        <v>741</v>
      </c>
      <c r="C533" s="180" t="s">
        <v>35</v>
      </c>
      <c r="D533" s="180" t="s">
        <v>2</v>
      </c>
      <c r="E533" s="178">
        <v>1</v>
      </c>
      <c r="F533" s="178">
        <f>IF($C533="MAT.",VLOOKUP($A533,Pesquisa,6,FALSE),0)</f>
        <v>12.396666666666667</v>
      </c>
      <c r="G533" s="178">
        <f>IF($C533="m.o.",VLOOKUP($A533,Pesquisa,6,FALSE),0)</f>
        <v>0</v>
      </c>
    </row>
    <row r="534" spans="1:11" ht="21">
      <c r="A534" s="173" t="s">
        <v>742</v>
      </c>
      <c r="B534" s="174" t="s">
        <v>743</v>
      </c>
      <c r="C534" s="175" t="s">
        <v>614</v>
      </c>
      <c r="D534" s="175" t="s">
        <v>2</v>
      </c>
      <c r="E534" s="176">
        <v>30</v>
      </c>
      <c r="F534" s="237">
        <f>H534</f>
        <v>0.18450000000000003</v>
      </c>
      <c r="G534" s="177">
        <f>I534</f>
        <v>0.80329629999999996</v>
      </c>
      <c r="H534" s="225">
        <f>SUMPRODUCT($E535:$E542,F535:F542)</f>
        <v>0.18450000000000003</v>
      </c>
      <c r="I534" s="225">
        <f>SUMPRODUCT($E535:$E542,G535:G542)</f>
        <v>0.80329629999999996</v>
      </c>
      <c r="J534" s="226">
        <f>H534-F534</f>
        <v>0</v>
      </c>
      <c r="K534" s="226">
        <f>I534-G534</f>
        <v>0</v>
      </c>
    </row>
    <row r="535" spans="1:11">
      <c r="A535" s="178">
        <v>251</v>
      </c>
      <c r="B535" s="179" t="s">
        <v>196</v>
      </c>
      <c r="C535" s="180" t="s">
        <v>154</v>
      </c>
      <c r="D535" s="180" t="s">
        <v>158</v>
      </c>
      <c r="E535" s="178">
        <v>5.0395000000000002E-2</v>
      </c>
      <c r="F535" s="178">
        <f t="shared" ref="F535:F542" si="92">IF($C535="MAT.",VLOOKUP($A535,Insumos,5,FALSE),0)</f>
        <v>0</v>
      </c>
      <c r="G535" s="178">
        <f t="shared" ref="G535:G542" si="93">IF($C535="M.O.",VLOOKUP($A535,Insumos,5,FALSE),0)</f>
        <v>15.94</v>
      </c>
    </row>
    <row r="536" spans="1:11">
      <c r="A536" s="178">
        <v>37370</v>
      </c>
      <c r="B536" s="179" t="s">
        <v>190</v>
      </c>
      <c r="C536" s="180" t="s">
        <v>35</v>
      </c>
      <c r="D536" s="180" t="s">
        <v>158</v>
      </c>
      <c r="E536" s="178">
        <v>0.05</v>
      </c>
      <c r="F536" s="178">
        <f t="shared" si="92"/>
        <v>1.62</v>
      </c>
      <c r="G536" s="178">
        <f t="shared" si="93"/>
        <v>0</v>
      </c>
    </row>
    <row r="537" spans="1:11">
      <c r="A537" s="178">
        <v>37371</v>
      </c>
      <c r="B537" s="179" t="s">
        <v>277</v>
      </c>
      <c r="C537" s="180" t="s">
        <v>35</v>
      </c>
      <c r="D537" s="180" t="s">
        <v>158</v>
      </c>
      <c r="E537" s="178">
        <v>0.05</v>
      </c>
      <c r="F537" s="178">
        <f t="shared" si="92"/>
        <v>0.82</v>
      </c>
      <c r="G537" s="178">
        <f t="shared" si="93"/>
        <v>0</v>
      </c>
    </row>
    <row r="538" spans="1:11">
      <c r="A538" s="178">
        <v>37372</v>
      </c>
      <c r="B538" s="179" t="s">
        <v>239</v>
      </c>
      <c r="C538" s="180" t="s">
        <v>35</v>
      </c>
      <c r="D538" s="180" t="s">
        <v>158</v>
      </c>
      <c r="E538" s="178">
        <v>0.05</v>
      </c>
      <c r="F538" s="178">
        <f t="shared" si="92"/>
        <v>0.55000000000000004</v>
      </c>
      <c r="G538" s="178">
        <f t="shared" si="93"/>
        <v>0</v>
      </c>
    </row>
    <row r="539" spans="1:11">
      <c r="A539" s="178">
        <v>37373</v>
      </c>
      <c r="B539" s="179" t="s">
        <v>265</v>
      </c>
      <c r="C539" s="180" t="s">
        <v>35</v>
      </c>
      <c r="D539" s="180" t="s">
        <v>158</v>
      </c>
      <c r="E539" s="178">
        <v>0.05</v>
      </c>
      <c r="F539" s="178">
        <f t="shared" si="92"/>
        <v>0.06</v>
      </c>
      <c r="G539" s="178">
        <f t="shared" si="93"/>
        <v>0</v>
      </c>
    </row>
    <row r="540" spans="1:11" ht="21">
      <c r="A540" s="178">
        <v>43464</v>
      </c>
      <c r="B540" s="179" t="s">
        <v>245</v>
      </c>
      <c r="C540" s="180" t="s">
        <v>35</v>
      </c>
      <c r="D540" s="180" t="s">
        <v>158</v>
      </c>
      <c r="E540" s="178">
        <v>0.05</v>
      </c>
      <c r="F540" s="178">
        <f t="shared" si="92"/>
        <v>0.01</v>
      </c>
      <c r="G540" s="178">
        <f t="shared" si="93"/>
        <v>0</v>
      </c>
    </row>
    <row r="541" spans="1:11" ht="21">
      <c r="A541" s="178">
        <v>43488</v>
      </c>
      <c r="B541" s="179" t="s">
        <v>234</v>
      </c>
      <c r="C541" s="180" t="s">
        <v>35</v>
      </c>
      <c r="D541" s="180" t="s">
        <v>158</v>
      </c>
      <c r="E541" s="178">
        <v>0.05</v>
      </c>
      <c r="F541" s="178">
        <f t="shared" si="92"/>
        <v>0.63</v>
      </c>
      <c r="G541" s="178">
        <f t="shared" si="93"/>
        <v>0</v>
      </c>
    </row>
    <row r="542" spans="1:11" ht="21">
      <c r="A542" s="178">
        <v>7583</v>
      </c>
      <c r="B542" s="179" t="s">
        <v>203</v>
      </c>
      <c r="C542" s="180" t="s">
        <v>35</v>
      </c>
      <c r="D542" s="180" t="s">
        <v>2</v>
      </c>
      <c r="E542" s="178">
        <v>0</v>
      </c>
      <c r="F542" s="178">
        <f t="shared" si="92"/>
        <v>0.57999999999999996</v>
      </c>
      <c r="G542" s="178">
        <f t="shared" si="93"/>
        <v>0</v>
      </c>
    </row>
    <row r="543" spans="1:11">
      <c r="A543" s="173" t="s">
        <v>744</v>
      </c>
      <c r="B543" s="174" t="s">
        <v>745</v>
      </c>
      <c r="C543" s="175" t="s">
        <v>614</v>
      </c>
      <c r="D543" s="175" t="s">
        <v>160</v>
      </c>
      <c r="E543" s="176">
        <v>34.200000000000003</v>
      </c>
      <c r="F543" s="237">
        <f>H543</f>
        <v>10.347999999999999</v>
      </c>
      <c r="G543" s="177">
        <f>I543</f>
        <v>4.4094785000000005</v>
      </c>
      <c r="H543" s="225">
        <f>SUMPRODUCT($E544:$E552,F544:F552)</f>
        <v>10.347999999999999</v>
      </c>
      <c r="I543" s="225">
        <f>SUMPRODUCT($E544:$E552,G544:G552)</f>
        <v>4.4094785000000005</v>
      </c>
      <c r="J543" s="226">
        <f>H543-F543</f>
        <v>0</v>
      </c>
      <c r="K543" s="226">
        <f>I543-G543</f>
        <v>0</v>
      </c>
    </row>
    <row r="544" spans="1:11">
      <c r="A544" s="178">
        <v>251</v>
      </c>
      <c r="B544" s="179" t="s">
        <v>196</v>
      </c>
      <c r="C544" s="180" t="s">
        <v>154</v>
      </c>
      <c r="D544" s="180" t="s">
        <v>158</v>
      </c>
      <c r="E544" s="178">
        <v>0.10079</v>
      </c>
      <c r="F544" s="178">
        <f t="shared" ref="F544:F552" si="94">IF($C544="MAT.",VLOOKUP($A544,Insumos,5,FALSE),0)</f>
        <v>0</v>
      </c>
      <c r="G544" s="178">
        <f t="shared" ref="G544:G552" si="95">IF($C544="M.O.",VLOOKUP($A544,Insumos,5,FALSE),0)</f>
        <v>15.94</v>
      </c>
    </row>
    <row r="545" spans="1:11">
      <c r="A545" s="178">
        <v>37370</v>
      </c>
      <c r="B545" s="179" t="s">
        <v>190</v>
      </c>
      <c r="C545" s="180" t="s">
        <v>35</v>
      </c>
      <c r="D545" s="180" t="s">
        <v>158</v>
      </c>
      <c r="E545" s="178">
        <v>0.2</v>
      </c>
      <c r="F545" s="178">
        <f t="shared" si="94"/>
        <v>1.62</v>
      </c>
      <c r="G545" s="178">
        <f t="shared" si="95"/>
        <v>0</v>
      </c>
    </row>
    <row r="546" spans="1:11">
      <c r="A546" s="178">
        <v>37371</v>
      </c>
      <c r="B546" s="179" t="s">
        <v>277</v>
      </c>
      <c r="C546" s="180" t="s">
        <v>35</v>
      </c>
      <c r="D546" s="180" t="s">
        <v>158</v>
      </c>
      <c r="E546" s="178">
        <v>0.2</v>
      </c>
      <c r="F546" s="178">
        <f t="shared" si="94"/>
        <v>0.82</v>
      </c>
      <c r="G546" s="178">
        <f t="shared" si="95"/>
        <v>0</v>
      </c>
    </row>
    <row r="547" spans="1:11">
      <c r="A547" s="178">
        <v>37372</v>
      </c>
      <c r="B547" s="179" t="s">
        <v>239</v>
      </c>
      <c r="C547" s="180" t="s">
        <v>35</v>
      </c>
      <c r="D547" s="180" t="s">
        <v>158</v>
      </c>
      <c r="E547" s="178">
        <v>0.2</v>
      </c>
      <c r="F547" s="178">
        <f t="shared" si="94"/>
        <v>0.55000000000000004</v>
      </c>
      <c r="G547" s="178">
        <f t="shared" si="95"/>
        <v>0</v>
      </c>
    </row>
    <row r="548" spans="1:11">
      <c r="A548" s="178">
        <v>37373</v>
      </c>
      <c r="B548" s="179" t="s">
        <v>265</v>
      </c>
      <c r="C548" s="180" t="s">
        <v>35</v>
      </c>
      <c r="D548" s="180" t="s">
        <v>158</v>
      </c>
      <c r="E548" s="178">
        <v>0.2</v>
      </c>
      <c r="F548" s="178">
        <f t="shared" si="94"/>
        <v>0.06</v>
      </c>
      <c r="G548" s="178">
        <f t="shared" si="95"/>
        <v>0</v>
      </c>
    </row>
    <row r="549" spans="1:11">
      <c r="A549" s="178">
        <v>4058</v>
      </c>
      <c r="B549" s="179" t="s">
        <v>259</v>
      </c>
      <c r="C549" s="180" t="s">
        <v>154</v>
      </c>
      <c r="D549" s="180" t="s">
        <v>158</v>
      </c>
      <c r="E549" s="178">
        <v>0.10057000000000001</v>
      </c>
      <c r="F549" s="178">
        <f t="shared" si="94"/>
        <v>0</v>
      </c>
      <c r="G549" s="178">
        <f t="shared" si="95"/>
        <v>27.87</v>
      </c>
    </row>
    <row r="550" spans="1:11" ht="21">
      <c r="A550" s="178">
        <v>43464</v>
      </c>
      <c r="B550" s="179" t="s">
        <v>245</v>
      </c>
      <c r="C550" s="180" t="s">
        <v>35</v>
      </c>
      <c r="D550" s="180" t="s">
        <v>158</v>
      </c>
      <c r="E550" s="178">
        <v>0.2</v>
      </c>
      <c r="F550" s="178">
        <f t="shared" si="94"/>
        <v>0.01</v>
      </c>
      <c r="G550" s="178">
        <f t="shared" si="95"/>
        <v>0</v>
      </c>
    </row>
    <row r="551" spans="1:11" ht="21">
      <c r="A551" s="178">
        <v>43488</v>
      </c>
      <c r="B551" s="179" t="s">
        <v>234</v>
      </c>
      <c r="C551" s="180" t="s">
        <v>35</v>
      </c>
      <c r="D551" s="180" t="s">
        <v>158</v>
      </c>
      <c r="E551" s="178">
        <v>0.2</v>
      </c>
      <c r="F551" s="178">
        <f t="shared" si="94"/>
        <v>0.63</v>
      </c>
      <c r="G551" s="178">
        <f t="shared" si="95"/>
        <v>0</v>
      </c>
    </row>
    <row r="552" spans="1:11">
      <c r="A552" s="178">
        <v>4777</v>
      </c>
      <c r="B552" s="179" t="s">
        <v>207</v>
      </c>
      <c r="C552" s="180" t="s">
        <v>35</v>
      </c>
      <c r="D552" s="180" t="s">
        <v>160</v>
      </c>
      <c r="E552" s="178">
        <v>1</v>
      </c>
      <c r="F552" s="178">
        <f t="shared" si="94"/>
        <v>9.61</v>
      </c>
      <c r="G552" s="178">
        <f t="shared" si="95"/>
        <v>0</v>
      </c>
    </row>
    <row r="553" spans="1:11">
      <c r="A553" s="173" t="s">
        <v>746</v>
      </c>
      <c r="B553" s="174" t="s">
        <v>747</v>
      </c>
      <c r="C553" s="175" t="s">
        <v>614</v>
      </c>
      <c r="D553" s="175" t="s">
        <v>160</v>
      </c>
      <c r="E553" s="176">
        <v>72</v>
      </c>
      <c r="F553" s="237">
        <f>H553</f>
        <v>19.738000000000003</v>
      </c>
      <c r="G553" s="177">
        <f>I553</f>
        <v>4.4094785000000005</v>
      </c>
      <c r="H553" s="225">
        <f>SUMPRODUCT($E554:$E562,F554:F562)</f>
        <v>19.738000000000003</v>
      </c>
      <c r="I553" s="225">
        <f>SUMPRODUCT($E554:$E562,G554:G562)</f>
        <v>4.4094785000000005</v>
      </c>
      <c r="J553" s="226">
        <f>H553-F553</f>
        <v>0</v>
      </c>
      <c r="K553" s="226">
        <f>I553-G553</f>
        <v>0</v>
      </c>
    </row>
    <row r="554" spans="1:11">
      <c r="A554" s="178">
        <v>11049</v>
      </c>
      <c r="B554" s="179" t="s">
        <v>209</v>
      </c>
      <c r="C554" s="180" t="s">
        <v>35</v>
      </c>
      <c r="D554" s="180" t="s">
        <v>160</v>
      </c>
      <c r="E554" s="178">
        <v>1</v>
      </c>
      <c r="F554" s="178">
        <f t="shared" ref="F554:F562" si="96">IF($C554="MAT.",VLOOKUP($A554,Insumos,5,FALSE),0)</f>
        <v>19</v>
      </c>
      <c r="G554" s="178">
        <f t="shared" ref="G554:G562" si="97">IF($C554="M.O.",VLOOKUP($A554,Insumos,5,FALSE),0)</f>
        <v>0</v>
      </c>
    </row>
    <row r="555" spans="1:11">
      <c r="A555" s="178">
        <v>251</v>
      </c>
      <c r="B555" s="179" t="s">
        <v>196</v>
      </c>
      <c r="C555" s="180" t="s">
        <v>154</v>
      </c>
      <c r="D555" s="180" t="s">
        <v>158</v>
      </c>
      <c r="E555" s="178">
        <v>0.10079</v>
      </c>
      <c r="F555" s="178">
        <f t="shared" si="96"/>
        <v>0</v>
      </c>
      <c r="G555" s="178">
        <f t="shared" si="97"/>
        <v>15.94</v>
      </c>
    </row>
    <row r="556" spans="1:11">
      <c r="A556" s="178">
        <v>37370</v>
      </c>
      <c r="B556" s="179" t="s">
        <v>190</v>
      </c>
      <c r="C556" s="180" t="s">
        <v>35</v>
      </c>
      <c r="D556" s="180" t="s">
        <v>158</v>
      </c>
      <c r="E556" s="178">
        <v>0.2</v>
      </c>
      <c r="F556" s="178">
        <f t="shared" si="96"/>
        <v>1.62</v>
      </c>
      <c r="G556" s="178">
        <f t="shared" si="97"/>
        <v>0</v>
      </c>
    </row>
    <row r="557" spans="1:11">
      <c r="A557" s="178">
        <v>37371</v>
      </c>
      <c r="B557" s="179" t="s">
        <v>277</v>
      </c>
      <c r="C557" s="180" t="s">
        <v>35</v>
      </c>
      <c r="D557" s="180" t="s">
        <v>158</v>
      </c>
      <c r="E557" s="178">
        <v>0.2</v>
      </c>
      <c r="F557" s="178">
        <f t="shared" si="96"/>
        <v>0.82</v>
      </c>
      <c r="G557" s="178">
        <f t="shared" si="97"/>
        <v>0</v>
      </c>
    </row>
    <row r="558" spans="1:11">
      <c r="A558" s="178">
        <v>37372</v>
      </c>
      <c r="B558" s="179" t="s">
        <v>239</v>
      </c>
      <c r="C558" s="180" t="s">
        <v>35</v>
      </c>
      <c r="D558" s="180" t="s">
        <v>158</v>
      </c>
      <c r="E558" s="178">
        <v>0.2</v>
      </c>
      <c r="F558" s="178">
        <f t="shared" si="96"/>
        <v>0.55000000000000004</v>
      </c>
      <c r="G558" s="178">
        <f t="shared" si="97"/>
        <v>0</v>
      </c>
    </row>
    <row r="559" spans="1:11">
      <c r="A559" s="178">
        <v>37373</v>
      </c>
      <c r="B559" s="179" t="s">
        <v>265</v>
      </c>
      <c r="C559" s="180" t="s">
        <v>35</v>
      </c>
      <c r="D559" s="180" t="s">
        <v>158</v>
      </c>
      <c r="E559" s="178">
        <v>0.2</v>
      </c>
      <c r="F559" s="178">
        <f t="shared" si="96"/>
        <v>0.06</v>
      </c>
      <c r="G559" s="178">
        <f t="shared" si="97"/>
        <v>0</v>
      </c>
    </row>
    <row r="560" spans="1:11">
      <c r="A560" s="178">
        <v>4058</v>
      </c>
      <c r="B560" s="179" t="s">
        <v>259</v>
      </c>
      <c r="C560" s="180" t="s">
        <v>154</v>
      </c>
      <c r="D560" s="180" t="s">
        <v>158</v>
      </c>
      <c r="E560" s="178">
        <v>0.10057000000000001</v>
      </c>
      <c r="F560" s="178">
        <f t="shared" si="96"/>
        <v>0</v>
      </c>
      <c r="G560" s="178">
        <f t="shared" si="97"/>
        <v>27.87</v>
      </c>
    </row>
    <row r="561" spans="1:11" ht="21">
      <c r="A561" s="178">
        <v>43464</v>
      </c>
      <c r="B561" s="179" t="s">
        <v>245</v>
      </c>
      <c r="C561" s="180" t="s">
        <v>35</v>
      </c>
      <c r="D561" s="180" t="s">
        <v>158</v>
      </c>
      <c r="E561" s="178">
        <v>0.2</v>
      </c>
      <c r="F561" s="178">
        <f t="shared" si="96"/>
        <v>0.01</v>
      </c>
      <c r="G561" s="178">
        <f t="shared" si="97"/>
        <v>0</v>
      </c>
    </row>
    <row r="562" spans="1:11" ht="21">
      <c r="A562" s="178">
        <v>43488</v>
      </c>
      <c r="B562" s="179" t="s">
        <v>234</v>
      </c>
      <c r="C562" s="180" t="s">
        <v>35</v>
      </c>
      <c r="D562" s="180" t="s">
        <v>158</v>
      </c>
      <c r="E562" s="178">
        <v>0.2</v>
      </c>
      <c r="F562" s="178">
        <f t="shared" si="96"/>
        <v>0.63</v>
      </c>
      <c r="G562" s="178">
        <f t="shared" si="97"/>
        <v>0</v>
      </c>
    </row>
    <row r="563" spans="1:11">
      <c r="A563" s="173" t="s">
        <v>748</v>
      </c>
      <c r="B563" s="174" t="s">
        <v>749</v>
      </c>
      <c r="C563" s="175" t="s">
        <v>614</v>
      </c>
      <c r="D563" s="175" t="s">
        <v>160</v>
      </c>
      <c r="E563" s="176">
        <v>16</v>
      </c>
      <c r="F563" s="237">
        <f>H563</f>
        <v>19.738000000000003</v>
      </c>
      <c r="G563" s="177">
        <f>I563</f>
        <v>4.4094785000000005</v>
      </c>
      <c r="H563" s="225">
        <f>SUMPRODUCT($E564:$E572,F564:F572)</f>
        <v>19.738000000000003</v>
      </c>
      <c r="I563" s="225">
        <f>SUMPRODUCT($E564:$E572,G564:G572)</f>
        <v>4.4094785000000005</v>
      </c>
      <c r="J563" s="226">
        <f>H563-F563</f>
        <v>0</v>
      </c>
      <c r="K563" s="226">
        <f>I563-G563</f>
        <v>0</v>
      </c>
    </row>
    <row r="564" spans="1:11">
      <c r="A564" s="178">
        <v>10997</v>
      </c>
      <c r="B564" s="179" t="s">
        <v>223</v>
      </c>
      <c r="C564" s="180" t="s">
        <v>35</v>
      </c>
      <c r="D564" s="180" t="s">
        <v>160</v>
      </c>
      <c r="E564" s="178">
        <v>1</v>
      </c>
      <c r="F564" s="178">
        <f t="shared" ref="F564:F572" si="98">IF($C564="MAT.",VLOOKUP($A564,Insumos,5,FALSE),0)</f>
        <v>19</v>
      </c>
      <c r="G564" s="178">
        <f t="shared" ref="G564:G572" si="99">IF($C564="M.O.",VLOOKUP($A564,Insumos,5,FALSE),0)</f>
        <v>0</v>
      </c>
    </row>
    <row r="565" spans="1:11">
      <c r="A565" s="178">
        <v>251</v>
      </c>
      <c r="B565" s="179" t="s">
        <v>196</v>
      </c>
      <c r="C565" s="180" t="s">
        <v>154</v>
      </c>
      <c r="D565" s="180" t="s">
        <v>158</v>
      </c>
      <c r="E565" s="178">
        <v>0.10079</v>
      </c>
      <c r="F565" s="178">
        <f t="shared" si="98"/>
        <v>0</v>
      </c>
      <c r="G565" s="178">
        <f t="shared" si="99"/>
        <v>15.94</v>
      </c>
    </row>
    <row r="566" spans="1:11">
      <c r="A566" s="178">
        <v>37370</v>
      </c>
      <c r="B566" s="179" t="s">
        <v>190</v>
      </c>
      <c r="C566" s="180" t="s">
        <v>35</v>
      </c>
      <c r="D566" s="180" t="s">
        <v>158</v>
      </c>
      <c r="E566" s="178">
        <v>0.2</v>
      </c>
      <c r="F566" s="178">
        <f t="shared" si="98"/>
        <v>1.62</v>
      </c>
      <c r="G566" s="178">
        <f t="shared" si="99"/>
        <v>0</v>
      </c>
    </row>
    <row r="567" spans="1:11">
      <c r="A567" s="178">
        <v>37371</v>
      </c>
      <c r="B567" s="179" t="s">
        <v>277</v>
      </c>
      <c r="C567" s="180" t="s">
        <v>35</v>
      </c>
      <c r="D567" s="180" t="s">
        <v>158</v>
      </c>
      <c r="E567" s="178">
        <v>0.2</v>
      </c>
      <c r="F567" s="178">
        <f t="shared" si="98"/>
        <v>0.82</v>
      </c>
      <c r="G567" s="178">
        <f t="shared" si="99"/>
        <v>0</v>
      </c>
    </row>
    <row r="568" spans="1:11">
      <c r="A568" s="178">
        <v>37372</v>
      </c>
      <c r="B568" s="179" t="s">
        <v>239</v>
      </c>
      <c r="C568" s="180" t="s">
        <v>35</v>
      </c>
      <c r="D568" s="180" t="s">
        <v>158</v>
      </c>
      <c r="E568" s="178">
        <v>0.2</v>
      </c>
      <c r="F568" s="178">
        <f t="shared" si="98"/>
        <v>0.55000000000000004</v>
      </c>
      <c r="G568" s="178">
        <f t="shared" si="99"/>
        <v>0</v>
      </c>
    </row>
    <row r="569" spans="1:11">
      <c r="A569" s="178">
        <v>37373</v>
      </c>
      <c r="B569" s="179" t="s">
        <v>265</v>
      </c>
      <c r="C569" s="180" t="s">
        <v>35</v>
      </c>
      <c r="D569" s="180" t="s">
        <v>158</v>
      </c>
      <c r="E569" s="178">
        <v>0.2</v>
      </c>
      <c r="F569" s="178">
        <f t="shared" si="98"/>
        <v>0.06</v>
      </c>
      <c r="G569" s="178">
        <f t="shared" si="99"/>
        <v>0</v>
      </c>
    </row>
    <row r="570" spans="1:11">
      <c r="A570" s="178">
        <v>4058</v>
      </c>
      <c r="B570" s="179" t="s">
        <v>259</v>
      </c>
      <c r="C570" s="180" t="s">
        <v>154</v>
      </c>
      <c r="D570" s="180" t="s">
        <v>158</v>
      </c>
      <c r="E570" s="178">
        <v>0.10057000000000001</v>
      </c>
      <c r="F570" s="178">
        <f t="shared" si="98"/>
        <v>0</v>
      </c>
      <c r="G570" s="178">
        <f t="shared" si="99"/>
        <v>27.87</v>
      </c>
    </row>
    <row r="571" spans="1:11" ht="21">
      <c r="A571" s="178">
        <v>43464</v>
      </c>
      <c r="B571" s="179" t="s">
        <v>245</v>
      </c>
      <c r="C571" s="180" t="s">
        <v>35</v>
      </c>
      <c r="D571" s="180" t="s">
        <v>158</v>
      </c>
      <c r="E571" s="178">
        <v>0.2</v>
      </c>
      <c r="F571" s="178">
        <f t="shared" si="98"/>
        <v>0.01</v>
      </c>
      <c r="G571" s="178">
        <f t="shared" si="99"/>
        <v>0</v>
      </c>
    </row>
    <row r="572" spans="1:11" ht="21">
      <c r="A572" s="178">
        <v>43488</v>
      </c>
      <c r="B572" s="179" t="s">
        <v>234</v>
      </c>
      <c r="C572" s="180" t="s">
        <v>35</v>
      </c>
      <c r="D572" s="180" t="s">
        <v>158</v>
      </c>
      <c r="E572" s="178">
        <v>0.2</v>
      </c>
      <c r="F572" s="178">
        <f t="shared" si="98"/>
        <v>0.63</v>
      </c>
      <c r="G572" s="178">
        <f t="shared" si="99"/>
        <v>0</v>
      </c>
    </row>
    <row r="573" spans="1:11">
      <c r="A573" s="173" t="s">
        <v>750</v>
      </c>
      <c r="B573" s="174" t="s">
        <v>210</v>
      </c>
      <c r="C573" s="175" t="s">
        <v>614</v>
      </c>
      <c r="D573" s="175" t="s">
        <v>2</v>
      </c>
      <c r="E573" s="176">
        <v>30</v>
      </c>
      <c r="F573" s="237">
        <f>H573</f>
        <v>1.1963999999999999</v>
      </c>
      <c r="G573" s="177">
        <f>I573</f>
        <v>0.84025344000000002</v>
      </c>
      <c r="H573" s="225">
        <f>SUMPRODUCT($E574:$E581,F574:F581)</f>
        <v>1.1963999999999999</v>
      </c>
      <c r="I573" s="225">
        <f>SUMPRODUCT($E574:$E581,G574:G581)</f>
        <v>0.84025344000000002</v>
      </c>
      <c r="J573" s="226">
        <f>H573-F573</f>
        <v>0</v>
      </c>
      <c r="K573" s="226">
        <f>I573-G573</f>
        <v>0</v>
      </c>
    </row>
    <row r="574" spans="1:11">
      <c r="A574" s="178">
        <v>11976</v>
      </c>
      <c r="B574" s="179" t="s">
        <v>210</v>
      </c>
      <c r="C574" s="180" t="s">
        <v>35</v>
      </c>
      <c r="D574" s="180" t="s">
        <v>2</v>
      </c>
      <c r="E574" s="178">
        <v>1</v>
      </c>
      <c r="F574" s="178">
        <f t="shared" ref="F574:F581" si="100">IF($C574="MAT.",VLOOKUP($A574,Insumos,5,FALSE),0)</f>
        <v>0.83</v>
      </c>
      <c r="G574" s="178">
        <f t="shared" ref="G574:G581" si="101">IF($C574="M.O.",VLOOKUP($A574,Insumos,5,FALSE),0)</f>
        <v>0</v>
      </c>
    </row>
    <row r="575" spans="1:11">
      <c r="A575" s="178">
        <v>247</v>
      </c>
      <c r="B575" s="179" t="s">
        <v>189</v>
      </c>
      <c r="C575" s="180" t="s">
        <v>154</v>
      </c>
      <c r="D575" s="180" t="s">
        <v>158</v>
      </c>
      <c r="E575" s="178">
        <v>8.2056000000000004E-2</v>
      </c>
      <c r="F575" s="178">
        <f t="shared" si="100"/>
        <v>0</v>
      </c>
      <c r="G575" s="178">
        <f t="shared" si="101"/>
        <v>10.24</v>
      </c>
    </row>
    <row r="576" spans="1:11">
      <c r="A576" s="178">
        <v>37370</v>
      </c>
      <c r="B576" s="179" t="s">
        <v>190</v>
      </c>
      <c r="C576" s="180" t="s">
        <v>35</v>
      </c>
      <c r="D576" s="180" t="s">
        <v>158</v>
      </c>
      <c r="E576" s="178">
        <v>0.08</v>
      </c>
      <c r="F576" s="178">
        <f t="shared" si="100"/>
        <v>1.62</v>
      </c>
      <c r="G576" s="178">
        <f t="shared" si="101"/>
        <v>0</v>
      </c>
    </row>
    <row r="577" spans="1:11">
      <c r="A577" s="178">
        <v>37371</v>
      </c>
      <c r="B577" s="179" t="s">
        <v>277</v>
      </c>
      <c r="C577" s="180" t="s">
        <v>35</v>
      </c>
      <c r="D577" s="180" t="s">
        <v>158</v>
      </c>
      <c r="E577" s="178">
        <v>0.08</v>
      </c>
      <c r="F577" s="178">
        <f t="shared" si="100"/>
        <v>0.82</v>
      </c>
      <c r="G577" s="178">
        <f t="shared" si="101"/>
        <v>0</v>
      </c>
    </row>
    <row r="578" spans="1:11">
      <c r="A578" s="178">
        <v>37372</v>
      </c>
      <c r="B578" s="179" t="s">
        <v>239</v>
      </c>
      <c r="C578" s="180" t="s">
        <v>35</v>
      </c>
      <c r="D578" s="180" t="s">
        <v>158</v>
      </c>
      <c r="E578" s="178">
        <v>0.08</v>
      </c>
      <c r="F578" s="178">
        <f t="shared" si="100"/>
        <v>0.55000000000000004</v>
      </c>
      <c r="G578" s="178">
        <f t="shared" si="101"/>
        <v>0</v>
      </c>
    </row>
    <row r="579" spans="1:11">
      <c r="A579" s="178">
        <v>37373</v>
      </c>
      <c r="B579" s="179" t="s">
        <v>265</v>
      </c>
      <c r="C579" s="180" t="s">
        <v>35</v>
      </c>
      <c r="D579" s="180" t="s">
        <v>158</v>
      </c>
      <c r="E579" s="178">
        <v>0.08</v>
      </c>
      <c r="F579" s="178">
        <f t="shared" si="100"/>
        <v>0.06</v>
      </c>
      <c r="G579" s="178">
        <f t="shared" si="101"/>
        <v>0</v>
      </c>
    </row>
    <row r="580" spans="1:11" ht="21">
      <c r="A580" s="178">
        <v>43460</v>
      </c>
      <c r="B580" s="179" t="s">
        <v>241</v>
      </c>
      <c r="C580" s="180" t="s">
        <v>35</v>
      </c>
      <c r="D580" s="180" t="s">
        <v>158</v>
      </c>
      <c r="E580" s="178">
        <v>0.08</v>
      </c>
      <c r="F580" s="178">
        <f t="shared" si="100"/>
        <v>0.62</v>
      </c>
      <c r="G580" s="178">
        <f t="shared" si="101"/>
        <v>0</v>
      </c>
    </row>
    <row r="581" spans="1:11">
      <c r="A581" s="178">
        <v>43484</v>
      </c>
      <c r="B581" s="179" t="s">
        <v>230</v>
      </c>
      <c r="C581" s="180" t="s">
        <v>35</v>
      </c>
      <c r="D581" s="180" t="s">
        <v>158</v>
      </c>
      <c r="E581" s="178">
        <v>0.08</v>
      </c>
      <c r="F581" s="178">
        <f t="shared" si="100"/>
        <v>0.91</v>
      </c>
      <c r="G581" s="178">
        <f t="shared" si="101"/>
        <v>0</v>
      </c>
    </row>
    <row r="582" spans="1:11">
      <c r="A582" s="173" t="s">
        <v>751</v>
      </c>
      <c r="B582" s="174" t="s">
        <v>752</v>
      </c>
      <c r="C582" s="175" t="s">
        <v>614</v>
      </c>
      <c r="D582" s="175" t="s">
        <v>58</v>
      </c>
      <c r="E582" s="176">
        <v>30</v>
      </c>
      <c r="F582" s="237">
        <f>H582</f>
        <v>1.4934500000000002</v>
      </c>
      <c r="G582" s="177">
        <f>I582</f>
        <v>8.0329629999999999E-2</v>
      </c>
      <c r="H582" s="225">
        <f>SUMPRODUCT($E583:$E590,F583:F590)</f>
        <v>1.4934500000000002</v>
      </c>
      <c r="I582" s="225">
        <f>SUMPRODUCT($E583:$E590,G583:G590)</f>
        <v>8.0329629999999999E-2</v>
      </c>
      <c r="J582" s="226">
        <f>H582-F582</f>
        <v>0</v>
      </c>
      <c r="K582" s="226">
        <f>I582-G582</f>
        <v>0</v>
      </c>
    </row>
    <row r="583" spans="1:11">
      <c r="A583" s="178">
        <v>251</v>
      </c>
      <c r="B583" s="179" t="s">
        <v>196</v>
      </c>
      <c r="C583" s="180" t="s">
        <v>154</v>
      </c>
      <c r="D583" s="180" t="s">
        <v>158</v>
      </c>
      <c r="E583" s="178">
        <v>5.0394999999999997E-3</v>
      </c>
      <c r="F583" s="178">
        <f t="shared" ref="F583:F589" si="102">IF($C583="MAT.",VLOOKUP($A583,Insumos,5,FALSE),0)</f>
        <v>0</v>
      </c>
      <c r="G583" s="178">
        <f t="shared" ref="G583:G589" si="103">IF($C583="M.O.",VLOOKUP($A583,Insumos,5,FALSE),0)</f>
        <v>15.94</v>
      </c>
    </row>
    <row r="584" spans="1:11">
      <c r="A584" s="178">
        <v>37370</v>
      </c>
      <c r="B584" s="179" t="s">
        <v>190</v>
      </c>
      <c r="C584" s="180" t="s">
        <v>35</v>
      </c>
      <c r="D584" s="180" t="s">
        <v>158</v>
      </c>
      <c r="E584" s="178">
        <v>5.0000000000000001E-3</v>
      </c>
      <c r="F584" s="178">
        <f t="shared" si="102"/>
        <v>1.62</v>
      </c>
      <c r="G584" s="178">
        <f t="shared" si="103"/>
        <v>0</v>
      </c>
    </row>
    <row r="585" spans="1:11">
      <c r="A585" s="178">
        <v>37371</v>
      </c>
      <c r="B585" s="179" t="s">
        <v>277</v>
      </c>
      <c r="C585" s="180" t="s">
        <v>35</v>
      </c>
      <c r="D585" s="180" t="s">
        <v>158</v>
      </c>
      <c r="E585" s="178">
        <v>5.0000000000000001E-3</v>
      </c>
      <c r="F585" s="178">
        <f t="shared" si="102"/>
        <v>0.82</v>
      </c>
      <c r="G585" s="178">
        <f t="shared" si="103"/>
        <v>0</v>
      </c>
    </row>
    <row r="586" spans="1:11">
      <c r="A586" s="178">
        <v>37372</v>
      </c>
      <c r="B586" s="179" t="s">
        <v>239</v>
      </c>
      <c r="C586" s="180" t="s">
        <v>35</v>
      </c>
      <c r="D586" s="180" t="s">
        <v>158</v>
      </c>
      <c r="E586" s="178">
        <v>5.0000000000000001E-3</v>
      </c>
      <c r="F586" s="178">
        <f t="shared" si="102"/>
        <v>0.55000000000000004</v>
      </c>
      <c r="G586" s="178">
        <f t="shared" si="103"/>
        <v>0</v>
      </c>
    </row>
    <row r="587" spans="1:11">
      <c r="A587" s="178">
        <v>37373</v>
      </c>
      <c r="B587" s="179" t="s">
        <v>265</v>
      </c>
      <c r="C587" s="180" t="s">
        <v>35</v>
      </c>
      <c r="D587" s="180" t="s">
        <v>158</v>
      </c>
      <c r="E587" s="178">
        <v>5.0000000000000001E-3</v>
      </c>
      <c r="F587" s="178">
        <f t="shared" si="102"/>
        <v>0.06</v>
      </c>
      <c r="G587" s="178">
        <f t="shared" si="103"/>
        <v>0</v>
      </c>
    </row>
    <row r="588" spans="1:11" ht="21">
      <c r="A588" s="178">
        <v>43464</v>
      </c>
      <c r="B588" s="179" t="s">
        <v>245</v>
      </c>
      <c r="C588" s="180" t="s">
        <v>35</v>
      </c>
      <c r="D588" s="180" t="s">
        <v>158</v>
      </c>
      <c r="E588" s="178">
        <v>5.0000000000000001E-3</v>
      </c>
      <c r="F588" s="178">
        <f t="shared" si="102"/>
        <v>0.01</v>
      </c>
      <c r="G588" s="178">
        <f t="shared" si="103"/>
        <v>0</v>
      </c>
    </row>
    <row r="589" spans="1:11" ht="21">
      <c r="A589" s="178">
        <v>43488</v>
      </c>
      <c r="B589" s="179" t="s">
        <v>234</v>
      </c>
      <c r="C589" s="180" t="s">
        <v>35</v>
      </c>
      <c r="D589" s="180" t="s">
        <v>158</v>
      </c>
      <c r="E589" s="178">
        <v>5.0000000000000001E-3</v>
      </c>
      <c r="F589" s="178">
        <f t="shared" si="102"/>
        <v>0.63</v>
      </c>
      <c r="G589" s="178">
        <f t="shared" si="103"/>
        <v>0</v>
      </c>
    </row>
    <row r="590" spans="1:11">
      <c r="A590" s="178" t="s">
        <v>753</v>
      </c>
      <c r="B590" s="179" t="s">
        <v>752</v>
      </c>
      <c r="C590" s="180" t="s">
        <v>35</v>
      </c>
      <c r="D590" s="180" t="s">
        <v>58</v>
      </c>
      <c r="E590" s="178">
        <v>1</v>
      </c>
      <c r="F590" s="178">
        <f>IF($C590="MAT.",VLOOKUP($A590,Pesquisa,6,FALSE),0)</f>
        <v>1.4750000000000001</v>
      </c>
      <c r="G590" s="178">
        <f>IF($C590="m.o.",VLOOKUP($A590,Pesquisa,6,FALSE),0)</f>
        <v>0</v>
      </c>
    </row>
    <row r="591" spans="1:11">
      <c r="A591" s="173" t="s">
        <v>754</v>
      </c>
      <c r="B591" s="174" t="s">
        <v>755</v>
      </c>
      <c r="C591" s="175" t="s">
        <v>614</v>
      </c>
      <c r="D591" s="175" t="s">
        <v>2</v>
      </c>
      <c r="E591" s="176">
        <v>10</v>
      </c>
      <c r="F591" s="237">
        <f>H591</f>
        <v>61.402999999999999</v>
      </c>
      <c r="G591" s="177">
        <f>I591</f>
        <v>15.433174750000001</v>
      </c>
      <c r="H591" s="225">
        <f>SUMPRODUCT($E592:$E600,F592:F600)</f>
        <v>61.402999999999999</v>
      </c>
      <c r="I591" s="225">
        <f>SUMPRODUCT($E592:$E600,G592:G600)</f>
        <v>15.433174750000001</v>
      </c>
      <c r="J591" s="226">
        <f>H591-F591</f>
        <v>0</v>
      </c>
      <c r="K591" s="226">
        <f>I591-G591</f>
        <v>0</v>
      </c>
    </row>
    <row r="592" spans="1:11">
      <c r="A592" s="178">
        <v>251</v>
      </c>
      <c r="B592" s="179" t="s">
        <v>196</v>
      </c>
      <c r="C592" s="180" t="s">
        <v>154</v>
      </c>
      <c r="D592" s="180" t="s">
        <v>158</v>
      </c>
      <c r="E592" s="178">
        <v>0.352765</v>
      </c>
      <c r="F592" s="178">
        <f t="shared" ref="F592:F599" si="104">IF($C592="MAT.",VLOOKUP($A592,Insumos,5,FALSE),0)</f>
        <v>0</v>
      </c>
      <c r="G592" s="178">
        <f t="shared" ref="G592:G599" si="105">IF($C592="M.O.",VLOOKUP($A592,Insumos,5,FALSE),0)</f>
        <v>15.94</v>
      </c>
    </row>
    <row r="593" spans="1:11">
      <c r="A593" s="178">
        <v>37370</v>
      </c>
      <c r="B593" s="179" t="s">
        <v>190</v>
      </c>
      <c r="C593" s="180" t="s">
        <v>35</v>
      </c>
      <c r="D593" s="180" t="s">
        <v>158</v>
      </c>
      <c r="E593" s="178">
        <v>0.7</v>
      </c>
      <c r="F593" s="178">
        <f t="shared" si="104"/>
        <v>1.62</v>
      </c>
      <c r="G593" s="178">
        <f t="shared" si="105"/>
        <v>0</v>
      </c>
    </row>
    <row r="594" spans="1:11">
      <c r="A594" s="178">
        <v>37371</v>
      </c>
      <c r="B594" s="179" t="s">
        <v>277</v>
      </c>
      <c r="C594" s="180" t="s">
        <v>35</v>
      </c>
      <c r="D594" s="180" t="s">
        <v>158</v>
      </c>
      <c r="E594" s="178">
        <v>0.7</v>
      </c>
      <c r="F594" s="178">
        <f t="shared" si="104"/>
        <v>0.82</v>
      </c>
      <c r="G594" s="178">
        <f t="shared" si="105"/>
        <v>0</v>
      </c>
    </row>
    <row r="595" spans="1:11">
      <c r="A595" s="178">
        <v>37372</v>
      </c>
      <c r="B595" s="179" t="s">
        <v>239</v>
      </c>
      <c r="C595" s="180" t="s">
        <v>35</v>
      </c>
      <c r="D595" s="180" t="s">
        <v>158</v>
      </c>
      <c r="E595" s="178">
        <v>0.7</v>
      </c>
      <c r="F595" s="178">
        <f t="shared" si="104"/>
        <v>0.55000000000000004</v>
      </c>
      <c r="G595" s="178">
        <f t="shared" si="105"/>
        <v>0</v>
      </c>
    </row>
    <row r="596" spans="1:11">
      <c r="A596" s="178">
        <v>37373</v>
      </c>
      <c r="B596" s="179" t="s">
        <v>265</v>
      </c>
      <c r="C596" s="180" t="s">
        <v>35</v>
      </c>
      <c r="D596" s="180" t="s">
        <v>158</v>
      </c>
      <c r="E596" s="178">
        <v>0.7</v>
      </c>
      <c r="F596" s="178">
        <f t="shared" si="104"/>
        <v>0.06</v>
      </c>
      <c r="G596" s="178">
        <f t="shared" si="105"/>
        <v>0</v>
      </c>
    </row>
    <row r="597" spans="1:11">
      <c r="A597" s="178">
        <v>4058</v>
      </c>
      <c r="B597" s="179" t="s">
        <v>259</v>
      </c>
      <c r="C597" s="180" t="s">
        <v>154</v>
      </c>
      <c r="D597" s="180" t="s">
        <v>158</v>
      </c>
      <c r="E597" s="178">
        <v>0.351995</v>
      </c>
      <c r="F597" s="178">
        <f t="shared" si="104"/>
        <v>0</v>
      </c>
      <c r="G597" s="178">
        <f t="shared" si="105"/>
        <v>27.87</v>
      </c>
    </row>
    <row r="598" spans="1:11" ht="21">
      <c r="A598" s="178">
        <v>43464</v>
      </c>
      <c r="B598" s="179" t="s">
        <v>245</v>
      </c>
      <c r="C598" s="180" t="s">
        <v>35</v>
      </c>
      <c r="D598" s="180" t="s">
        <v>158</v>
      </c>
      <c r="E598" s="178">
        <v>0.7</v>
      </c>
      <c r="F598" s="178">
        <f t="shared" si="104"/>
        <v>0.01</v>
      </c>
      <c r="G598" s="178">
        <f t="shared" si="105"/>
        <v>0</v>
      </c>
    </row>
    <row r="599" spans="1:11" ht="21">
      <c r="A599" s="178">
        <v>43488</v>
      </c>
      <c r="B599" s="179" t="s">
        <v>234</v>
      </c>
      <c r="C599" s="180" t="s">
        <v>35</v>
      </c>
      <c r="D599" s="180" t="s">
        <v>158</v>
      </c>
      <c r="E599" s="178">
        <v>0.7</v>
      </c>
      <c r="F599" s="178">
        <f t="shared" si="104"/>
        <v>0.63</v>
      </c>
      <c r="G599" s="178">
        <f t="shared" si="105"/>
        <v>0</v>
      </c>
    </row>
    <row r="600" spans="1:11">
      <c r="A600" s="178" t="s">
        <v>756</v>
      </c>
      <c r="B600" s="179" t="s">
        <v>755</v>
      </c>
      <c r="C600" s="180" t="s">
        <v>35</v>
      </c>
      <c r="D600" s="180" t="s">
        <v>2</v>
      </c>
      <c r="E600" s="178">
        <v>1</v>
      </c>
      <c r="F600" s="178">
        <f>IF($C600="MAT.",VLOOKUP($A600,Pesquisa,6,FALSE),0)</f>
        <v>58.82</v>
      </c>
      <c r="G600" s="178">
        <f>IF($C600="m.o.",VLOOKUP($A600,Pesquisa,6,FALSE),0)</f>
        <v>0</v>
      </c>
    </row>
    <row r="601" spans="1:11">
      <c r="A601" s="173" t="s">
        <v>757</v>
      </c>
      <c r="B601" s="174" t="s">
        <v>758</v>
      </c>
      <c r="C601" s="175" t="s">
        <v>614</v>
      </c>
      <c r="D601" s="175" t="s">
        <v>2</v>
      </c>
      <c r="E601" s="176">
        <v>6</v>
      </c>
      <c r="F601" s="237">
        <f>H601</f>
        <v>18.866</v>
      </c>
      <c r="G601" s="177">
        <f>I601</f>
        <v>8.818957000000001</v>
      </c>
      <c r="H601" s="225">
        <f>SUMPRODUCT($E602:$E610,F602:F610)</f>
        <v>18.866</v>
      </c>
      <c r="I601" s="225">
        <f>SUMPRODUCT($E602:$E610,G602:G610)</f>
        <v>8.818957000000001</v>
      </c>
      <c r="J601" s="226">
        <f>H601-F601</f>
        <v>0</v>
      </c>
      <c r="K601" s="226">
        <f>I601-G601</f>
        <v>0</v>
      </c>
    </row>
    <row r="602" spans="1:11">
      <c r="A602" s="178">
        <v>251</v>
      </c>
      <c r="B602" s="179" t="s">
        <v>196</v>
      </c>
      <c r="C602" s="180" t="s">
        <v>154</v>
      </c>
      <c r="D602" s="180" t="s">
        <v>158</v>
      </c>
      <c r="E602" s="178">
        <v>0.20158000000000001</v>
      </c>
      <c r="F602" s="178">
        <f t="shared" ref="F602:F610" si="106">IF($C602="MAT.",VLOOKUP($A602,Insumos,5,FALSE),0)</f>
        <v>0</v>
      </c>
      <c r="G602" s="178">
        <f t="shared" ref="G602:G610" si="107">IF($C602="M.O.",VLOOKUP($A602,Insumos,5,FALSE),0)</f>
        <v>15.94</v>
      </c>
    </row>
    <row r="603" spans="1:11">
      <c r="A603" s="178">
        <v>26018</v>
      </c>
      <c r="B603" s="179" t="s">
        <v>221</v>
      </c>
      <c r="C603" s="180" t="s">
        <v>35</v>
      </c>
      <c r="D603" s="180" t="s">
        <v>2</v>
      </c>
      <c r="E603" s="178">
        <v>1</v>
      </c>
      <c r="F603" s="178">
        <f t="shared" si="106"/>
        <v>17.39</v>
      </c>
      <c r="G603" s="178">
        <f t="shared" si="107"/>
        <v>0</v>
      </c>
    </row>
    <row r="604" spans="1:11">
      <c r="A604" s="178">
        <v>37370</v>
      </c>
      <c r="B604" s="179" t="s">
        <v>190</v>
      </c>
      <c r="C604" s="180" t="s">
        <v>35</v>
      </c>
      <c r="D604" s="180" t="s">
        <v>158</v>
      </c>
      <c r="E604" s="178">
        <v>0.4</v>
      </c>
      <c r="F604" s="178">
        <f t="shared" si="106"/>
        <v>1.62</v>
      </c>
      <c r="G604" s="178">
        <f t="shared" si="107"/>
        <v>0</v>
      </c>
    </row>
    <row r="605" spans="1:11">
      <c r="A605" s="178">
        <v>37371</v>
      </c>
      <c r="B605" s="179" t="s">
        <v>277</v>
      </c>
      <c r="C605" s="180" t="s">
        <v>35</v>
      </c>
      <c r="D605" s="180" t="s">
        <v>158</v>
      </c>
      <c r="E605" s="178">
        <v>0.4</v>
      </c>
      <c r="F605" s="178">
        <f t="shared" si="106"/>
        <v>0.82</v>
      </c>
      <c r="G605" s="178">
        <f t="shared" si="107"/>
        <v>0</v>
      </c>
    </row>
    <row r="606" spans="1:11">
      <c r="A606" s="178">
        <v>37372</v>
      </c>
      <c r="B606" s="179" t="s">
        <v>239</v>
      </c>
      <c r="C606" s="180" t="s">
        <v>35</v>
      </c>
      <c r="D606" s="180" t="s">
        <v>158</v>
      </c>
      <c r="E606" s="178">
        <v>0.4</v>
      </c>
      <c r="F606" s="178">
        <f t="shared" si="106"/>
        <v>0.55000000000000004</v>
      </c>
      <c r="G606" s="178">
        <f t="shared" si="107"/>
        <v>0</v>
      </c>
    </row>
    <row r="607" spans="1:11">
      <c r="A607" s="178">
        <v>37373</v>
      </c>
      <c r="B607" s="179" t="s">
        <v>265</v>
      </c>
      <c r="C607" s="180" t="s">
        <v>35</v>
      </c>
      <c r="D607" s="180" t="s">
        <v>158</v>
      </c>
      <c r="E607" s="178">
        <v>0.4</v>
      </c>
      <c r="F607" s="178">
        <f t="shared" si="106"/>
        <v>0.06</v>
      </c>
      <c r="G607" s="178">
        <f t="shared" si="107"/>
        <v>0</v>
      </c>
    </row>
    <row r="608" spans="1:11">
      <c r="A608" s="178">
        <v>4058</v>
      </c>
      <c r="B608" s="179" t="s">
        <v>259</v>
      </c>
      <c r="C608" s="180" t="s">
        <v>154</v>
      </c>
      <c r="D608" s="180" t="s">
        <v>158</v>
      </c>
      <c r="E608" s="178">
        <v>0.20114000000000001</v>
      </c>
      <c r="F608" s="178">
        <f t="shared" si="106"/>
        <v>0</v>
      </c>
      <c r="G608" s="178">
        <f t="shared" si="107"/>
        <v>27.87</v>
      </c>
    </row>
    <row r="609" spans="1:11" ht="21">
      <c r="A609" s="178">
        <v>43464</v>
      </c>
      <c r="B609" s="179" t="s">
        <v>245</v>
      </c>
      <c r="C609" s="180" t="s">
        <v>35</v>
      </c>
      <c r="D609" s="180" t="s">
        <v>158</v>
      </c>
      <c r="E609" s="178">
        <v>0.4</v>
      </c>
      <c r="F609" s="178">
        <f t="shared" si="106"/>
        <v>0.01</v>
      </c>
      <c r="G609" s="178">
        <f t="shared" si="107"/>
        <v>0</v>
      </c>
    </row>
    <row r="610" spans="1:11" ht="21">
      <c r="A610" s="178">
        <v>43488</v>
      </c>
      <c r="B610" s="179" t="s">
        <v>234</v>
      </c>
      <c r="C610" s="180" t="s">
        <v>35</v>
      </c>
      <c r="D610" s="180" t="s">
        <v>158</v>
      </c>
      <c r="E610" s="178">
        <v>0.4</v>
      </c>
      <c r="F610" s="178">
        <f t="shared" si="106"/>
        <v>0.63</v>
      </c>
      <c r="G610" s="178">
        <f t="shared" si="107"/>
        <v>0</v>
      </c>
    </row>
    <row r="611" spans="1:11">
      <c r="A611" s="173" t="s">
        <v>759</v>
      </c>
      <c r="B611" s="174" t="s">
        <v>760</v>
      </c>
      <c r="C611" s="175" t="s">
        <v>614</v>
      </c>
      <c r="D611" s="175" t="s">
        <v>2</v>
      </c>
      <c r="E611" s="176">
        <v>3</v>
      </c>
      <c r="F611" s="237">
        <f>H611</f>
        <v>17.896000000000001</v>
      </c>
      <c r="G611" s="177">
        <f>I611</f>
        <v>8.818957000000001</v>
      </c>
      <c r="H611" s="225">
        <f>SUMPRODUCT($E612:$E620,F612:F620)</f>
        <v>17.896000000000001</v>
      </c>
      <c r="I611" s="225">
        <f>SUMPRODUCT($E612:$E620,G612:G620)</f>
        <v>8.818957000000001</v>
      </c>
      <c r="J611" s="226">
        <f>H611-F611</f>
        <v>0</v>
      </c>
      <c r="K611" s="226">
        <f>I611-G611</f>
        <v>0</v>
      </c>
    </row>
    <row r="612" spans="1:11">
      <c r="A612" s="178">
        <v>251</v>
      </c>
      <c r="B612" s="179" t="s">
        <v>196</v>
      </c>
      <c r="C612" s="180" t="s">
        <v>154</v>
      </c>
      <c r="D612" s="180" t="s">
        <v>158</v>
      </c>
      <c r="E612" s="178">
        <v>0.20158000000000001</v>
      </c>
      <c r="F612" s="178">
        <f t="shared" ref="F612:F620" si="108">IF($C612="MAT.",VLOOKUP($A612,Insumos,5,FALSE),0)</f>
        <v>0</v>
      </c>
      <c r="G612" s="178">
        <f t="shared" ref="G612:G620" si="109">IF($C612="M.O.",VLOOKUP($A612,Insumos,5,FALSE),0)</f>
        <v>15.94</v>
      </c>
    </row>
    <row r="613" spans="1:11" ht="21">
      <c r="A613" s="178">
        <v>26019</v>
      </c>
      <c r="B613" s="179" t="s">
        <v>761</v>
      </c>
      <c r="C613" s="180" t="s">
        <v>35</v>
      </c>
      <c r="D613" s="180" t="s">
        <v>2</v>
      </c>
      <c r="E613" s="178">
        <v>1</v>
      </c>
      <c r="F613" s="178">
        <f t="shared" si="108"/>
        <v>16.420000000000002</v>
      </c>
      <c r="G613" s="178">
        <f t="shared" si="109"/>
        <v>0</v>
      </c>
    </row>
    <row r="614" spans="1:11">
      <c r="A614" s="178">
        <v>37370</v>
      </c>
      <c r="B614" s="179" t="s">
        <v>190</v>
      </c>
      <c r="C614" s="180" t="s">
        <v>35</v>
      </c>
      <c r="D614" s="180" t="s">
        <v>158</v>
      </c>
      <c r="E614" s="178">
        <v>0.4</v>
      </c>
      <c r="F614" s="178">
        <f t="shared" si="108"/>
        <v>1.62</v>
      </c>
      <c r="G614" s="178">
        <f t="shared" si="109"/>
        <v>0</v>
      </c>
    </row>
    <row r="615" spans="1:11">
      <c r="A615" s="178">
        <v>37371</v>
      </c>
      <c r="B615" s="179" t="s">
        <v>277</v>
      </c>
      <c r="C615" s="180" t="s">
        <v>35</v>
      </c>
      <c r="D615" s="180" t="s">
        <v>158</v>
      </c>
      <c r="E615" s="178">
        <v>0.4</v>
      </c>
      <c r="F615" s="178">
        <f t="shared" si="108"/>
        <v>0.82</v>
      </c>
      <c r="G615" s="178">
        <f t="shared" si="109"/>
        <v>0</v>
      </c>
    </row>
    <row r="616" spans="1:11">
      <c r="A616" s="178">
        <v>37372</v>
      </c>
      <c r="B616" s="179" t="s">
        <v>239</v>
      </c>
      <c r="C616" s="180" t="s">
        <v>35</v>
      </c>
      <c r="D616" s="180" t="s">
        <v>158</v>
      </c>
      <c r="E616" s="178">
        <v>0.4</v>
      </c>
      <c r="F616" s="178">
        <f t="shared" si="108"/>
        <v>0.55000000000000004</v>
      </c>
      <c r="G616" s="178">
        <f t="shared" si="109"/>
        <v>0</v>
      </c>
    </row>
    <row r="617" spans="1:11">
      <c r="A617" s="178">
        <v>37373</v>
      </c>
      <c r="B617" s="179" t="s">
        <v>265</v>
      </c>
      <c r="C617" s="180" t="s">
        <v>35</v>
      </c>
      <c r="D617" s="180" t="s">
        <v>158</v>
      </c>
      <c r="E617" s="178">
        <v>0.4</v>
      </c>
      <c r="F617" s="178">
        <f t="shared" si="108"/>
        <v>0.06</v>
      </c>
      <c r="G617" s="178">
        <f t="shared" si="109"/>
        <v>0</v>
      </c>
    </row>
    <row r="618" spans="1:11">
      <c r="A618" s="178">
        <v>4058</v>
      </c>
      <c r="B618" s="179" t="s">
        <v>259</v>
      </c>
      <c r="C618" s="180" t="s">
        <v>154</v>
      </c>
      <c r="D618" s="180" t="s">
        <v>158</v>
      </c>
      <c r="E618" s="178">
        <v>0.20114000000000001</v>
      </c>
      <c r="F618" s="178">
        <f t="shared" si="108"/>
        <v>0</v>
      </c>
      <c r="G618" s="178">
        <f t="shared" si="109"/>
        <v>27.87</v>
      </c>
    </row>
    <row r="619" spans="1:11" ht="21">
      <c r="A619" s="178">
        <v>43464</v>
      </c>
      <c r="B619" s="179" t="s">
        <v>245</v>
      </c>
      <c r="C619" s="180" t="s">
        <v>35</v>
      </c>
      <c r="D619" s="180" t="s">
        <v>158</v>
      </c>
      <c r="E619" s="178">
        <v>0.4</v>
      </c>
      <c r="F619" s="178">
        <f t="shared" si="108"/>
        <v>0.01</v>
      </c>
      <c r="G619" s="178">
        <f t="shared" si="109"/>
        <v>0</v>
      </c>
    </row>
    <row r="620" spans="1:11" ht="21">
      <c r="A620" s="178">
        <v>43488</v>
      </c>
      <c r="B620" s="179" t="s">
        <v>234</v>
      </c>
      <c r="C620" s="180" t="s">
        <v>35</v>
      </c>
      <c r="D620" s="180" t="s">
        <v>158</v>
      </c>
      <c r="E620" s="178">
        <v>0.4</v>
      </c>
      <c r="F620" s="178">
        <f t="shared" si="108"/>
        <v>0.63</v>
      </c>
      <c r="G620" s="178">
        <f t="shared" si="109"/>
        <v>0</v>
      </c>
    </row>
    <row r="621" spans="1:11">
      <c r="A621" s="173" t="s">
        <v>762</v>
      </c>
      <c r="B621" s="174" t="s">
        <v>763</v>
      </c>
      <c r="C621" s="175" t="s">
        <v>614</v>
      </c>
      <c r="D621" s="175" t="s">
        <v>160</v>
      </c>
      <c r="E621" s="176">
        <v>5</v>
      </c>
      <c r="F621" s="237">
        <f>H621</f>
        <v>20.475999999999999</v>
      </c>
      <c r="G621" s="177">
        <f>I621</f>
        <v>8.818957000000001</v>
      </c>
      <c r="H621" s="225">
        <f>SUMPRODUCT($E622:$E630,F622:F630)</f>
        <v>20.475999999999999</v>
      </c>
      <c r="I621" s="225">
        <f>SUMPRODUCT($E622:$E630,G622:G630)</f>
        <v>8.818957000000001</v>
      </c>
      <c r="J621" s="226">
        <f>H621-F621</f>
        <v>0</v>
      </c>
      <c r="K621" s="226">
        <f>I621-G621</f>
        <v>0</v>
      </c>
    </row>
    <row r="622" spans="1:11">
      <c r="A622" s="178">
        <v>10997</v>
      </c>
      <c r="B622" s="179" t="s">
        <v>223</v>
      </c>
      <c r="C622" s="180" t="s">
        <v>35</v>
      </c>
      <c r="D622" s="180" t="s">
        <v>160</v>
      </c>
      <c r="E622" s="178">
        <v>1</v>
      </c>
      <c r="F622" s="178">
        <f t="shared" ref="F622:F630" si="110">IF($C622="MAT.",VLOOKUP($A622,Insumos,5,FALSE),0)</f>
        <v>19</v>
      </c>
      <c r="G622" s="178">
        <f t="shared" ref="G622:G630" si="111">IF($C622="M.O.",VLOOKUP($A622,Insumos,5,FALSE),0)</f>
        <v>0</v>
      </c>
    </row>
    <row r="623" spans="1:11">
      <c r="A623" s="178">
        <v>251</v>
      </c>
      <c r="B623" s="179" t="s">
        <v>196</v>
      </c>
      <c r="C623" s="180" t="s">
        <v>154</v>
      </c>
      <c r="D623" s="180" t="s">
        <v>158</v>
      </c>
      <c r="E623" s="178">
        <v>0.20158000000000001</v>
      </c>
      <c r="F623" s="178">
        <f t="shared" si="110"/>
        <v>0</v>
      </c>
      <c r="G623" s="178">
        <f t="shared" si="111"/>
        <v>15.94</v>
      </c>
    </row>
    <row r="624" spans="1:11">
      <c r="A624" s="178">
        <v>37370</v>
      </c>
      <c r="B624" s="179" t="s">
        <v>190</v>
      </c>
      <c r="C624" s="180" t="s">
        <v>35</v>
      </c>
      <c r="D624" s="180" t="s">
        <v>158</v>
      </c>
      <c r="E624" s="178">
        <v>0.4</v>
      </c>
      <c r="F624" s="178">
        <f t="shared" si="110"/>
        <v>1.62</v>
      </c>
      <c r="G624" s="178">
        <f t="shared" si="111"/>
        <v>0</v>
      </c>
    </row>
    <row r="625" spans="1:11">
      <c r="A625" s="178">
        <v>37371</v>
      </c>
      <c r="B625" s="179" t="s">
        <v>277</v>
      </c>
      <c r="C625" s="180" t="s">
        <v>35</v>
      </c>
      <c r="D625" s="180" t="s">
        <v>158</v>
      </c>
      <c r="E625" s="178">
        <v>0.4</v>
      </c>
      <c r="F625" s="178">
        <f t="shared" si="110"/>
        <v>0.82</v>
      </c>
      <c r="G625" s="178">
        <f t="shared" si="111"/>
        <v>0</v>
      </c>
    </row>
    <row r="626" spans="1:11">
      <c r="A626" s="178">
        <v>37372</v>
      </c>
      <c r="B626" s="179" t="s">
        <v>239</v>
      </c>
      <c r="C626" s="180" t="s">
        <v>35</v>
      </c>
      <c r="D626" s="180" t="s">
        <v>158</v>
      </c>
      <c r="E626" s="178">
        <v>0.4</v>
      </c>
      <c r="F626" s="178">
        <f t="shared" si="110"/>
        <v>0.55000000000000004</v>
      </c>
      <c r="G626" s="178">
        <f t="shared" si="111"/>
        <v>0</v>
      </c>
    </row>
    <row r="627" spans="1:11">
      <c r="A627" s="178">
        <v>37373</v>
      </c>
      <c r="B627" s="179" t="s">
        <v>265</v>
      </c>
      <c r="C627" s="180" t="s">
        <v>35</v>
      </c>
      <c r="D627" s="180" t="s">
        <v>158</v>
      </c>
      <c r="E627" s="178">
        <v>0.4</v>
      </c>
      <c r="F627" s="178">
        <f t="shared" si="110"/>
        <v>0.06</v>
      </c>
      <c r="G627" s="178">
        <f t="shared" si="111"/>
        <v>0</v>
      </c>
    </row>
    <row r="628" spans="1:11">
      <c r="A628" s="178">
        <v>4058</v>
      </c>
      <c r="B628" s="179" t="s">
        <v>259</v>
      </c>
      <c r="C628" s="180" t="s">
        <v>154</v>
      </c>
      <c r="D628" s="180" t="s">
        <v>158</v>
      </c>
      <c r="E628" s="178">
        <v>0.20114000000000001</v>
      </c>
      <c r="F628" s="178">
        <f t="shared" si="110"/>
        <v>0</v>
      </c>
      <c r="G628" s="178">
        <f t="shared" si="111"/>
        <v>27.87</v>
      </c>
    </row>
    <row r="629" spans="1:11" ht="21">
      <c r="A629" s="178">
        <v>43464</v>
      </c>
      <c r="B629" s="179" t="s">
        <v>245</v>
      </c>
      <c r="C629" s="180" t="s">
        <v>35</v>
      </c>
      <c r="D629" s="180" t="s">
        <v>158</v>
      </c>
      <c r="E629" s="178">
        <v>0.4</v>
      </c>
      <c r="F629" s="178">
        <f t="shared" si="110"/>
        <v>0.01</v>
      </c>
      <c r="G629" s="178">
        <f t="shared" si="111"/>
        <v>0</v>
      </c>
    </row>
    <row r="630" spans="1:11" ht="21">
      <c r="A630" s="178">
        <v>43488</v>
      </c>
      <c r="B630" s="179" t="s">
        <v>234</v>
      </c>
      <c r="C630" s="180" t="s">
        <v>35</v>
      </c>
      <c r="D630" s="180" t="s">
        <v>158</v>
      </c>
      <c r="E630" s="178">
        <v>0.4</v>
      </c>
      <c r="F630" s="178">
        <f t="shared" si="110"/>
        <v>0.63</v>
      </c>
      <c r="G630" s="178">
        <f t="shared" si="111"/>
        <v>0</v>
      </c>
    </row>
    <row r="631" spans="1:11">
      <c r="A631" s="173" t="s">
        <v>764</v>
      </c>
      <c r="B631" s="174" t="s">
        <v>765</v>
      </c>
      <c r="C631" s="175" t="s">
        <v>614</v>
      </c>
      <c r="D631" s="175" t="s">
        <v>2</v>
      </c>
      <c r="E631" s="176">
        <v>5</v>
      </c>
      <c r="F631" s="237">
        <f>H631</f>
        <v>479.37</v>
      </c>
      <c r="G631" s="177">
        <f>I631</f>
        <v>44.094785000000002</v>
      </c>
      <c r="H631" s="225">
        <f>SUMPRODUCT($E632:$E640,F632:F640)</f>
        <v>479.37</v>
      </c>
      <c r="I631" s="225">
        <f>SUMPRODUCT($E632:$E640,G632:G640)</f>
        <v>44.094785000000002</v>
      </c>
      <c r="J631" s="226">
        <f>H631-F631</f>
        <v>0</v>
      </c>
      <c r="K631" s="226">
        <f>I631-G631</f>
        <v>0</v>
      </c>
    </row>
    <row r="632" spans="1:11">
      <c r="A632" s="178">
        <v>251</v>
      </c>
      <c r="B632" s="179" t="s">
        <v>196</v>
      </c>
      <c r="C632" s="180" t="s">
        <v>154</v>
      </c>
      <c r="D632" s="180" t="s">
        <v>158</v>
      </c>
      <c r="E632" s="178">
        <v>1.0079</v>
      </c>
      <c r="F632" s="178">
        <f t="shared" ref="F632:F639" si="112">IF($C632="MAT.",VLOOKUP($A632,Insumos,5,FALSE),0)</f>
        <v>0</v>
      </c>
      <c r="G632" s="178">
        <f t="shared" ref="G632:G639" si="113">IF($C632="M.O.",VLOOKUP($A632,Insumos,5,FALSE),0)</f>
        <v>15.94</v>
      </c>
    </row>
    <row r="633" spans="1:11">
      <c r="A633" s="178">
        <v>37370</v>
      </c>
      <c r="B633" s="179" t="s">
        <v>190</v>
      </c>
      <c r="C633" s="180" t="s">
        <v>35</v>
      </c>
      <c r="D633" s="180" t="s">
        <v>158</v>
      </c>
      <c r="E633" s="178">
        <v>2</v>
      </c>
      <c r="F633" s="178">
        <f t="shared" si="112"/>
        <v>1.62</v>
      </c>
      <c r="G633" s="178">
        <f t="shared" si="113"/>
        <v>0</v>
      </c>
    </row>
    <row r="634" spans="1:11">
      <c r="A634" s="178">
        <v>37371</v>
      </c>
      <c r="B634" s="179" t="s">
        <v>277</v>
      </c>
      <c r="C634" s="180" t="s">
        <v>35</v>
      </c>
      <c r="D634" s="180" t="s">
        <v>158</v>
      </c>
      <c r="E634" s="178">
        <v>2</v>
      </c>
      <c r="F634" s="178">
        <f t="shared" si="112"/>
        <v>0.82</v>
      </c>
      <c r="G634" s="178">
        <f t="shared" si="113"/>
        <v>0</v>
      </c>
    </row>
    <row r="635" spans="1:11">
      <c r="A635" s="178">
        <v>37372</v>
      </c>
      <c r="B635" s="179" t="s">
        <v>239</v>
      </c>
      <c r="C635" s="180" t="s">
        <v>35</v>
      </c>
      <c r="D635" s="180" t="s">
        <v>158</v>
      </c>
      <c r="E635" s="178">
        <v>2</v>
      </c>
      <c r="F635" s="178">
        <f t="shared" si="112"/>
        <v>0.55000000000000004</v>
      </c>
      <c r="G635" s="178">
        <f t="shared" si="113"/>
        <v>0</v>
      </c>
    </row>
    <row r="636" spans="1:11">
      <c r="A636" s="178">
        <v>37373</v>
      </c>
      <c r="B636" s="179" t="s">
        <v>265</v>
      </c>
      <c r="C636" s="180" t="s">
        <v>35</v>
      </c>
      <c r="D636" s="180" t="s">
        <v>158</v>
      </c>
      <c r="E636" s="178">
        <v>2</v>
      </c>
      <c r="F636" s="178">
        <f t="shared" si="112"/>
        <v>0.06</v>
      </c>
      <c r="G636" s="178">
        <f t="shared" si="113"/>
        <v>0</v>
      </c>
    </row>
    <row r="637" spans="1:11">
      <c r="A637" s="178">
        <v>4058</v>
      </c>
      <c r="B637" s="179" t="s">
        <v>259</v>
      </c>
      <c r="C637" s="180" t="s">
        <v>154</v>
      </c>
      <c r="D637" s="180" t="s">
        <v>158</v>
      </c>
      <c r="E637" s="178">
        <v>1.0057</v>
      </c>
      <c r="F637" s="178">
        <f t="shared" si="112"/>
        <v>0</v>
      </c>
      <c r="G637" s="178">
        <f t="shared" si="113"/>
        <v>27.87</v>
      </c>
    </row>
    <row r="638" spans="1:11" ht="21">
      <c r="A638" s="178">
        <v>43464</v>
      </c>
      <c r="B638" s="179" t="s">
        <v>245</v>
      </c>
      <c r="C638" s="180" t="s">
        <v>35</v>
      </c>
      <c r="D638" s="180" t="s">
        <v>158</v>
      </c>
      <c r="E638" s="178">
        <v>2</v>
      </c>
      <c r="F638" s="178">
        <f t="shared" si="112"/>
        <v>0.01</v>
      </c>
      <c r="G638" s="178">
        <f t="shared" si="113"/>
        <v>0</v>
      </c>
    </row>
    <row r="639" spans="1:11" ht="21">
      <c r="A639" s="178">
        <v>43488</v>
      </c>
      <c r="B639" s="179" t="s">
        <v>234</v>
      </c>
      <c r="C639" s="180" t="s">
        <v>35</v>
      </c>
      <c r="D639" s="180" t="s">
        <v>158</v>
      </c>
      <c r="E639" s="178">
        <v>2</v>
      </c>
      <c r="F639" s="178">
        <f t="shared" si="112"/>
        <v>0.63</v>
      </c>
      <c r="G639" s="178">
        <f t="shared" si="113"/>
        <v>0</v>
      </c>
    </row>
    <row r="640" spans="1:11">
      <c r="A640" s="178" t="s">
        <v>766</v>
      </c>
      <c r="B640" s="179" t="s">
        <v>765</v>
      </c>
      <c r="C640" s="180" t="s">
        <v>35</v>
      </c>
      <c r="D640" s="180" t="s">
        <v>2</v>
      </c>
      <c r="E640" s="178">
        <v>1</v>
      </c>
      <c r="F640" s="178">
        <f>IF($C640="MAT.",VLOOKUP($A640,Pesquisa,6,FALSE),0)</f>
        <v>471.99</v>
      </c>
      <c r="G640" s="178">
        <f>IF($C640="m.o.",VLOOKUP($A640,Pesquisa,6,FALSE),0)</f>
        <v>0</v>
      </c>
    </row>
    <row r="641" spans="1:11">
      <c r="A641" s="173" t="s">
        <v>767</v>
      </c>
      <c r="B641" s="174" t="s">
        <v>768</v>
      </c>
      <c r="C641" s="175" t="s">
        <v>614</v>
      </c>
      <c r="D641" s="175" t="s">
        <v>2</v>
      </c>
      <c r="E641" s="176">
        <v>8</v>
      </c>
      <c r="F641" s="237">
        <f>H641</f>
        <v>96.905000000000001</v>
      </c>
      <c r="G641" s="177">
        <f>I641</f>
        <v>44.094785000000002</v>
      </c>
      <c r="H641" s="225">
        <f>SUMPRODUCT($E642:$E650,F642:F650)</f>
        <v>96.905000000000001</v>
      </c>
      <c r="I641" s="225">
        <f>SUMPRODUCT($E642:$E650,G642:G650)</f>
        <v>44.094785000000002</v>
      </c>
      <c r="J641" s="226">
        <f>H641-F641</f>
        <v>0</v>
      </c>
      <c r="K641" s="226">
        <f>I641-G641</f>
        <v>0</v>
      </c>
    </row>
    <row r="642" spans="1:11">
      <c r="A642" s="178">
        <v>251</v>
      </c>
      <c r="B642" s="179" t="s">
        <v>196</v>
      </c>
      <c r="C642" s="180" t="s">
        <v>154</v>
      </c>
      <c r="D642" s="180" t="s">
        <v>158</v>
      </c>
      <c r="E642" s="178">
        <v>1.0079</v>
      </c>
      <c r="F642" s="178">
        <f t="shared" ref="F642:F649" si="114">IF($C642="MAT.",VLOOKUP($A642,Insumos,5,FALSE),0)</f>
        <v>0</v>
      </c>
      <c r="G642" s="178">
        <f t="shared" ref="G642:G649" si="115">IF($C642="M.O.",VLOOKUP($A642,Insumos,5,FALSE),0)</f>
        <v>15.94</v>
      </c>
    </row>
    <row r="643" spans="1:11">
      <c r="A643" s="178">
        <v>37370</v>
      </c>
      <c r="B643" s="179" t="s">
        <v>190</v>
      </c>
      <c r="C643" s="180" t="s">
        <v>35</v>
      </c>
      <c r="D643" s="180" t="s">
        <v>158</v>
      </c>
      <c r="E643" s="178">
        <v>2</v>
      </c>
      <c r="F643" s="178">
        <f t="shared" si="114"/>
        <v>1.62</v>
      </c>
      <c r="G643" s="178">
        <f t="shared" si="115"/>
        <v>0</v>
      </c>
    </row>
    <row r="644" spans="1:11">
      <c r="A644" s="178">
        <v>37371</v>
      </c>
      <c r="B644" s="179" t="s">
        <v>277</v>
      </c>
      <c r="C644" s="180" t="s">
        <v>35</v>
      </c>
      <c r="D644" s="180" t="s">
        <v>158</v>
      </c>
      <c r="E644" s="178">
        <v>2</v>
      </c>
      <c r="F644" s="178">
        <f t="shared" si="114"/>
        <v>0.82</v>
      </c>
      <c r="G644" s="178">
        <f t="shared" si="115"/>
        <v>0</v>
      </c>
    </row>
    <row r="645" spans="1:11">
      <c r="A645" s="178">
        <v>37372</v>
      </c>
      <c r="B645" s="179" t="s">
        <v>239</v>
      </c>
      <c r="C645" s="180" t="s">
        <v>35</v>
      </c>
      <c r="D645" s="180" t="s">
        <v>158</v>
      </c>
      <c r="E645" s="178">
        <v>2</v>
      </c>
      <c r="F645" s="178">
        <f t="shared" si="114"/>
        <v>0.55000000000000004</v>
      </c>
      <c r="G645" s="178">
        <f t="shared" si="115"/>
        <v>0</v>
      </c>
    </row>
    <row r="646" spans="1:11">
      <c r="A646" s="178">
        <v>37373</v>
      </c>
      <c r="B646" s="179" t="s">
        <v>265</v>
      </c>
      <c r="C646" s="180" t="s">
        <v>35</v>
      </c>
      <c r="D646" s="180" t="s">
        <v>158</v>
      </c>
      <c r="E646" s="178">
        <v>2</v>
      </c>
      <c r="F646" s="178">
        <f t="shared" si="114"/>
        <v>0.06</v>
      </c>
      <c r="G646" s="178">
        <f t="shared" si="115"/>
        <v>0</v>
      </c>
    </row>
    <row r="647" spans="1:11">
      <c r="A647" s="178">
        <v>4058</v>
      </c>
      <c r="B647" s="179" t="s">
        <v>259</v>
      </c>
      <c r="C647" s="180" t="s">
        <v>154</v>
      </c>
      <c r="D647" s="180" t="s">
        <v>158</v>
      </c>
      <c r="E647" s="178">
        <v>1.0057</v>
      </c>
      <c r="F647" s="178">
        <f t="shared" si="114"/>
        <v>0</v>
      </c>
      <c r="G647" s="178">
        <f t="shared" si="115"/>
        <v>27.87</v>
      </c>
    </row>
    <row r="648" spans="1:11" ht="21">
      <c r="A648" s="178">
        <v>43464</v>
      </c>
      <c r="B648" s="179" t="s">
        <v>245</v>
      </c>
      <c r="C648" s="180" t="s">
        <v>35</v>
      </c>
      <c r="D648" s="180" t="s">
        <v>158</v>
      </c>
      <c r="E648" s="178">
        <v>2</v>
      </c>
      <c r="F648" s="178">
        <f t="shared" si="114"/>
        <v>0.01</v>
      </c>
      <c r="G648" s="178">
        <f t="shared" si="115"/>
        <v>0</v>
      </c>
    </row>
    <row r="649" spans="1:11" ht="21">
      <c r="A649" s="178">
        <v>43488</v>
      </c>
      <c r="B649" s="179" t="s">
        <v>234</v>
      </c>
      <c r="C649" s="180" t="s">
        <v>35</v>
      </c>
      <c r="D649" s="180" t="s">
        <v>158</v>
      </c>
      <c r="E649" s="178">
        <v>2</v>
      </c>
      <c r="F649" s="178">
        <f t="shared" si="114"/>
        <v>0.63</v>
      </c>
      <c r="G649" s="178">
        <f t="shared" si="115"/>
        <v>0</v>
      </c>
    </row>
    <row r="650" spans="1:11">
      <c r="A650" s="178" t="s">
        <v>769</v>
      </c>
      <c r="B650" s="179" t="s">
        <v>768</v>
      </c>
      <c r="C650" s="180" t="s">
        <v>35</v>
      </c>
      <c r="D650" s="180" t="s">
        <v>2</v>
      </c>
      <c r="E650" s="178">
        <v>1</v>
      </c>
      <c r="F650" s="178">
        <f>IF($C650="MAT.",VLOOKUP($A650,Pesquisa,6,FALSE),0)</f>
        <v>89.525000000000006</v>
      </c>
      <c r="G650" s="178">
        <f>IF($C650="m.o.",VLOOKUP($A650,Pesquisa,6,FALSE),0)</f>
        <v>0</v>
      </c>
    </row>
    <row r="651" spans="1:11">
      <c r="A651" s="173" t="s">
        <v>770</v>
      </c>
      <c r="B651" s="174" t="s">
        <v>771</v>
      </c>
      <c r="C651" s="175" t="s">
        <v>614</v>
      </c>
      <c r="D651" s="175" t="s">
        <v>2</v>
      </c>
      <c r="E651" s="176">
        <v>2</v>
      </c>
      <c r="F651" s="237">
        <f>H651</f>
        <v>890.71333333333337</v>
      </c>
      <c r="G651" s="177">
        <f>I651</f>
        <v>44.094785000000002</v>
      </c>
      <c r="H651" s="225">
        <f>SUMPRODUCT($E652:$E660,F652:F660)</f>
        <v>890.71333333333337</v>
      </c>
      <c r="I651" s="225">
        <f>SUMPRODUCT($E652:$E660,G652:G660)</f>
        <v>44.094785000000002</v>
      </c>
      <c r="J651" s="226">
        <f>H651-F651</f>
        <v>0</v>
      </c>
      <c r="K651" s="226">
        <f>I651-G651</f>
        <v>0</v>
      </c>
    </row>
    <row r="652" spans="1:11">
      <c r="A652" s="178">
        <v>251</v>
      </c>
      <c r="B652" s="179" t="s">
        <v>196</v>
      </c>
      <c r="C652" s="180" t="s">
        <v>154</v>
      </c>
      <c r="D652" s="180" t="s">
        <v>158</v>
      </c>
      <c r="E652" s="178">
        <v>1.0079</v>
      </c>
      <c r="F652" s="178">
        <f t="shared" ref="F652:F659" si="116">IF($C652="MAT.",VLOOKUP($A652,Insumos,5,FALSE),0)</f>
        <v>0</v>
      </c>
      <c r="G652" s="178">
        <f t="shared" ref="G652:G659" si="117">IF($C652="M.O.",VLOOKUP($A652,Insumos,5,FALSE),0)</f>
        <v>15.94</v>
      </c>
    </row>
    <row r="653" spans="1:11">
      <c r="A653" s="178">
        <v>37370</v>
      </c>
      <c r="B653" s="179" t="s">
        <v>190</v>
      </c>
      <c r="C653" s="180" t="s">
        <v>35</v>
      </c>
      <c r="D653" s="180" t="s">
        <v>158</v>
      </c>
      <c r="E653" s="178">
        <v>2</v>
      </c>
      <c r="F653" s="178">
        <f t="shared" si="116"/>
        <v>1.62</v>
      </c>
      <c r="G653" s="178">
        <f t="shared" si="117"/>
        <v>0</v>
      </c>
    </row>
    <row r="654" spans="1:11">
      <c r="A654" s="178">
        <v>37371</v>
      </c>
      <c r="B654" s="179" t="s">
        <v>277</v>
      </c>
      <c r="C654" s="180" t="s">
        <v>35</v>
      </c>
      <c r="D654" s="180" t="s">
        <v>158</v>
      </c>
      <c r="E654" s="178">
        <v>2</v>
      </c>
      <c r="F654" s="178">
        <f t="shared" si="116"/>
        <v>0.82</v>
      </c>
      <c r="G654" s="178">
        <f t="shared" si="117"/>
        <v>0</v>
      </c>
    </row>
    <row r="655" spans="1:11">
      <c r="A655" s="178">
        <v>37372</v>
      </c>
      <c r="B655" s="179" t="s">
        <v>239</v>
      </c>
      <c r="C655" s="180" t="s">
        <v>35</v>
      </c>
      <c r="D655" s="180" t="s">
        <v>158</v>
      </c>
      <c r="E655" s="178">
        <v>2</v>
      </c>
      <c r="F655" s="178">
        <f t="shared" si="116"/>
        <v>0.55000000000000004</v>
      </c>
      <c r="G655" s="178">
        <f t="shared" si="117"/>
        <v>0</v>
      </c>
    </row>
    <row r="656" spans="1:11">
      <c r="A656" s="178">
        <v>37373</v>
      </c>
      <c r="B656" s="179" t="s">
        <v>265</v>
      </c>
      <c r="C656" s="180" t="s">
        <v>35</v>
      </c>
      <c r="D656" s="180" t="s">
        <v>158</v>
      </c>
      <c r="E656" s="178">
        <v>2</v>
      </c>
      <c r="F656" s="178">
        <f t="shared" si="116"/>
        <v>0.06</v>
      </c>
      <c r="G656" s="178">
        <f t="shared" si="117"/>
        <v>0</v>
      </c>
    </row>
    <row r="657" spans="1:11">
      <c r="A657" s="178">
        <v>4058</v>
      </c>
      <c r="B657" s="179" t="s">
        <v>259</v>
      </c>
      <c r="C657" s="180" t="s">
        <v>154</v>
      </c>
      <c r="D657" s="180" t="s">
        <v>158</v>
      </c>
      <c r="E657" s="178">
        <v>1.0057</v>
      </c>
      <c r="F657" s="178">
        <f t="shared" si="116"/>
        <v>0</v>
      </c>
      <c r="G657" s="178">
        <f t="shared" si="117"/>
        <v>27.87</v>
      </c>
    </row>
    <row r="658" spans="1:11" ht="21">
      <c r="A658" s="178">
        <v>43464</v>
      </c>
      <c r="B658" s="179" t="s">
        <v>245</v>
      </c>
      <c r="C658" s="180" t="s">
        <v>35</v>
      </c>
      <c r="D658" s="180" t="s">
        <v>158</v>
      </c>
      <c r="E658" s="178">
        <v>2</v>
      </c>
      <c r="F658" s="178">
        <f t="shared" si="116"/>
        <v>0.01</v>
      </c>
      <c r="G658" s="178">
        <f t="shared" si="117"/>
        <v>0</v>
      </c>
    </row>
    <row r="659" spans="1:11" ht="21">
      <c r="A659" s="178">
        <v>43488</v>
      </c>
      <c r="B659" s="179" t="s">
        <v>234</v>
      </c>
      <c r="C659" s="180" t="s">
        <v>35</v>
      </c>
      <c r="D659" s="180" t="s">
        <v>158</v>
      </c>
      <c r="E659" s="178">
        <v>2</v>
      </c>
      <c r="F659" s="178">
        <f t="shared" si="116"/>
        <v>0.63</v>
      </c>
      <c r="G659" s="178">
        <f t="shared" si="117"/>
        <v>0</v>
      </c>
    </row>
    <row r="660" spans="1:11">
      <c r="A660" s="178" t="s">
        <v>772</v>
      </c>
      <c r="B660" s="179" t="s">
        <v>773</v>
      </c>
      <c r="C660" s="180" t="s">
        <v>35</v>
      </c>
      <c r="D660" s="180" t="s">
        <v>2</v>
      </c>
      <c r="E660" s="178">
        <v>1</v>
      </c>
      <c r="F660" s="178">
        <f>IF($C660="MAT.",VLOOKUP($A660,Pesquisa,6,FALSE),0)</f>
        <v>883.33333333333337</v>
      </c>
      <c r="G660" s="178">
        <f>IF($C660="m.o.",VLOOKUP($A660,Pesquisa,6,FALSE),0)</f>
        <v>0</v>
      </c>
    </row>
    <row r="661" spans="1:11">
      <c r="A661" s="173" t="s">
        <v>774</v>
      </c>
      <c r="B661" s="174" t="s">
        <v>775</v>
      </c>
      <c r="C661" s="175" t="s">
        <v>614</v>
      </c>
      <c r="D661" s="175" t="s">
        <v>56</v>
      </c>
      <c r="E661" s="176">
        <v>10</v>
      </c>
      <c r="F661" s="237">
        <f>H661</f>
        <v>63.975999999999999</v>
      </c>
      <c r="G661" s="177">
        <f>I661</f>
        <v>8.818957000000001</v>
      </c>
      <c r="H661" s="225">
        <f>SUMPRODUCT($E662:$E670,F662:F670)</f>
        <v>63.975999999999999</v>
      </c>
      <c r="I661" s="225">
        <f>SUMPRODUCT($E662:$E670,G662:G670)</f>
        <v>8.818957000000001</v>
      </c>
      <c r="J661" s="226">
        <f>H661-F661</f>
        <v>0</v>
      </c>
      <c r="K661" s="226">
        <f>I661-G661</f>
        <v>0</v>
      </c>
    </row>
    <row r="662" spans="1:11">
      <c r="A662" s="178">
        <v>251</v>
      </c>
      <c r="B662" s="179" t="s">
        <v>196</v>
      </c>
      <c r="C662" s="180" t="s">
        <v>154</v>
      </c>
      <c r="D662" s="180" t="s">
        <v>158</v>
      </c>
      <c r="E662" s="178">
        <v>0.20158000000000001</v>
      </c>
      <c r="F662" s="178">
        <f t="shared" ref="F662:F669" si="118">IF($C662="MAT.",VLOOKUP($A662,Insumos,5,FALSE),0)</f>
        <v>0</v>
      </c>
      <c r="G662" s="178">
        <f t="shared" ref="G662:G669" si="119">IF($C662="M.O.",VLOOKUP($A662,Insumos,5,FALSE),0)</f>
        <v>15.94</v>
      </c>
    </row>
    <row r="663" spans="1:11">
      <c r="A663" s="178">
        <v>37370</v>
      </c>
      <c r="B663" s="179" t="s">
        <v>190</v>
      </c>
      <c r="C663" s="180" t="s">
        <v>35</v>
      </c>
      <c r="D663" s="180" t="s">
        <v>158</v>
      </c>
      <c r="E663" s="178">
        <v>0.4</v>
      </c>
      <c r="F663" s="178">
        <f t="shared" si="118"/>
        <v>1.62</v>
      </c>
      <c r="G663" s="178">
        <f t="shared" si="119"/>
        <v>0</v>
      </c>
    </row>
    <row r="664" spans="1:11">
      <c r="A664" s="178">
        <v>37371</v>
      </c>
      <c r="B664" s="179" t="s">
        <v>277</v>
      </c>
      <c r="C664" s="180" t="s">
        <v>35</v>
      </c>
      <c r="D664" s="180" t="s">
        <v>158</v>
      </c>
      <c r="E664" s="178">
        <v>0.4</v>
      </c>
      <c r="F664" s="178">
        <f t="shared" si="118"/>
        <v>0.82</v>
      </c>
      <c r="G664" s="178">
        <f t="shared" si="119"/>
        <v>0</v>
      </c>
    </row>
    <row r="665" spans="1:11">
      <c r="A665" s="178">
        <v>37372</v>
      </c>
      <c r="B665" s="179" t="s">
        <v>239</v>
      </c>
      <c r="C665" s="180" t="s">
        <v>35</v>
      </c>
      <c r="D665" s="180" t="s">
        <v>158</v>
      </c>
      <c r="E665" s="178">
        <v>0.4</v>
      </c>
      <c r="F665" s="178">
        <f t="shared" si="118"/>
        <v>0.55000000000000004</v>
      </c>
      <c r="G665" s="178">
        <f t="shared" si="119"/>
        <v>0</v>
      </c>
    </row>
    <row r="666" spans="1:11">
      <c r="A666" s="178">
        <v>37373</v>
      </c>
      <c r="B666" s="179" t="s">
        <v>265</v>
      </c>
      <c r="C666" s="180" t="s">
        <v>35</v>
      </c>
      <c r="D666" s="180" t="s">
        <v>158</v>
      </c>
      <c r="E666" s="178">
        <v>0.4</v>
      </c>
      <c r="F666" s="178">
        <f t="shared" si="118"/>
        <v>0.06</v>
      </c>
      <c r="G666" s="178">
        <f t="shared" si="119"/>
        <v>0</v>
      </c>
    </row>
    <row r="667" spans="1:11">
      <c r="A667" s="178">
        <v>4058</v>
      </c>
      <c r="B667" s="179" t="s">
        <v>259</v>
      </c>
      <c r="C667" s="180" t="s">
        <v>154</v>
      </c>
      <c r="D667" s="180" t="s">
        <v>158</v>
      </c>
      <c r="E667" s="178">
        <v>0.20114000000000001</v>
      </c>
      <c r="F667" s="178">
        <f t="shared" si="118"/>
        <v>0</v>
      </c>
      <c r="G667" s="178">
        <f t="shared" si="119"/>
        <v>27.87</v>
      </c>
    </row>
    <row r="668" spans="1:11" ht="21">
      <c r="A668" s="178">
        <v>43464</v>
      </c>
      <c r="B668" s="179" t="s">
        <v>245</v>
      </c>
      <c r="C668" s="180" t="s">
        <v>35</v>
      </c>
      <c r="D668" s="180" t="s">
        <v>158</v>
      </c>
      <c r="E668" s="178">
        <v>0.4</v>
      </c>
      <c r="F668" s="178">
        <f t="shared" si="118"/>
        <v>0.01</v>
      </c>
      <c r="G668" s="178">
        <f t="shared" si="119"/>
        <v>0</v>
      </c>
    </row>
    <row r="669" spans="1:11" ht="21">
      <c r="A669" s="178">
        <v>43488</v>
      </c>
      <c r="B669" s="179" t="s">
        <v>234</v>
      </c>
      <c r="C669" s="180" t="s">
        <v>35</v>
      </c>
      <c r="D669" s="180" t="s">
        <v>158</v>
      </c>
      <c r="E669" s="178">
        <v>0.4</v>
      </c>
      <c r="F669" s="178">
        <f t="shared" si="118"/>
        <v>0.63</v>
      </c>
      <c r="G669" s="178">
        <f t="shared" si="119"/>
        <v>0</v>
      </c>
    </row>
    <row r="670" spans="1:11">
      <c r="A670" s="178" t="s">
        <v>776</v>
      </c>
      <c r="B670" s="179" t="s">
        <v>775</v>
      </c>
      <c r="C670" s="180" t="s">
        <v>35</v>
      </c>
      <c r="D670" s="180" t="s">
        <v>629</v>
      </c>
      <c r="E670" s="178">
        <v>1</v>
      </c>
      <c r="F670" s="178">
        <f>IF($C670="MAT.",VLOOKUP($A670,Pesquisa,6,FALSE),0)</f>
        <v>62.5</v>
      </c>
      <c r="G670" s="178">
        <f>IF($C670="m.o.",VLOOKUP($A670,Pesquisa,6,FALSE),0)</f>
        <v>0</v>
      </c>
    </row>
    <row r="671" spans="1:11">
      <c r="A671" s="173" t="s">
        <v>777</v>
      </c>
      <c r="B671" s="174" t="s">
        <v>778</v>
      </c>
      <c r="C671" s="175" t="s">
        <v>614</v>
      </c>
      <c r="D671" s="175" t="s">
        <v>56</v>
      </c>
      <c r="E671" s="176">
        <v>0.5</v>
      </c>
      <c r="F671" s="237">
        <f>H671</f>
        <v>899.38</v>
      </c>
      <c r="G671" s="177">
        <f>I671</f>
        <v>44.094785000000002</v>
      </c>
      <c r="H671" s="225">
        <f>SUMPRODUCT($E672:$E680,F672:F680)</f>
        <v>899.38</v>
      </c>
      <c r="I671" s="225">
        <f>SUMPRODUCT($E672:$E680,G672:G680)</f>
        <v>44.094785000000002</v>
      </c>
      <c r="J671" s="226">
        <f>H671-F671</f>
        <v>0</v>
      </c>
      <c r="K671" s="226">
        <f>I671-G671</f>
        <v>0</v>
      </c>
    </row>
    <row r="672" spans="1:11">
      <c r="A672" s="178">
        <v>251</v>
      </c>
      <c r="B672" s="179" t="s">
        <v>196</v>
      </c>
      <c r="C672" s="180" t="s">
        <v>154</v>
      </c>
      <c r="D672" s="180" t="s">
        <v>158</v>
      </c>
      <c r="E672" s="178">
        <v>1.0079</v>
      </c>
      <c r="F672" s="178">
        <f t="shared" ref="F672:F679" si="120">IF($C672="MAT.",VLOOKUP($A672,Insumos,5,FALSE),0)</f>
        <v>0</v>
      </c>
      <c r="G672" s="178">
        <f t="shared" ref="G672:G679" si="121">IF($C672="M.O.",VLOOKUP($A672,Insumos,5,FALSE),0)</f>
        <v>15.94</v>
      </c>
    </row>
    <row r="673" spans="1:11">
      <c r="A673" s="178">
        <v>37370</v>
      </c>
      <c r="B673" s="179" t="s">
        <v>190</v>
      </c>
      <c r="C673" s="180" t="s">
        <v>35</v>
      </c>
      <c r="D673" s="180" t="s">
        <v>158</v>
      </c>
      <c r="E673" s="178">
        <v>2</v>
      </c>
      <c r="F673" s="178">
        <f t="shared" si="120"/>
        <v>1.62</v>
      </c>
      <c r="G673" s="178">
        <f t="shared" si="121"/>
        <v>0</v>
      </c>
    </row>
    <row r="674" spans="1:11">
      <c r="A674" s="178">
        <v>37371</v>
      </c>
      <c r="B674" s="179" t="s">
        <v>277</v>
      </c>
      <c r="C674" s="180" t="s">
        <v>35</v>
      </c>
      <c r="D674" s="180" t="s">
        <v>158</v>
      </c>
      <c r="E674" s="178">
        <v>2</v>
      </c>
      <c r="F674" s="178">
        <f t="shared" si="120"/>
        <v>0.82</v>
      </c>
      <c r="G674" s="178">
        <f t="shared" si="121"/>
        <v>0</v>
      </c>
    </row>
    <row r="675" spans="1:11">
      <c r="A675" s="178">
        <v>37372</v>
      </c>
      <c r="B675" s="179" t="s">
        <v>239</v>
      </c>
      <c r="C675" s="180" t="s">
        <v>35</v>
      </c>
      <c r="D675" s="180" t="s">
        <v>158</v>
      </c>
      <c r="E675" s="178">
        <v>2</v>
      </c>
      <c r="F675" s="178">
        <f t="shared" si="120"/>
        <v>0.55000000000000004</v>
      </c>
      <c r="G675" s="178">
        <f t="shared" si="121"/>
        <v>0</v>
      </c>
    </row>
    <row r="676" spans="1:11">
      <c r="A676" s="178">
        <v>37373</v>
      </c>
      <c r="B676" s="179" t="s">
        <v>265</v>
      </c>
      <c r="C676" s="180" t="s">
        <v>35</v>
      </c>
      <c r="D676" s="180" t="s">
        <v>158</v>
      </c>
      <c r="E676" s="178">
        <v>2</v>
      </c>
      <c r="F676" s="178">
        <f t="shared" si="120"/>
        <v>0.06</v>
      </c>
      <c r="G676" s="178">
        <f t="shared" si="121"/>
        <v>0</v>
      </c>
    </row>
    <row r="677" spans="1:11">
      <c r="A677" s="178">
        <v>4058</v>
      </c>
      <c r="B677" s="179" t="s">
        <v>259</v>
      </c>
      <c r="C677" s="180" t="s">
        <v>154</v>
      </c>
      <c r="D677" s="180" t="s">
        <v>158</v>
      </c>
      <c r="E677" s="178">
        <v>1.0057</v>
      </c>
      <c r="F677" s="178">
        <f t="shared" si="120"/>
        <v>0</v>
      </c>
      <c r="G677" s="178">
        <f t="shared" si="121"/>
        <v>27.87</v>
      </c>
    </row>
    <row r="678" spans="1:11" ht="21">
      <c r="A678" s="178">
        <v>43464</v>
      </c>
      <c r="B678" s="179" t="s">
        <v>245</v>
      </c>
      <c r="C678" s="180" t="s">
        <v>35</v>
      </c>
      <c r="D678" s="180" t="s">
        <v>158</v>
      </c>
      <c r="E678" s="178">
        <v>2</v>
      </c>
      <c r="F678" s="178">
        <f t="shared" si="120"/>
        <v>0.01</v>
      </c>
      <c r="G678" s="178">
        <f t="shared" si="121"/>
        <v>0</v>
      </c>
    </row>
    <row r="679" spans="1:11" ht="21">
      <c r="A679" s="178">
        <v>43488</v>
      </c>
      <c r="B679" s="179" t="s">
        <v>234</v>
      </c>
      <c r="C679" s="180" t="s">
        <v>35</v>
      </c>
      <c r="D679" s="180" t="s">
        <v>158</v>
      </c>
      <c r="E679" s="178">
        <v>2</v>
      </c>
      <c r="F679" s="178">
        <f t="shared" si="120"/>
        <v>0.63</v>
      </c>
      <c r="G679" s="178">
        <f t="shared" si="121"/>
        <v>0</v>
      </c>
    </row>
    <row r="680" spans="1:11">
      <c r="A680" s="178" t="s">
        <v>779</v>
      </c>
      <c r="B680" s="179" t="s">
        <v>778</v>
      </c>
      <c r="C680" s="180" t="s">
        <v>35</v>
      </c>
      <c r="D680" s="180" t="s">
        <v>56</v>
      </c>
      <c r="E680" s="178">
        <v>1</v>
      </c>
      <c r="F680" s="178">
        <f>IF($C680="MAT.",VLOOKUP($A680,Pesquisa,6,FALSE),0)</f>
        <v>892</v>
      </c>
      <c r="G680" s="178">
        <f>IF($C680="m.o.",VLOOKUP($A680,Pesquisa,6,FALSE),0)</f>
        <v>0</v>
      </c>
    </row>
    <row r="681" spans="1:11">
      <c r="A681" s="173" t="s">
        <v>780</v>
      </c>
      <c r="B681" s="174" t="s">
        <v>781</v>
      </c>
      <c r="C681" s="175" t="s">
        <v>614</v>
      </c>
      <c r="D681" s="175" t="s">
        <v>2</v>
      </c>
      <c r="E681" s="176">
        <v>500</v>
      </c>
      <c r="F681" s="237">
        <f>H681</f>
        <v>8.1002333333333318</v>
      </c>
      <c r="G681" s="177">
        <f>I681</f>
        <v>0.22047392500000002</v>
      </c>
      <c r="H681" s="225">
        <f>SUMPRODUCT($E682:$E690,F682:F690)</f>
        <v>8.1002333333333318</v>
      </c>
      <c r="I681" s="225">
        <f>SUMPRODUCT($E682:$E690,G682:G690)</f>
        <v>0.22047392500000002</v>
      </c>
      <c r="J681" s="226">
        <f>H681-F681</f>
        <v>0</v>
      </c>
      <c r="K681" s="226">
        <f>I681-G681</f>
        <v>0</v>
      </c>
    </row>
    <row r="682" spans="1:11">
      <c r="A682" s="178">
        <v>251</v>
      </c>
      <c r="B682" s="179" t="s">
        <v>196</v>
      </c>
      <c r="C682" s="180" t="s">
        <v>154</v>
      </c>
      <c r="D682" s="180" t="s">
        <v>158</v>
      </c>
      <c r="E682" s="178">
        <v>5.0394999999999997E-3</v>
      </c>
      <c r="F682" s="178">
        <f t="shared" ref="F682:F689" si="122">IF($C682="MAT.",VLOOKUP($A682,Insumos,5,FALSE),0)</f>
        <v>0</v>
      </c>
      <c r="G682" s="178">
        <f t="shared" ref="G682:G689" si="123">IF($C682="M.O.",VLOOKUP($A682,Insumos,5,FALSE),0)</f>
        <v>15.94</v>
      </c>
    </row>
    <row r="683" spans="1:11">
      <c r="A683" s="178">
        <v>37370</v>
      </c>
      <c r="B683" s="179" t="s">
        <v>190</v>
      </c>
      <c r="C683" s="180" t="s">
        <v>35</v>
      </c>
      <c r="D683" s="180" t="s">
        <v>158</v>
      </c>
      <c r="E683" s="178">
        <v>0.01</v>
      </c>
      <c r="F683" s="178">
        <f t="shared" si="122"/>
        <v>1.62</v>
      </c>
      <c r="G683" s="178">
        <f t="shared" si="123"/>
        <v>0</v>
      </c>
    </row>
    <row r="684" spans="1:11">
      <c r="A684" s="178">
        <v>37371</v>
      </c>
      <c r="B684" s="179" t="s">
        <v>277</v>
      </c>
      <c r="C684" s="180" t="s">
        <v>35</v>
      </c>
      <c r="D684" s="180" t="s">
        <v>158</v>
      </c>
      <c r="E684" s="178">
        <v>0.01</v>
      </c>
      <c r="F684" s="178">
        <f t="shared" si="122"/>
        <v>0.82</v>
      </c>
      <c r="G684" s="178">
        <f t="shared" si="123"/>
        <v>0</v>
      </c>
    </row>
    <row r="685" spans="1:11">
      <c r="A685" s="178">
        <v>37372</v>
      </c>
      <c r="B685" s="179" t="s">
        <v>239</v>
      </c>
      <c r="C685" s="180" t="s">
        <v>35</v>
      </c>
      <c r="D685" s="180" t="s">
        <v>158</v>
      </c>
      <c r="E685" s="178">
        <v>0.01</v>
      </c>
      <c r="F685" s="178">
        <f t="shared" si="122"/>
        <v>0.55000000000000004</v>
      </c>
      <c r="G685" s="178">
        <f t="shared" si="123"/>
        <v>0</v>
      </c>
    </row>
    <row r="686" spans="1:11">
      <c r="A686" s="178">
        <v>37373</v>
      </c>
      <c r="B686" s="179" t="s">
        <v>265</v>
      </c>
      <c r="C686" s="180" t="s">
        <v>35</v>
      </c>
      <c r="D686" s="180" t="s">
        <v>158</v>
      </c>
      <c r="E686" s="178">
        <v>0.01</v>
      </c>
      <c r="F686" s="178">
        <f t="shared" si="122"/>
        <v>0.06</v>
      </c>
      <c r="G686" s="178">
        <f t="shared" si="123"/>
        <v>0</v>
      </c>
    </row>
    <row r="687" spans="1:11">
      <c r="A687" s="178">
        <v>4058</v>
      </c>
      <c r="B687" s="179" t="s">
        <v>259</v>
      </c>
      <c r="C687" s="180" t="s">
        <v>154</v>
      </c>
      <c r="D687" s="180" t="s">
        <v>158</v>
      </c>
      <c r="E687" s="178">
        <v>5.0285E-3</v>
      </c>
      <c r="F687" s="178">
        <f t="shared" si="122"/>
        <v>0</v>
      </c>
      <c r="G687" s="178">
        <f t="shared" si="123"/>
        <v>27.87</v>
      </c>
    </row>
    <row r="688" spans="1:11" ht="21">
      <c r="A688" s="178">
        <v>43464</v>
      </c>
      <c r="B688" s="179" t="s">
        <v>245</v>
      </c>
      <c r="C688" s="180" t="s">
        <v>35</v>
      </c>
      <c r="D688" s="180" t="s">
        <v>158</v>
      </c>
      <c r="E688" s="178">
        <v>0.01</v>
      </c>
      <c r="F688" s="178">
        <f t="shared" si="122"/>
        <v>0.01</v>
      </c>
      <c r="G688" s="178">
        <f t="shared" si="123"/>
        <v>0</v>
      </c>
    </row>
    <row r="689" spans="1:11" ht="21">
      <c r="A689" s="178">
        <v>43488</v>
      </c>
      <c r="B689" s="179" t="s">
        <v>234</v>
      </c>
      <c r="C689" s="180" t="s">
        <v>35</v>
      </c>
      <c r="D689" s="180" t="s">
        <v>158</v>
      </c>
      <c r="E689" s="178">
        <v>0.01</v>
      </c>
      <c r="F689" s="178">
        <f t="shared" si="122"/>
        <v>0.63</v>
      </c>
      <c r="G689" s="178">
        <f t="shared" si="123"/>
        <v>0</v>
      </c>
    </row>
    <row r="690" spans="1:11">
      <c r="A690" s="178" t="s">
        <v>782</v>
      </c>
      <c r="B690" s="179" t="s">
        <v>781</v>
      </c>
      <c r="C690" s="180" t="s">
        <v>35</v>
      </c>
      <c r="D690" s="180" t="s">
        <v>2</v>
      </c>
      <c r="E690" s="178">
        <v>1</v>
      </c>
      <c r="F690" s="178">
        <f>IF($C690="MAT.",VLOOKUP($A690,Pesquisa,6,FALSE),0)</f>
        <v>8.0633333333333326</v>
      </c>
      <c r="G690" s="178">
        <f>IF($C690="m.o.",VLOOKUP($A690,Pesquisa,6,FALSE),0)</f>
        <v>0</v>
      </c>
    </row>
    <row r="691" spans="1:11">
      <c r="A691" s="173" t="s">
        <v>783</v>
      </c>
      <c r="B691" s="174" t="s">
        <v>784</v>
      </c>
      <c r="C691" s="175" t="s">
        <v>614</v>
      </c>
      <c r="D691" s="175" t="s">
        <v>2</v>
      </c>
      <c r="E691" s="176">
        <v>30</v>
      </c>
      <c r="F691" s="237">
        <f>H691</f>
        <v>7.665</v>
      </c>
      <c r="G691" s="177">
        <f>I691</f>
        <v>44.094785000000002</v>
      </c>
      <c r="H691" s="225">
        <f>SUMPRODUCT($E692:$E700,F692:F700)</f>
        <v>7.665</v>
      </c>
      <c r="I691" s="225">
        <f>SUMPRODUCT($E692:$E700,G692:G700)</f>
        <v>44.094785000000002</v>
      </c>
      <c r="J691" s="226">
        <f>H691-F691</f>
        <v>0</v>
      </c>
      <c r="K691" s="226">
        <f>I691-G691</f>
        <v>0</v>
      </c>
    </row>
    <row r="692" spans="1:11">
      <c r="A692" s="178">
        <v>251</v>
      </c>
      <c r="B692" s="179" t="s">
        <v>196</v>
      </c>
      <c r="C692" s="180" t="s">
        <v>154</v>
      </c>
      <c r="D692" s="180" t="s">
        <v>158</v>
      </c>
      <c r="E692" s="178">
        <v>1.0079</v>
      </c>
      <c r="F692" s="178">
        <f t="shared" ref="F692:F699" si="124">IF($C692="MAT.",VLOOKUP($A692,Insumos,5,FALSE),0)</f>
        <v>0</v>
      </c>
      <c r="G692" s="178">
        <f t="shared" ref="G692:G699" si="125">IF($C692="M.O.",VLOOKUP($A692,Insumos,5,FALSE),0)</f>
        <v>15.94</v>
      </c>
    </row>
    <row r="693" spans="1:11">
      <c r="A693" s="178">
        <v>37370</v>
      </c>
      <c r="B693" s="179" t="s">
        <v>190</v>
      </c>
      <c r="C693" s="180" t="s">
        <v>35</v>
      </c>
      <c r="D693" s="180" t="s">
        <v>158</v>
      </c>
      <c r="E693" s="178">
        <v>2</v>
      </c>
      <c r="F693" s="178">
        <f t="shared" si="124"/>
        <v>1.62</v>
      </c>
      <c r="G693" s="178">
        <f t="shared" si="125"/>
        <v>0</v>
      </c>
    </row>
    <row r="694" spans="1:11">
      <c r="A694" s="178">
        <v>37371</v>
      </c>
      <c r="B694" s="179" t="s">
        <v>277</v>
      </c>
      <c r="C694" s="180" t="s">
        <v>35</v>
      </c>
      <c r="D694" s="180" t="s">
        <v>158</v>
      </c>
      <c r="E694" s="178">
        <v>2</v>
      </c>
      <c r="F694" s="178">
        <f t="shared" si="124"/>
        <v>0.82</v>
      </c>
      <c r="G694" s="178">
        <f t="shared" si="125"/>
        <v>0</v>
      </c>
    </row>
    <row r="695" spans="1:11">
      <c r="A695" s="178">
        <v>37372</v>
      </c>
      <c r="B695" s="179" t="s">
        <v>239</v>
      </c>
      <c r="C695" s="180" t="s">
        <v>35</v>
      </c>
      <c r="D695" s="180" t="s">
        <v>158</v>
      </c>
      <c r="E695" s="178">
        <v>2</v>
      </c>
      <c r="F695" s="178">
        <f t="shared" si="124"/>
        <v>0.55000000000000004</v>
      </c>
      <c r="G695" s="178">
        <f t="shared" si="125"/>
        <v>0</v>
      </c>
    </row>
    <row r="696" spans="1:11">
      <c r="A696" s="178">
        <v>37373</v>
      </c>
      <c r="B696" s="179" t="s">
        <v>265</v>
      </c>
      <c r="C696" s="180" t="s">
        <v>35</v>
      </c>
      <c r="D696" s="180" t="s">
        <v>158</v>
      </c>
      <c r="E696" s="178">
        <v>2</v>
      </c>
      <c r="F696" s="178">
        <f t="shared" si="124"/>
        <v>0.06</v>
      </c>
      <c r="G696" s="178">
        <f t="shared" si="125"/>
        <v>0</v>
      </c>
    </row>
    <row r="697" spans="1:11">
      <c r="A697" s="178">
        <v>4058</v>
      </c>
      <c r="B697" s="179" t="s">
        <v>259</v>
      </c>
      <c r="C697" s="180" t="s">
        <v>154</v>
      </c>
      <c r="D697" s="180" t="s">
        <v>158</v>
      </c>
      <c r="E697" s="178">
        <v>1.0057</v>
      </c>
      <c r="F697" s="178">
        <f t="shared" si="124"/>
        <v>0</v>
      </c>
      <c r="G697" s="178">
        <f t="shared" si="125"/>
        <v>27.87</v>
      </c>
    </row>
    <row r="698" spans="1:11" ht="21">
      <c r="A698" s="178">
        <v>43464</v>
      </c>
      <c r="B698" s="179" t="s">
        <v>245</v>
      </c>
      <c r="C698" s="180" t="s">
        <v>35</v>
      </c>
      <c r="D698" s="180" t="s">
        <v>158</v>
      </c>
      <c r="E698" s="178">
        <v>2</v>
      </c>
      <c r="F698" s="178">
        <f t="shared" si="124"/>
        <v>0.01</v>
      </c>
      <c r="G698" s="178">
        <f t="shared" si="125"/>
        <v>0</v>
      </c>
    </row>
    <row r="699" spans="1:11" ht="21">
      <c r="A699" s="178">
        <v>43488</v>
      </c>
      <c r="B699" s="179" t="s">
        <v>234</v>
      </c>
      <c r="C699" s="180" t="s">
        <v>35</v>
      </c>
      <c r="D699" s="180" t="s">
        <v>158</v>
      </c>
      <c r="E699" s="178">
        <v>2</v>
      </c>
      <c r="F699" s="178">
        <f t="shared" si="124"/>
        <v>0.63</v>
      </c>
      <c r="G699" s="178">
        <f t="shared" si="125"/>
        <v>0</v>
      </c>
    </row>
    <row r="700" spans="1:11">
      <c r="A700" s="178" t="s">
        <v>785</v>
      </c>
      <c r="B700" s="179" t="s">
        <v>784</v>
      </c>
      <c r="C700" s="180" t="s">
        <v>35</v>
      </c>
      <c r="D700" s="180" t="s">
        <v>2</v>
      </c>
      <c r="E700" s="178">
        <v>1</v>
      </c>
      <c r="F700" s="178">
        <f>IF($C700="MAT.",VLOOKUP($A700,Pesquisa,6,FALSE),0)</f>
        <v>0.28500000000000003</v>
      </c>
      <c r="G700" s="178">
        <f>IF($C700="m.o.",VLOOKUP($A700,Pesquisa,6,FALSE),0)</f>
        <v>0</v>
      </c>
    </row>
    <row r="701" spans="1:11">
      <c r="A701" s="173" t="s">
        <v>786</v>
      </c>
      <c r="B701" s="174" t="s">
        <v>787</v>
      </c>
      <c r="C701" s="175" t="s">
        <v>614</v>
      </c>
      <c r="D701" s="175" t="s">
        <v>2</v>
      </c>
      <c r="E701" s="176">
        <v>2</v>
      </c>
      <c r="F701" s="237">
        <f>H701</f>
        <v>3495.7066666666665</v>
      </c>
      <c r="G701" s="177">
        <f>I701</f>
        <v>352.75828000000001</v>
      </c>
      <c r="H701" s="225">
        <f>SUMPRODUCT($E702:$E710,F702:F710)</f>
        <v>3495.7066666666665</v>
      </c>
      <c r="I701" s="225">
        <f>SUMPRODUCT($E702:$E710,G702:G710)</f>
        <v>352.75828000000001</v>
      </c>
      <c r="J701" s="226">
        <f>H701-F701</f>
        <v>0</v>
      </c>
      <c r="K701" s="226">
        <f>I701-G701</f>
        <v>0</v>
      </c>
    </row>
    <row r="702" spans="1:11">
      <c r="A702" s="178">
        <v>251</v>
      </c>
      <c r="B702" s="179" t="s">
        <v>196</v>
      </c>
      <c r="C702" s="180" t="s">
        <v>154</v>
      </c>
      <c r="D702" s="180" t="s">
        <v>158</v>
      </c>
      <c r="E702" s="178">
        <v>8.0632000000000001</v>
      </c>
      <c r="F702" s="178">
        <f t="shared" ref="F702:F709" si="126">IF($C702="MAT.",VLOOKUP($A702,Insumos,5,FALSE),0)</f>
        <v>0</v>
      </c>
      <c r="G702" s="178">
        <f t="shared" ref="G702:G709" si="127">IF($C702="M.O.",VLOOKUP($A702,Insumos,5,FALSE),0)</f>
        <v>15.94</v>
      </c>
    </row>
    <row r="703" spans="1:11">
      <c r="A703" s="178">
        <v>37370</v>
      </c>
      <c r="B703" s="179" t="s">
        <v>190</v>
      </c>
      <c r="C703" s="180" t="s">
        <v>35</v>
      </c>
      <c r="D703" s="180" t="s">
        <v>158</v>
      </c>
      <c r="E703" s="178">
        <v>16</v>
      </c>
      <c r="F703" s="178">
        <f t="shared" si="126"/>
        <v>1.62</v>
      </c>
      <c r="G703" s="178">
        <f t="shared" si="127"/>
        <v>0</v>
      </c>
    </row>
    <row r="704" spans="1:11">
      <c r="A704" s="178">
        <v>37371</v>
      </c>
      <c r="B704" s="179" t="s">
        <v>277</v>
      </c>
      <c r="C704" s="180" t="s">
        <v>35</v>
      </c>
      <c r="D704" s="180" t="s">
        <v>158</v>
      </c>
      <c r="E704" s="178">
        <v>16</v>
      </c>
      <c r="F704" s="178">
        <f t="shared" si="126"/>
        <v>0.82</v>
      </c>
      <c r="G704" s="178">
        <f t="shared" si="127"/>
        <v>0</v>
      </c>
    </row>
    <row r="705" spans="1:11">
      <c r="A705" s="178">
        <v>37372</v>
      </c>
      <c r="B705" s="179" t="s">
        <v>239</v>
      </c>
      <c r="C705" s="180" t="s">
        <v>35</v>
      </c>
      <c r="D705" s="180" t="s">
        <v>158</v>
      </c>
      <c r="E705" s="178">
        <v>16</v>
      </c>
      <c r="F705" s="178">
        <f t="shared" si="126"/>
        <v>0.55000000000000004</v>
      </c>
      <c r="G705" s="178">
        <f t="shared" si="127"/>
        <v>0</v>
      </c>
    </row>
    <row r="706" spans="1:11">
      <c r="A706" s="178">
        <v>37373</v>
      </c>
      <c r="B706" s="179" t="s">
        <v>265</v>
      </c>
      <c r="C706" s="180" t="s">
        <v>35</v>
      </c>
      <c r="D706" s="180" t="s">
        <v>158</v>
      </c>
      <c r="E706" s="178">
        <v>16</v>
      </c>
      <c r="F706" s="178">
        <f t="shared" si="126"/>
        <v>0.06</v>
      </c>
      <c r="G706" s="178">
        <f t="shared" si="127"/>
        <v>0</v>
      </c>
    </row>
    <row r="707" spans="1:11">
      <c r="A707" s="178">
        <v>4058</v>
      </c>
      <c r="B707" s="179" t="s">
        <v>259</v>
      </c>
      <c r="C707" s="180" t="s">
        <v>154</v>
      </c>
      <c r="D707" s="180" t="s">
        <v>158</v>
      </c>
      <c r="E707" s="178">
        <v>8.0456000000000003</v>
      </c>
      <c r="F707" s="178">
        <f t="shared" si="126"/>
        <v>0</v>
      </c>
      <c r="G707" s="178">
        <f t="shared" si="127"/>
        <v>27.87</v>
      </c>
    </row>
    <row r="708" spans="1:11" ht="21">
      <c r="A708" s="178">
        <v>43464</v>
      </c>
      <c r="B708" s="179" t="s">
        <v>245</v>
      </c>
      <c r="C708" s="180" t="s">
        <v>35</v>
      </c>
      <c r="D708" s="180" t="s">
        <v>158</v>
      </c>
      <c r="E708" s="178">
        <v>16</v>
      </c>
      <c r="F708" s="178">
        <f t="shared" si="126"/>
        <v>0.01</v>
      </c>
      <c r="G708" s="178">
        <f t="shared" si="127"/>
        <v>0</v>
      </c>
    </row>
    <row r="709" spans="1:11" ht="21">
      <c r="A709" s="178">
        <v>43488</v>
      </c>
      <c r="B709" s="179" t="s">
        <v>234</v>
      </c>
      <c r="C709" s="180" t="s">
        <v>35</v>
      </c>
      <c r="D709" s="180" t="s">
        <v>158</v>
      </c>
      <c r="E709" s="178">
        <v>16</v>
      </c>
      <c r="F709" s="178">
        <f t="shared" si="126"/>
        <v>0.63</v>
      </c>
      <c r="G709" s="178">
        <f t="shared" si="127"/>
        <v>0</v>
      </c>
    </row>
    <row r="710" spans="1:11">
      <c r="A710" s="178" t="s">
        <v>788</v>
      </c>
      <c r="B710" s="179" t="s">
        <v>787</v>
      </c>
      <c r="C710" s="180" t="s">
        <v>35</v>
      </c>
      <c r="D710" s="180" t="s">
        <v>2</v>
      </c>
      <c r="E710" s="178">
        <v>1</v>
      </c>
      <c r="F710" s="178">
        <f>IF($C710="MAT.",VLOOKUP($A710,Pesquisa,6,FALSE),0)</f>
        <v>3436.6666666666665</v>
      </c>
      <c r="G710" s="178">
        <f>IF($C710="m.o.",VLOOKUP($A710,Pesquisa,6,FALSE),0)</f>
        <v>0</v>
      </c>
    </row>
    <row r="711" spans="1:11">
      <c r="A711" s="173" t="s">
        <v>789</v>
      </c>
      <c r="B711" s="174" t="s">
        <v>790</v>
      </c>
      <c r="C711" s="175" t="s">
        <v>614</v>
      </c>
      <c r="D711" s="175" t="s">
        <v>2</v>
      </c>
      <c r="E711" s="176">
        <v>1</v>
      </c>
      <c r="F711" s="237">
        <f>H711</f>
        <v>18036.580000000002</v>
      </c>
      <c r="G711" s="177">
        <f>I711</f>
        <v>705.51656000000003</v>
      </c>
      <c r="H711" s="225">
        <f>SUMPRODUCT($E712:$E720,F712:F720)</f>
        <v>18036.580000000002</v>
      </c>
      <c r="I711" s="225">
        <f>SUMPRODUCT($E712:$E720,G712:G720)</f>
        <v>705.51656000000003</v>
      </c>
      <c r="J711" s="226">
        <f>H711-F711</f>
        <v>0</v>
      </c>
      <c r="K711" s="226">
        <f>I711-G711</f>
        <v>0</v>
      </c>
    </row>
    <row r="712" spans="1:11">
      <c r="A712" s="178">
        <v>251</v>
      </c>
      <c r="B712" s="179" t="s">
        <v>196</v>
      </c>
      <c r="C712" s="180" t="s">
        <v>154</v>
      </c>
      <c r="D712" s="180" t="s">
        <v>158</v>
      </c>
      <c r="E712" s="178">
        <v>16.1264</v>
      </c>
      <c r="F712" s="178">
        <f t="shared" ref="F712:F719" si="128">IF($C712="MAT.",VLOOKUP($A712,Insumos,5,FALSE),0)</f>
        <v>0</v>
      </c>
      <c r="G712" s="178">
        <f t="shared" ref="G712:G719" si="129">IF($C712="M.O.",VLOOKUP($A712,Insumos,5,FALSE),0)</f>
        <v>15.94</v>
      </c>
    </row>
    <row r="713" spans="1:11">
      <c r="A713" s="178">
        <v>37370</v>
      </c>
      <c r="B713" s="179" t="s">
        <v>190</v>
      </c>
      <c r="C713" s="180" t="s">
        <v>35</v>
      </c>
      <c r="D713" s="180" t="s">
        <v>158</v>
      </c>
      <c r="E713" s="178">
        <v>32</v>
      </c>
      <c r="F713" s="178">
        <f t="shared" si="128"/>
        <v>1.62</v>
      </c>
      <c r="G713" s="178">
        <f t="shared" si="129"/>
        <v>0</v>
      </c>
    </row>
    <row r="714" spans="1:11">
      <c r="A714" s="178">
        <v>37371</v>
      </c>
      <c r="B714" s="179" t="s">
        <v>277</v>
      </c>
      <c r="C714" s="180" t="s">
        <v>35</v>
      </c>
      <c r="D714" s="180" t="s">
        <v>158</v>
      </c>
      <c r="E714" s="178">
        <v>32</v>
      </c>
      <c r="F714" s="178">
        <f t="shared" si="128"/>
        <v>0.82</v>
      </c>
      <c r="G714" s="178">
        <f t="shared" si="129"/>
        <v>0</v>
      </c>
    </row>
    <row r="715" spans="1:11">
      <c r="A715" s="178">
        <v>37372</v>
      </c>
      <c r="B715" s="179" t="s">
        <v>239</v>
      </c>
      <c r="C715" s="180" t="s">
        <v>35</v>
      </c>
      <c r="D715" s="180" t="s">
        <v>158</v>
      </c>
      <c r="E715" s="178">
        <v>32</v>
      </c>
      <c r="F715" s="178">
        <f t="shared" si="128"/>
        <v>0.55000000000000004</v>
      </c>
      <c r="G715" s="178">
        <f t="shared" si="129"/>
        <v>0</v>
      </c>
    </row>
    <row r="716" spans="1:11">
      <c r="A716" s="178">
        <v>37373</v>
      </c>
      <c r="B716" s="179" t="s">
        <v>265</v>
      </c>
      <c r="C716" s="180" t="s">
        <v>35</v>
      </c>
      <c r="D716" s="180" t="s">
        <v>158</v>
      </c>
      <c r="E716" s="178">
        <v>32</v>
      </c>
      <c r="F716" s="178">
        <f t="shared" si="128"/>
        <v>0.06</v>
      </c>
      <c r="G716" s="178">
        <f t="shared" si="129"/>
        <v>0</v>
      </c>
    </row>
    <row r="717" spans="1:11">
      <c r="A717" s="178">
        <v>4058</v>
      </c>
      <c r="B717" s="179" t="s">
        <v>259</v>
      </c>
      <c r="C717" s="180" t="s">
        <v>154</v>
      </c>
      <c r="D717" s="180" t="s">
        <v>158</v>
      </c>
      <c r="E717" s="178">
        <v>16.091200000000001</v>
      </c>
      <c r="F717" s="178">
        <f t="shared" si="128"/>
        <v>0</v>
      </c>
      <c r="G717" s="178">
        <f t="shared" si="129"/>
        <v>27.87</v>
      </c>
    </row>
    <row r="718" spans="1:11" ht="21">
      <c r="A718" s="178">
        <v>43464</v>
      </c>
      <c r="B718" s="179" t="s">
        <v>245</v>
      </c>
      <c r="C718" s="180" t="s">
        <v>35</v>
      </c>
      <c r="D718" s="180" t="s">
        <v>158</v>
      </c>
      <c r="E718" s="178">
        <v>32</v>
      </c>
      <c r="F718" s="178">
        <f t="shared" si="128"/>
        <v>0.01</v>
      </c>
      <c r="G718" s="178">
        <f t="shared" si="129"/>
        <v>0</v>
      </c>
    </row>
    <row r="719" spans="1:11" ht="21">
      <c r="A719" s="178">
        <v>43488</v>
      </c>
      <c r="B719" s="179" t="s">
        <v>234</v>
      </c>
      <c r="C719" s="180" t="s">
        <v>35</v>
      </c>
      <c r="D719" s="180" t="s">
        <v>158</v>
      </c>
      <c r="E719" s="178">
        <v>32</v>
      </c>
      <c r="F719" s="178">
        <f t="shared" si="128"/>
        <v>0.63</v>
      </c>
      <c r="G719" s="178">
        <f t="shared" si="129"/>
        <v>0</v>
      </c>
    </row>
    <row r="720" spans="1:11">
      <c r="A720" s="178" t="s">
        <v>791</v>
      </c>
      <c r="B720" s="179" t="s">
        <v>790</v>
      </c>
      <c r="C720" s="180" t="s">
        <v>35</v>
      </c>
      <c r="D720" s="180" t="s">
        <v>2</v>
      </c>
      <c r="E720" s="178">
        <v>1</v>
      </c>
      <c r="F720" s="178">
        <f>IF($C720="MAT.",VLOOKUP($A720,Pesquisa,6,FALSE),0)</f>
        <v>17918.5</v>
      </c>
      <c r="G720" s="178">
        <f>IF($C720="m.o.",VLOOKUP($A720,Pesquisa,6,FALSE),0)</f>
        <v>0</v>
      </c>
    </row>
    <row r="721" spans="1:11">
      <c r="A721" s="173" t="s">
        <v>792</v>
      </c>
      <c r="B721" s="174" t="s">
        <v>793</v>
      </c>
      <c r="C721" s="175" t="s">
        <v>614</v>
      </c>
      <c r="D721" s="175" t="s">
        <v>58</v>
      </c>
      <c r="E721" s="176">
        <v>6</v>
      </c>
      <c r="F721" s="237">
        <f>H721</f>
        <v>53.036000000000001</v>
      </c>
      <c r="G721" s="177">
        <f>I721</f>
        <v>8.818957000000001</v>
      </c>
      <c r="H721" s="225">
        <f>SUMPRODUCT($E722:$E730,F722:F730)</f>
        <v>53.036000000000001</v>
      </c>
      <c r="I721" s="225">
        <f>SUMPRODUCT($E722:$E730,G722:G730)</f>
        <v>8.818957000000001</v>
      </c>
      <c r="J721" s="226">
        <f>H721-F721</f>
        <v>0</v>
      </c>
      <c r="K721" s="226">
        <f>I721-G721</f>
        <v>0</v>
      </c>
    </row>
    <row r="722" spans="1:11">
      <c r="A722" s="178">
        <v>251</v>
      </c>
      <c r="B722" s="179" t="s">
        <v>196</v>
      </c>
      <c r="C722" s="180" t="s">
        <v>154</v>
      </c>
      <c r="D722" s="180" t="s">
        <v>158</v>
      </c>
      <c r="E722" s="178">
        <v>0.20158000000000001</v>
      </c>
      <c r="F722" s="178">
        <f t="shared" ref="F722:F730" si="130">IF($C722="MAT.",VLOOKUP($A722,Insumos,5,FALSE),0)</f>
        <v>0</v>
      </c>
      <c r="G722" s="178">
        <f t="shared" ref="G722:G730" si="131">IF($C722="M.O.",VLOOKUP($A722,Insumos,5,FALSE),0)</f>
        <v>15.94</v>
      </c>
    </row>
    <row r="723" spans="1:11">
      <c r="A723" s="178">
        <v>37370</v>
      </c>
      <c r="B723" s="179" t="s">
        <v>190</v>
      </c>
      <c r="C723" s="180" t="s">
        <v>35</v>
      </c>
      <c r="D723" s="180" t="s">
        <v>158</v>
      </c>
      <c r="E723" s="178">
        <v>0.4</v>
      </c>
      <c r="F723" s="178">
        <f t="shared" si="130"/>
        <v>1.62</v>
      </c>
      <c r="G723" s="178">
        <f t="shared" si="131"/>
        <v>0</v>
      </c>
    </row>
    <row r="724" spans="1:11">
      <c r="A724" s="178">
        <v>37371</v>
      </c>
      <c r="B724" s="179" t="s">
        <v>277</v>
      </c>
      <c r="C724" s="180" t="s">
        <v>35</v>
      </c>
      <c r="D724" s="180" t="s">
        <v>158</v>
      </c>
      <c r="E724" s="178">
        <v>0.4</v>
      </c>
      <c r="F724" s="178">
        <f t="shared" si="130"/>
        <v>0.82</v>
      </c>
      <c r="G724" s="178">
        <f t="shared" si="131"/>
        <v>0</v>
      </c>
    </row>
    <row r="725" spans="1:11">
      <c r="A725" s="178">
        <v>37372</v>
      </c>
      <c r="B725" s="179" t="s">
        <v>239</v>
      </c>
      <c r="C725" s="180" t="s">
        <v>35</v>
      </c>
      <c r="D725" s="180" t="s">
        <v>158</v>
      </c>
      <c r="E725" s="178">
        <v>0.4</v>
      </c>
      <c r="F725" s="178">
        <f t="shared" si="130"/>
        <v>0.55000000000000004</v>
      </c>
      <c r="G725" s="178">
        <f t="shared" si="131"/>
        <v>0</v>
      </c>
    </row>
    <row r="726" spans="1:11">
      <c r="A726" s="178">
        <v>37373</v>
      </c>
      <c r="B726" s="179" t="s">
        <v>265</v>
      </c>
      <c r="C726" s="180" t="s">
        <v>35</v>
      </c>
      <c r="D726" s="180" t="s">
        <v>158</v>
      </c>
      <c r="E726" s="178">
        <v>0.4</v>
      </c>
      <c r="F726" s="178">
        <f t="shared" si="130"/>
        <v>0.06</v>
      </c>
      <c r="G726" s="178">
        <f t="shared" si="131"/>
        <v>0</v>
      </c>
    </row>
    <row r="727" spans="1:11">
      <c r="A727" s="178">
        <v>4058</v>
      </c>
      <c r="B727" s="179" t="s">
        <v>259</v>
      </c>
      <c r="C727" s="180" t="s">
        <v>154</v>
      </c>
      <c r="D727" s="180" t="s">
        <v>158</v>
      </c>
      <c r="E727" s="178">
        <v>0.20114000000000001</v>
      </c>
      <c r="F727" s="178">
        <f t="shared" si="130"/>
        <v>0</v>
      </c>
      <c r="G727" s="178">
        <f t="shared" si="131"/>
        <v>27.87</v>
      </c>
    </row>
    <row r="728" spans="1:11" ht="21">
      <c r="A728" s="178">
        <v>40626</v>
      </c>
      <c r="B728" s="179" t="s">
        <v>279</v>
      </c>
      <c r="C728" s="180" t="s">
        <v>35</v>
      </c>
      <c r="D728" s="180" t="s">
        <v>58</v>
      </c>
      <c r="E728" s="178">
        <v>1</v>
      </c>
      <c r="F728" s="178">
        <f t="shared" si="130"/>
        <v>51.56</v>
      </c>
      <c r="G728" s="178">
        <f t="shared" si="131"/>
        <v>0</v>
      </c>
    </row>
    <row r="729" spans="1:11" ht="21">
      <c r="A729" s="178">
        <v>43464</v>
      </c>
      <c r="B729" s="179" t="s">
        <v>245</v>
      </c>
      <c r="C729" s="180" t="s">
        <v>35</v>
      </c>
      <c r="D729" s="180" t="s">
        <v>158</v>
      </c>
      <c r="E729" s="178">
        <v>0.4</v>
      </c>
      <c r="F729" s="178">
        <f t="shared" si="130"/>
        <v>0.01</v>
      </c>
      <c r="G729" s="178">
        <f t="shared" si="131"/>
        <v>0</v>
      </c>
    </row>
    <row r="730" spans="1:11" ht="21">
      <c r="A730" s="178">
        <v>43488</v>
      </c>
      <c r="B730" s="179" t="s">
        <v>234</v>
      </c>
      <c r="C730" s="180" t="s">
        <v>35</v>
      </c>
      <c r="D730" s="180" t="s">
        <v>158</v>
      </c>
      <c r="E730" s="178">
        <v>0.4</v>
      </c>
      <c r="F730" s="178">
        <f t="shared" si="130"/>
        <v>0.63</v>
      </c>
      <c r="G730" s="178">
        <f t="shared" si="131"/>
        <v>0</v>
      </c>
    </row>
    <row r="731" spans="1:11">
      <c r="A731" s="173" t="s">
        <v>794</v>
      </c>
      <c r="B731" s="174" t="s">
        <v>795</v>
      </c>
      <c r="C731" s="175" t="s">
        <v>614</v>
      </c>
      <c r="D731" s="175" t="s">
        <v>58</v>
      </c>
      <c r="E731" s="176">
        <v>30</v>
      </c>
      <c r="F731" s="237">
        <f>H731</f>
        <v>314.56</v>
      </c>
      <c r="G731" s="177">
        <f>I731</f>
        <v>44.094785000000002</v>
      </c>
      <c r="H731" s="225">
        <f>SUMPRODUCT($E732:$E740,F732:F740)</f>
        <v>314.56</v>
      </c>
      <c r="I731" s="225">
        <f>SUMPRODUCT($E732:$E740,G732:G740)</f>
        <v>44.094785000000002</v>
      </c>
      <c r="J731" s="226">
        <f>H731-F731</f>
        <v>0</v>
      </c>
      <c r="K731" s="226">
        <f>I731-G731</f>
        <v>0</v>
      </c>
    </row>
    <row r="732" spans="1:11">
      <c r="A732" s="178">
        <v>21151</v>
      </c>
      <c r="B732" s="179" t="s">
        <v>278</v>
      </c>
      <c r="C732" s="180" t="s">
        <v>35</v>
      </c>
      <c r="D732" s="180" t="s">
        <v>58</v>
      </c>
      <c r="E732" s="178">
        <v>1</v>
      </c>
      <c r="F732" s="178">
        <f t="shared" ref="F732:F740" si="132">IF($C732="MAT.",VLOOKUP($A732,Insumos,5,FALSE),0)</f>
        <v>307.18</v>
      </c>
      <c r="G732" s="178">
        <f t="shared" ref="G732:G740" si="133">IF($C732="M.O.",VLOOKUP($A732,Insumos,5,FALSE),0)</f>
        <v>0</v>
      </c>
    </row>
    <row r="733" spans="1:11">
      <c r="A733" s="178">
        <v>251</v>
      </c>
      <c r="B733" s="179" t="s">
        <v>196</v>
      </c>
      <c r="C733" s="180" t="s">
        <v>154</v>
      </c>
      <c r="D733" s="180" t="s">
        <v>158</v>
      </c>
      <c r="E733" s="178">
        <v>1.0079</v>
      </c>
      <c r="F733" s="178">
        <f t="shared" si="132"/>
        <v>0</v>
      </c>
      <c r="G733" s="178">
        <f t="shared" si="133"/>
        <v>15.94</v>
      </c>
    </row>
    <row r="734" spans="1:11">
      <c r="A734" s="178">
        <v>37370</v>
      </c>
      <c r="B734" s="179" t="s">
        <v>190</v>
      </c>
      <c r="C734" s="180" t="s">
        <v>35</v>
      </c>
      <c r="D734" s="180" t="s">
        <v>158</v>
      </c>
      <c r="E734" s="178">
        <v>2</v>
      </c>
      <c r="F734" s="178">
        <f t="shared" si="132"/>
        <v>1.62</v>
      </c>
      <c r="G734" s="178">
        <f t="shared" si="133"/>
        <v>0</v>
      </c>
    </row>
    <row r="735" spans="1:11">
      <c r="A735" s="178">
        <v>37371</v>
      </c>
      <c r="B735" s="179" t="s">
        <v>277</v>
      </c>
      <c r="C735" s="180" t="s">
        <v>35</v>
      </c>
      <c r="D735" s="180" t="s">
        <v>158</v>
      </c>
      <c r="E735" s="178">
        <v>2</v>
      </c>
      <c r="F735" s="178">
        <f t="shared" si="132"/>
        <v>0.82</v>
      </c>
      <c r="G735" s="178">
        <f t="shared" si="133"/>
        <v>0</v>
      </c>
    </row>
    <row r="736" spans="1:11">
      <c r="A736" s="178">
        <v>37372</v>
      </c>
      <c r="B736" s="179" t="s">
        <v>239</v>
      </c>
      <c r="C736" s="180" t="s">
        <v>35</v>
      </c>
      <c r="D736" s="180" t="s">
        <v>158</v>
      </c>
      <c r="E736" s="178">
        <v>2</v>
      </c>
      <c r="F736" s="178">
        <f t="shared" si="132"/>
        <v>0.55000000000000004</v>
      </c>
      <c r="G736" s="178">
        <f t="shared" si="133"/>
        <v>0</v>
      </c>
    </row>
    <row r="737" spans="1:11">
      <c r="A737" s="178">
        <v>37373</v>
      </c>
      <c r="B737" s="179" t="s">
        <v>265</v>
      </c>
      <c r="C737" s="180" t="s">
        <v>35</v>
      </c>
      <c r="D737" s="180" t="s">
        <v>158</v>
      </c>
      <c r="E737" s="178">
        <v>2</v>
      </c>
      <c r="F737" s="178">
        <f t="shared" si="132"/>
        <v>0.06</v>
      </c>
      <c r="G737" s="178">
        <f t="shared" si="133"/>
        <v>0</v>
      </c>
    </row>
    <row r="738" spans="1:11">
      <c r="A738" s="178">
        <v>4058</v>
      </c>
      <c r="B738" s="179" t="s">
        <v>259</v>
      </c>
      <c r="C738" s="180" t="s">
        <v>154</v>
      </c>
      <c r="D738" s="180" t="s">
        <v>158</v>
      </c>
      <c r="E738" s="178">
        <v>1.0057</v>
      </c>
      <c r="F738" s="178">
        <f t="shared" si="132"/>
        <v>0</v>
      </c>
      <c r="G738" s="178">
        <f t="shared" si="133"/>
        <v>27.87</v>
      </c>
    </row>
    <row r="739" spans="1:11" ht="21">
      <c r="A739" s="178">
        <v>43464</v>
      </c>
      <c r="B739" s="179" t="s">
        <v>245</v>
      </c>
      <c r="C739" s="180" t="s">
        <v>35</v>
      </c>
      <c r="D739" s="180" t="s">
        <v>158</v>
      </c>
      <c r="E739" s="178">
        <v>2</v>
      </c>
      <c r="F739" s="178">
        <f t="shared" si="132"/>
        <v>0.01</v>
      </c>
      <c r="G739" s="178">
        <f t="shared" si="133"/>
        <v>0</v>
      </c>
    </row>
    <row r="740" spans="1:11" ht="21">
      <c r="A740" s="178">
        <v>43488</v>
      </c>
      <c r="B740" s="179" t="s">
        <v>234</v>
      </c>
      <c r="C740" s="180" t="s">
        <v>35</v>
      </c>
      <c r="D740" s="180" t="s">
        <v>158</v>
      </c>
      <c r="E740" s="178">
        <v>2</v>
      </c>
      <c r="F740" s="178">
        <f t="shared" si="132"/>
        <v>0.63</v>
      </c>
      <c r="G740" s="178">
        <f t="shared" si="133"/>
        <v>0</v>
      </c>
    </row>
    <row r="741" spans="1:11">
      <c r="A741" s="173" t="s">
        <v>796</v>
      </c>
      <c r="B741" s="174" t="s">
        <v>797</v>
      </c>
      <c r="C741" s="175" t="s">
        <v>614</v>
      </c>
      <c r="D741" s="175" t="s">
        <v>2</v>
      </c>
      <c r="E741" s="176">
        <v>2</v>
      </c>
      <c r="F741" s="237">
        <f>H741</f>
        <v>62.526000000000003</v>
      </c>
      <c r="G741" s="177">
        <f>I741</f>
        <v>8.818957000000001</v>
      </c>
      <c r="H741" s="225">
        <f>SUMPRODUCT($E742:$E750,F742:F750)</f>
        <v>62.526000000000003</v>
      </c>
      <c r="I741" s="225">
        <f>SUMPRODUCT($E742:$E750,G742:G750)</f>
        <v>8.818957000000001</v>
      </c>
      <c r="J741" s="226">
        <f>H741-F741</f>
        <v>0</v>
      </c>
      <c r="K741" s="226">
        <f>I741-G741</f>
        <v>0</v>
      </c>
    </row>
    <row r="742" spans="1:11">
      <c r="A742" s="178">
        <v>11746</v>
      </c>
      <c r="B742" s="179" t="s">
        <v>280</v>
      </c>
      <c r="C742" s="180" t="s">
        <v>35</v>
      </c>
      <c r="D742" s="180" t="s">
        <v>2</v>
      </c>
      <c r="E742" s="178">
        <v>1</v>
      </c>
      <c r="F742" s="178">
        <f t="shared" ref="F742:F750" si="134">IF($C742="MAT.",VLOOKUP($A742,Insumos,5,FALSE),0)</f>
        <v>61.05</v>
      </c>
      <c r="G742" s="178">
        <f t="shared" ref="G742:G750" si="135">IF($C742="M.O.",VLOOKUP($A742,Insumos,5,FALSE),0)</f>
        <v>0</v>
      </c>
    </row>
    <row r="743" spans="1:11">
      <c r="A743" s="178">
        <v>251</v>
      </c>
      <c r="B743" s="179" t="s">
        <v>196</v>
      </c>
      <c r="C743" s="180" t="s">
        <v>154</v>
      </c>
      <c r="D743" s="180" t="s">
        <v>158</v>
      </c>
      <c r="E743" s="178">
        <v>0.20158000000000001</v>
      </c>
      <c r="F743" s="178">
        <f t="shared" si="134"/>
        <v>0</v>
      </c>
      <c r="G743" s="178">
        <f t="shared" si="135"/>
        <v>15.94</v>
      </c>
    </row>
    <row r="744" spans="1:11">
      <c r="A744" s="178">
        <v>37370</v>
      </c>
      <c r="B744" s="179" t="s">
        <v>190</v>
      </c>
      <c r="C744" s="180" t="s">
        <v>35</v>
      </c>
      <c r="D744" s="180" t="s">
        <v>158</v>
      </c>
      <c r="E744" s="178">
        <v>0.4</v>
      </c>
      <c r="F744" s="178">
        <f t="shared" si="134"/>
        <v>1.62</v>
      </c>
      <c r="G744" s="178">
        <f t="shared" si="135"/>
        <v>0</v>
      </c>
    </row>
    <row r="745" spans="1:11">
      <c r="A745" s="178">
        <v>37371</v>
      </c>
      <c r="B745" s="179" t="s">
        <v>277</v>
      </c>
      <c r="C745" s="180" t="s">
        <v>35</v>
      </c>
      <c r="D745" s="180" t="s">
        <v>158</v>
      </c>
      <c r="E745" s="178">
        <v>0.4</v>
      </c>
      <c r="F745" s="178">
        <f t="shared" si="134"/>
        <v>0.82</v>
      </c>
      <c r="G745" s="178">
        <f t="shared" si="135"/>
        <v>0</v>
      </c>
    </row>
    <row r="746" spans="1:11">
      <c r="A746" s="178">
        <v>37372</v>
      </c>
      <c r="B746" s="179" t="s">
        <v>239</v>
      </c>
      <c r="C746" s="180" t="s">
        <v>35</v>
      </c>
      <c r="D746" s="180" t="s">
        <v>158</v>
      </c>
      <c r="E746" s="178">
        <v>0.4</v>
      </c>
      <c r="F746" s="178">
        <f t="shared" si="134"/>
        <v>0.55000000000000004</v>
      </c>
      <c r="G746" s="178">
        <f t="shared" si="135"/>
        <v>0</v>
      </c>
    </row>
    <row r="747" spans="1:11">
      <c r="A747" s="178">
        <v>37373</v>
      </c>
      <c r="B747" s="179" t="s">
        <v>265</v>
      </c>
      <c r="C747" s="180" t="s">
        <v>35</v>
      </c>
      <c r="D747" s="180" t="s">
        <v>158</v>
      </c>
      <c r="E747" s="178">
        <v>0.4</v>
      </c>
      <c r="F747" s="178">
        <f t="shared" si="134"/>
        <v>0.06</v>
      </c>
      <c r="G747" s="178">
        <f t="shared" si="135"/>
        <v>0</v>
      </c>
    </row>
    <row r="748" spans="1:11">
      <c r="A748" s="178">
        <v>4058</v>
      </c>
      <c r="B748" s="179" t="s">
        <v>259</v>
      </c>
      <c r="C748" s="180" t="s">
        <v>154</v>
      </c>
      <c r="D748" s="180" t="s">
        <v>158</v>
      </c>
      <c r="E748" s="178">
        <v>0.20114000000000001</v>
      </c>
      <c r="F748" s="178">
        <f t="shared" si="134"/>
        <v>0</v>
      </c>
      <c r="G748" s="178">
        <f t="shared" si="135"/>
        <v>27.87</v>
      </c>
    </row>
    <row r="749" spans="1:11" ht="21">
      <c r="A749" s="178">
        <v>43464</v>
      </c>
      <c r="B749" s="179" t="s">
        <v>245</v>
      </c>
      <c r="C749" s="180" t="s">
        <v>35</v>
      </c>
      <c r="D749" s="180" t="s">
        <v>158</v>
      </c>
      <c r="E749" s="178">
        <v>0.4</v>
      </c>
      <c r="F749" s="178">
        <f t="shared" si="134"/>
        <v>0.01</v>
      </c>
      <c r="G749" s="178">
        <f t="shared" si="135"/>
        <v>0</v>
      </c>
    </row>
    <row r="750" spans="1:11" ht="21">
      <c r="A750" s="178">
        <v>43488</v>
      </c>
      <c r="B750" s="179" t="s">
        <v>234</v>
      </c>
      <c r="C750" s="180" t="s">
        <v>35</v>
      </c>
      <c r="D750" s="180" t="s">
        <v>158</v>
      </c>
      <c r="E750" s="178">
        <v>0.4</v>
      </c>
      <c r="F750" s="178">
        <f t="shared" si="134"/>
        <v>0.63</v>
      </c>
      <c r="G750" s="178">
        <f t="shared" si="135"/>
        <v>0</v>
      </c>
    </row>
    <row r="751" spans="1:11">
      <c r="A751" s="173" t="s">
        <v>798</v>
      </c>
      <c r="B751" s="174" t="s">
        <v>799</v>
      </c>
      <c r="C751" s="175" t="s">
        <v>614</v>
      </c>
      <c r="D751" s="175" t="s">
        <v>58</v>
      </c>
      <c r="E751" s="176">
        <v>10</v>
      </c>
      <c r="F751" s="237">
        <f>H751</f>
        <v>3.9245000000000001</v>
      </c>
      <c r="G751" s="177">
        <f>I751</f>
        <v>0.80329629999999996</v>
      </c>
      <c r="H751" s="225">
        <f>SUMPRODUCT($E752:$E759,F752:F759)</f>
        <v>3.9245000000000001</v>
      </c>
      <c r="I751" s="225">
        <f>SUMPRODUCT($E752:$E759,G752:G759)</f>
        <v>0.80329629999999996</v>
      </c>
      <c r="J751" s="226">
        <f>H751-F751</f>
        <v>0</v>
      </c>
      <c r="K751" s="226">
        <f>I751-G751</f>
        <v>0</v>
      </c>
    </row>
    <row r="752" spans="1:11">
      <c r="A752" s="178">
        <v>251</v>
      </c>
      <c r="B752" s="179" t="s">
        <v>196</v>
      </c>
      <c r="C752" s="180" t="s">
        <v>154</v>
      </c>
      <c r="D752" s="180" t="s">
        <v>158</v>
      </c>
      <c r="E752" s="178">
        <v>5.0395000000000002E-2</v>
      </c>
      <c r="F752" s="178">
        <f t="shared" ref="F752:F759" si="136">IF($C752="MAT.",VLOOKUP($A752,Insumos,5,FALSE),0)</f>
        <v>0</v>
      </c>
      <c r="G752" s="178">
        <f t="shared" ref="G752:G759" si="137">IF($C752="M.O.",VLOOKUP($A752,Insumos,5,FALSE),0)</f>
        <v>15.94</v>
      </c>
    </row>
    <row r="753" spans="1:11">
      <c r="A753" s="178">
        <v>37370</v>
      </c>
      <c r="B753" s="179" t="s">
        <v>190</v>
      </c>
      <c r="C753" s="180" t="s">
        <v>35</v>
      </c>
      <c r="D753" s="180" t="s">
        <v>158</v>
      </c>
      <c r="E753" s="178">
        <v>0.05</v>
      </c>
      <c r="F753" s="178">
        <f t="shared" si="136"/>
        <v>1.62</v>
      </c>
      <c r="G753" s="178">
        <f t="shared" si="137"/>
        <v>0</v>
      </c>
    </row>
    <row r="754" spans="1:11">
      <c r="A754" s="178">
        <v>37371</v>
      </c>
      <c r="B754" s="179" t="s">
        <v>277</v>
      </c>
      <c r="C754" s="180" t="s">
        <v>35</v>
      </c>
      <c r="D754" s="180" t="s">
        <v>158</v>
      </c>
      <c r="E754" s="178">
        <v>0.05</v>
      </c>
      <c r="F754" s="178">
        <f t="shared" si="136"/>
        <v>0.82</v>
      </c>
      <c r="G754" s="178">
        <f t="shared" si="137"/>
        <v>0</v>
      </c>
    </row>
    <row r="755" spans="1:11">
      <c r="A755" s="178">
        <v>37372</v>
      </c>
      <c r="B755" s="179" t="s">
        <v>239</v>
      </c>
      <c r="C755" s="180" t="s">
        <v>35</v>
      </c>
      <c r="D755" s="180" t="s">
        <v>158</v>
      </c>
      <c r="E755" s="178">
        <v>0.05</v>
      </c>
      <c r="F755" s="178">
        <f t="shared" si="136"/>
        <v>0.55000000000000004</v>
      </c>
      <c r="G755" s="178">
        <f t="shared" si="137"/>
        <v>0</v>
      </c>
    </row>
    <row r="756" spans="1:11">
      <c r="A756" s="178">
        <v>37373</v>
      </c>
      <c r="B756" s="179" t="s">
        <v>265</v>
      </c>
      <c r="C756" s="180" t="s">
        <v>35</v>
      </c>
      <c r="D756" s="180" t="s">
        <v>158</v>
      </c>
      <c r="E756" s="178">
        <v>0.05</v>
      </c>
      <c r="F756" s="178">
        <f t="shared" si="136"/>
        <v>0.06</v>
      </c>
      <c r="G756" s="178">
        <f t="shared" si="137"/>
        <v>0</v>
      </c>
    </row>
    <row r="757" spans="1:11">
      <c r="A757" s="178">
        <v>39996</v>
      </c>
      <c r="B757" s="179" t="s">
        <v>281</v>
      </c>
      <c r="C757" s="180" t="s">
        <v>35</v>
      </c>
      <c r="D757" s="180" t="s">
        <v>58</v>
      </c>
      <c r="E757" s="178">
        <v>1</v>
      </c>
      <c r="F757" s="178">
        <f t="shared" si="136"/>
        <v>3.74</v>
      </c>
      <c r="G757" s="178">
        <f t="shared" si="137"/>
        <v>0</v>
      </c>
    </row>
    <row r="758" spans="1:11" ht="21">
      <c r="A758" s="178">
        <v>43464</v>
      </c>
      <c r="B758" s="179" t="s">
        <v>245</v>
      </c>
      <c r="C758" s="180" t="s">
        <v>35</v>
      </c>
      <c r="D758" s="180" t="s">
        <v>158</v>
      </c>
      <c r="E758" s="178">
        <v>0.05</v>
      </c>
      <c r="F758" s="178">
        <f t="shared" si="136"/>
        <v>0.01</v>
      </c>
      <c r="G758" s="178">
        <f t="shared" si="137"/>
        <v>0</v>
      </c>
    </row>
    <row r="759" spans="1:11" ht="21">
      <c r="A759" s="178">
        <v>43488</v>
      </c>
      <c r="B759" s="179" t="s">
        <v>234</v>
      </c>
      <c r="C759" s="180" t="s">
        <v>35</v>
      </c>
      <c r="D759" s="180" t="s">
        <v>158</v>
      </c>
      <c r="E759" s="178">
        <v>0.05</v>
      </c>
      <c r="F759" s="178">
        <f t="shared" si="136"/>
        <v>0.63</v>
      </c>
      <c r="G759" s="178">
        <f t="shared" si="137"/>
        <v>0</v>
      </c>
    </row>
    <row r="760" spans="1:11">
      <c r="A760" s="170">
        <v>6</v>
      </c>
      <c r="B760" s="171" t="s">
        <v>800</v>
      </c>
      <c r="C760" s="221"/>
      <c r="D760" s="221"/>
      <c r="E760" s="221"/>
      <c r="F760" s="221"/>
      <c r="G760" s="221"/>
    </row>
    <row r="761" spans="1:11">
      <c r="A761" s="173" t="s">
        <v>801</v>
      </c>
      <c r="B761" s="174" t="s">
        <v>802</v>
      </c>
      <c r="C761" s="175" t="s">
        <v>614</v>
      </c>
      <c r="D761" s="175" t="s">
        <v>158</v>
      </c>
      <c r="E761" s="176">
        <v>5</v>
      </c>
      <c r="F761" s="237">
        <f>H761</f>
        <v>7.5499999999999998E-2</v>
      </c>
      <c r="G761" s="177">
        <f>I761</f>
        <v>92.199100000000001</v>
      </c>
      <c r="H761" s="225">
        <f>SUMPRODUCT($E762:$E767,F762:F767)</f>
        <v>7.5499999999999998E-2</v>
      </c>
      <c r="I761" s="225">
        <f>SUMPRODUCT($E762:$E767,G762:G767)</f>
        <v>92.199100000000001</v>
      </c>
      <c r="J761" s="226">
        <f>H761-F761</f>
        <v>0</v>
      </c>
      <c r="K761" s="226">
        <f>I761-G761</f>
        <v>0</v>
      </c>
    </row>
    <row r="762" spans="1:11">
      <c r="A762" s="178">
        <v>12815</v>
      </c>
      <c r="B762" s="179" t="s">
        <v>803</v>
      </c>
      <c r="C762" s="180" t="s">
        <v>35</v>
      </c>
      <c r="D762" s="180" t="s">
        <v>2</v>
      </c>
      <c r="E762" s="178">
        <v>0.01</v>
      </c>
      <c r="F762" s="178">
        <f t="shared" ref="F762:F767" si="138">IF($C762="MAT.",VLOOKUP($A762,Insumos,5,FALSE),0)</f>
        <v>7.55</v>
      </c>
      <c r="G762" s="178">
        <f t="shared" ref="G762:G767" si="139">IF($C762="M.O.",VLOOKUP($A762,Insumos,5,FALSE),0)</f>
        <v>0</v>
      </c>
    </row>
    <row r="763" spans="1:11">
      <c r="A763" s="178">
        <v>2350</v>
      </c>
      <c r="B763" s="179" t="s">
        <v>195</v>
      </c>
      <c r="C763" s="180" t="s">
        <v>154</v>
      </c>
      <c r="D763" s="180" t="s">
        <v>158</v>
      </c>
      <c r="E763" s="178">
        <v>0.01</v>
      </c>
      <c r="F763" s="178">
        <f t="shared" si="138"/>
        <v>0</v>
      </c>
      <c r="G763" s="178">
        <f t="shared" si="139"/>
        <v>15.9</v>
      </c>
    </row>
    <row r="764" spans="1:11">
      <c r="A764" s="178">
        <v>2355</v>
      </c>
      <c r="B764" s="179" t="s">
        <v>219</v>
      </c>
      <c r="C764" s="180" t="s">
        <v>154</v>
      </c>
      <c r="D764" s="180" t="s">
        <v>158</v>
      </c>
      <c r="E764" s="178">
        <v>0.02</v>
      </c>
      <c r="F764" s="178">
        <f t="shared" si="138"/>
        <v>0</v>
      </c>
      <c r="G764" s="178">
        <f t="shared" si="139"/>
        <v>24.25</v>
      </c>
    </row>
    <row r="765" spans="1:11">
      <c r="A765" s="178">
        <v>2358</v>
      </c>
      <c r="B765" s="179" t="s">
        <v>220</v>
      </c>
      <c r="C765" s="180" t="s">
        <v>154</v>
      </c>
      <c r="D765" s="180" t="s">
        <v>158</v>
      </c>
      <c r="E765" s="178">
        <v>0.01</v>
      </c>
      <c r="F765" s="178">
        <f t="shared" si="138"/>
        <v>0</v>
      </c>
      <c r="G765" s="178">
        <f t="shared" si="139"/>
        <v>19.39</v>
      </c>
    </row>
    <row r="766" spans="1:11">
      <c r="A766" s="178">
        <v>2359</v>
      </c>
      <c r="B766" s="179" t="s">
        <v>804</v>
      </c>
      <c r="C766" s="180" t="s">
        <v>154</v>
      </c>
      <c r="D766" s="180" t="s">
        <v>158</v>
      </c>
      <c r="E766" s="178">
        <v>0.08</v>
      </c>
      <c r="F766" s="178">
        <f t="shared" si="138"/>
        <v>0</v>
      </c>
      <c r="G766" s="178">
        <f t="shared" si="139"/>
        <v>19.89</v>
      </c>
    </row>
    <row r="767" spans="1:11">
      <c r="A767" s="178">
        <v>2707</v>
      </c>
      <c r="B767" s="179" t="s">
        <v>805</v>
      </c>
      <c r="C767" s="180" t="s">
        <v>154</v>
      </c>
      <c r="D767" s="180" t="s">
        <v>158</v>
      </c>
      <c r="E767" s="178">
        <v>1</v>
      </c>
      <c r="F767" s="178">
        <f t="shared" si="138"/>
        <v>0</v>
      </c>
      <c r="G767" s="178">
        <f t="shared" si="139"/>
        <v>89.77</v>
      </c>
    </row>
    <row r="768" spans="1:11">
      <c r="A768" s="173" t="s">
        <v>806</v>
      </c>
      <c r="B768" s="174" t="s">
        <v>807</v>
      </c>
      <c r="C768" s="175" t="s">
        <v>614</v>
      </c>
      <c r="D768" s="175" t="s">
        <v>56</v>
      </c>
      <c r="E768" s="176">
        <v>30</v>
      </c>
      <c r="F768" s="237">
        <f>H768</f>
        <v>0.90330000000000021</v>
      </c>
      <c r="G768" s="177">
        <f>I768</f>
        <v>1.3181683199999998</v>
      </c>
      <c r="H768" s="225">
        <f>SUMPRODUCT($E769:$E776,F769:F776)</f>
        <v>0.90330000000000021</v>
      </c>
      <c r="I768" s="225">
        <f>SUMPRODUCT($E769:$E776,G769:G776)</f>
        <v>1.3181683199999998</v>
      </c>
      <c r="J768" s="226">
        <f>H768-F768</f>
        <v>0</v>
      </c>
      <c r="K768" s="226">
        <f>I768-G768</f>
        <v>0</v>
      </c>
    </row>
    <row r="769" spans="1:7">
      <c r="A769" s="178">
        <v>3</v>
      </c>
      <c r="B769" s="179" t="s">
        <v>185</v>
      </c>
      <c r="C769" s="180" t="s">
        <v>35</v>
      </c>
      <c r="D769" s="180" t="s">
        <v>70</v>
      </c>
      <c r="E769" s="178">
        <v>0.05</v>
      </c>
      <c r="F769" s="178">
        <f t="shared" ref="F769:F776" si="140">IF($C769="MAT.",VLOOKUP($A769,Insumos,5,FALSE),0)</f>
        <v>5.55</v>
      </c>
      <c r="G769" s="178">
        <f t="shared" ref="G769:G776" si="141">IF($C769="M.O.",VLOOKUP($A769,Insumos,5,FALSE),0)</f>
        <v>0</v>
      </c>
    </row>
    <row r="770" spans="1:7">
      <c r="A770" s="178">
        <v>37370</v>
      </c>
      <c r="B770" s="179" t="s">
        <v>190</v>
      </c>
      <c r="C770" s="180" t="s">
        <v>35</v>
      </c>
      <c r="D770" s="180" t="s">
        <v>158</v>
      </c>
      <c r="E770" s="178">
        <v>0.14000000000000001</v>
      </c>
      <c r="F770" s="178">
        <f t="shared" si="140"/>
        <v>1.62</v>
      </c>
      <c r="G770" s="178">
        <f t="shared" si="141"/>
        <v>0</v>
      </c>
    </row>
    <row r="771" spans="1:7">
      <c r="A771" s="178">
        <v>37371</v>
      </c>
      <c r="B771" s="179" t="s">
        <v>277</v>
      </c>
      <c r="C771" s="180" t="s">
        <v>35</v>
      </c>
      <c r="D771" s="180" t="s">
        <v>158</v>
      </c>
      <c r="E771" s="178">
        <v>0.14000000000000001</v>
      </c>
      <c r="F771" s="178">
        <f t="shared" si="140"/>
        <v>0.82</v>
      </c>
      <c r="G771" s="178">
        <f t="shared" si="141"/>
        <v>0</v>
      </c>
    </row>
    <row r="772" spans="1:7">
      <c r="A772" s="178">
        <v>37372</v>
      </c>
      <c r="B772" s="179" t="s">
        <v>239</v>
      </c>
      <c r="C772" s="180" t="s">
        <v>35</v>
      </c>
      <c r="D772" s="180" t="s">
        <v>158</v>
      </c>
      <c r="E772" s="178">
        <v>0.14000000000000001</v>
      </c>
      <c r="F772" s="178">
        <f t="shared" si="140"/>
        <v>0.55000000000000004</v>
      </c>
      <c r="G772" s="178">
        <f t="shared" si="141"/>
        <v>0</v>
      </c>
    </row>
    <row r="773" spans="1:7">
      <c r="A773" s="178">
        <v>37373</v>
      </c>
      <c r="B773" s="179" t="s">
        <v>265</v>
      </c>
      <c r="C773" s="180" t="s">
        <v>35</v>
      </c>
      <c r="D773" s="180" t="s">
        <v>158</v>
      </c>
      <c r="E773" s="178">
        <v>0.14000000000000001</v>
      </c>
      <c r="F773" s="178">
        <f t="shared" si="140"/>
        <v>0.06</v>
      </c>
      <c r="G773" s="178">
        <f t="shared" si="141"/>
        <v>0</v>
      </c>
    </row>
    <row r="774" spans="1:7" ht="21">
      <c r="A774" s="178">
        <v>43467</v>
      </c>
      <c r="B774" s="179" t="s">
        <v>248</v>
      </c>
      <c r="C774" s="180" t="s">
        <v>35</v>
      </c>
      <c r="D774" s="180" t="s">
        <v>158</v>
      </c>
      <c r="E774" s="178">
        <v>0.14000000000000001</v>
      </c>
      <c r="F774" s="178">
        <f t="shared" si="140"/>
        <v>0.41</v>
      </c>
      <c r="G774" s="178">
        <f t="shared" si="141"/>
        <v>0</v>
      </c>
    </row>
    <row r="775" spans="1:7">
      <c r="A775" s="178">
        <v>43491</v>
      </c>
      <c r="B775" s="179" t="s">
        <v>237</v>
      </c>
      <c r="C775" s="180" t="s">
        <v>35</v>
      </c>
      <c r="D775" s="180" t="s">
        <v>158</v>
      </c>
      <c r="E775" s="178">
        <v>0.14000000000000001</v>
      </c>
      <c r="F775" s="178">
        <f t="shared" si="140"/>
        <v>1.01</v>
      </c>
      <c r="G775" s="178">
        <f t="shared" si="141"/>
        <v>0</v>
      </c>
    </row>
    <row r="776" spans="1:7">
      <c r="A776" s="178">
        <v>6111</v>
      </c>
      <c r="B776" s="179" t="s">
        <v>269</v>
      </c>
      <c r="C776" s="180" t="s">
        <v>154</v>
      </c>
      <c r="D776" s="180" t="s">
        <v>158</v>
      </c>
      <c r="E776" s="178">
        <v>0.142044</v>
      </c>
      <c r="F776" s="178">
        <f t="shared" si="140"/>
        <v>0</v>
      </c>
      <c r="G776" s="178">
        <f t="shared" si="141"/>
        <v>9.2799999999999994</v>
      </c>
    </row>
  </sheetData>
  <autoFilter ref="A4:K776"/>
  <mergeCells count="5">
    <mergeCell ref="C1:G1"/>
    <mergeCell ref="C2:E3"/>
    <mergeCell ref="F2:G2"/>
    <mergeCell ref="F3:G3"/>
    <mergeCell ref="A1:B3"/>
  </mergeCells>
  <pageMargins left="0.511811024" right="0.511811024" top="0.78740157499999996" bottom="0.78740157499999996" header="0.31496062000000002" footer="0.31496062000000002"/>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view="pageBreakPreview" zoomScale="80" zoomScaleNormal="100" zoomScaleSheetLayoutView="80" workbookViewId="0">
      <selection activeCell="H31" sqref="H31"/>
    </sheetView>
  </sheetViews>
  <sheetFormatPr defaultRowHeight="15"/>
  <cols>
    <col min="1" max="1" width="26.28515625" style="245" customWidth="1"/>
    <col min="2" max="2" width="15.140625" style="244" customWidth="1"/>
    <col min="3" max="3" width="16.85546875" style="247" customWidth="1"/>
    <col min="4" max="4" width="55" style="245" customWidth="1"/>
    <col min="5" max="5" width="11.28515625" style="246" customWidth="1"/>
    <col min="6" max="6" width="20.5703125" style="246" bestFit="1" customWidth="1"/>
    <col min="7" max="16384" width="9.140625" style="98"/>
  </cols>
  <sheetData>
    <row r="1" spans="1:6">
      <c r="A1" s="328" t="s">
        <v>28</v>
      </c>
      <c r="B1" s="328"/>
      <c r="C1" s="328"/>
      <c r="D1" s="327" t="s">
        <v>40</v>
      </c>
      <c r="E1" s="327"/>
      <c r="F1" s="327"/>
    </row>
    <row r="2" spans="1:6">
      <c r="A2" s="328"/>
      <c r="B2" s="328"/>
      <c r="C2" s="328"/>
      <c r="D2" s="326" t="s">
        <v>610</v>
      </c>
      <c r="E2" s="326"/>
      <c r="F2" s="248">
        <v>44438</v>
      </c>
    </row>
    <row r="3" spans="1:6" ht="21" customHeight="1">
      <c r="A3" s="328"/>
      <c r="B3" s="328"/>
      <c r="C3" s="328"/>
      <c r="D3" s="326"/>
      <c r="E3" s="326"/>
      <c r="F3" s="190" t="s">
        <v>611</v>
      </c>
    </row>
    <row r="4" spans="1:6">
      <c r="A4" s="329" t="s">
        <v>68</v>
      </c>
      <c r="B4" s="329"/>
      <c r="C4" s="329"/>
      <c r="D4" s="329"/>
      <c r="E4" s="329"/>
      <c r="F4" s="329"/>
    </row>
    <row r="5" spans="1:6" ht="26.25" customHeight="1">
      <c r="A5" s="329"/>
      <c r="B5" s="329"/>
      <c r="C5" s="329"/>
      <c r="D5" s="329"/>
      <c r="E5" s="329"/>
      <c r="F5" s="329"/>
    </row>
    <row r="6" spans="1:6">
      <c r="A6" s="258" t="s">
        <v>0</v>
      </c>
      <c r="B6" s="264" t="s">
        <v>41</v>
      </c>
      <c r="C6" s="325" t="s">
        <v>33</v>
      </c>
      <c r="D6" s="325"/>
      <c r="E6" s="264" t="s">
        <v>52</v>
      </c>
      <c r="F6" s="264" t="s">
        <v>6030</v>
      </c>
    </row>
    <row r="7" spans="1:6" ht="35.25" customHeight="1">
      <c r="A7" s="259" t="s">
        <v>653</v>
      </c>
      <c r="B7" s="255" t="s">
        <v>39</v>
      </c>
      <c r="C7" s="324" t="s">
        <v>652</v>
      </c>
      <c r="D7" s="324"/>
      <c r="E7" s="255" t="s">
        <v>2</v>
      </c>
      <c r="F7" s="256">
        <f>D10</f>
        <v>4210.3249999999998</v>
      </c>
    </row>
    <row r="8" spans="1:6">
      <c r="A8" s="257" t="s">
        <v>36</v>
      </c>
      <c r="B8" s="265" t="s">
        <v>37</v>
      </c>
      <c r="C8" s="265" t="s">
        <v>38</v>
      </c>
      <c r="D8" s="266" t="s">
        <v>42</v>
      </c>
      <c r="E8" s="265" t="s">
        <v>44</v>
      </c>
      <c r="F8" s="265"/>
    </row>
    <row r="9" spans="1:6">
      <c r="A9" s="257"/>
      <c r="B9" s="265"/>
      <c r="C9" s="265"/>
      <c r="D9" s="266"/>
      <c r="E9" s="265" t="s">
        <v>39</v>
      </c>
      <c r="F9" s="265" t="s">
        <v>87</v>
      </c>
    </row>
    <row r="10" spans="1:6" ht="38.25">
      <c r="A10" s="260" t="s">
        <v>6031</v>
      </c>
      <c r="B10" s="255" t="s">
        <v>6032</v>
      </c>
      <c r="C10" s="256">
        <v>3610.1</v>
      </c>
      <c r="D10" s="267">
        <f>AVERAGE(C10:C12)</f>
        <v>4210.3249999999998</v>
      </c>
      <c r="E10" s="255"/>
      <c r="F10" s="268" t="s">
        <v>43</v>
      </c>
    </row>
    <row r="11" spans="1:6" ht="89.25">
      <c r="A11" s="260" t="s">
        <v>6033</v>
      </c>
      <c r="B11" s="255" t="s">
        <v>6034</v>
      </c>
      <c r="C11" s="256">
        <v>4810.55</v>
      </c>
      <c r="D11" s="267"/>
      <c r="E11" s="255"/>
      <c r="F11" s="268"/>
    </row>
    <row r="12" spans="1:6">
      <c r="A12" s="261"/>
      <c r="B12" s="255"/>
      <c r="C12" s="255"/>
      <c r="D12" s="267"/>
      <c r="E12" s="255"/>
      <c r="F12" s="268"/>
    </row>
    <row r="13" spans="1:6">
      <c r="A13" s="258" t="s">
        <v>0</v>
      </c>
      <c r="B13" s="264" t="s">
        <v>41</v>
      </c>
      <c r="C13" s="325" t="s">
        <v>33</v>
      </c>
      <c r="D13" s="325"/>
      <c r="E13" s="264" t="s">
        <v>52</v>
      </c>
      <c r="F13" s="264" t="s">
        <v>6030</v>
      </c>
    </row>
    <row r="14" spans="1:6">
      <c r="A14" s="262" t="s">
        <v>714</v>
      </c>
      <c r="B14" s="255" t="s">
        <v>39</v>
      </c>
      <c r="C14" s="324" t="s">
        <v>6035</v>
      </c>
      <c r="D14" s="324"/>
      <c r="E14" s="255" t="s">
        <v>2</v>
      </c>
      <c r="F14" s="256">
        <f>D17</f>
        <v>154250.14000000001</v>
      </c>
    </row>
    <row r="15" spans="1:6">
      <c r="A15" s="257" t="s">
        <v>36</v>
      </c>
      <c r="B15" s="265" t="s">
        <v>37</v>
      </c>
      <c r="C15" s="265" t="s">
        <v>38</v>
      </c>
      <c r="D15" s="266" t="s">
        <v>42</v>
      </c>
      <c r="E15" s="265" t="s">
        <v>44</v>
      </c>
      <c r="F15" s="265"/>
    </row>
    <row r="16" spans="1:6">
      <c r="A16" s="257"/>
      <c r="B16" s="265"/>
      <c r="C16" s="265"/>
      <c r="D16" s="266"/>
      <c r="E16" s="265" t="s">
        <v>39</v>
      </c>
      <c r="F16" s="265" t="s">
        <v>87</v>
      </c>
    </row>
    <row r="17" spans="1:6">
      <c r="A17" s="263" t="s">
        <v>6036</v>
      </c>
      <c r="B17" s="255"/>
      <c r="C17" s="256">
        <v>154250.14000000001</v>
      </c>
      <c r="D17" s="267">
        <f>AVERAGE(C17:C19)</f>
        <v>154250.14000000001</v>
      </c>
      <c r="E17" s="255"/>
      <c r="F17" s="268" t="s">
        <v>43</v>
      </c>
    </row>
    <row r="18" spans="1:6">
      <c r="A18" s="263"/>
      <c r="B18" s="255"/>
      <c r="C18" s="255"/>
      <c r="D18" s="267"/>
      <c r="E18" s="255"/>
      <c r="F18" s="268"/>
    </row>
    <row r="19" spans="1:6">
      <c r="A19" s="263"/>
      <c r="B19" s="255"/>
      <c r="C19" s="255"/>
      <c r="D19" s="267"/>
      <c r="E19" s="255"/>
      <c r="F19" s="268"/>
    </row>
    <row r="20" spans="1:6">
      <c r="A20" s="258" t="s">
        <v>0</v>
      </c>
      <c r="B20" s="264" t="s">
        <v>41</v>
      </c>
      <c r="C20" s="325" t="s">
        <v>33</v>
      </c>
      <c r="D20" s="325"/>
      <c r="E20" s="264" t="s">
        <v>52</v>
      </c>
      <c r="F20" s="264" t="s">
        <v>6030</v>
      </c>
    </row>
    <row r="21" spans="1:6">
      <c r="A21" s="262" t="s">
        <v>701</v>
      </c>
      <c r="B21" s="255" t="s">
        <v>39</v>
      </c>
      <c r="C21" s="324" t="s">
        <v>6037</v>
      </c>
      <c r="D21" s="324"/>
      <c r="E21" s="255" t="s">
        <v>2</v>
      </c>
      <c r="F21" s="256">
        <f>D24</f>
        <v>300.89999999999998</v>
      </c>
    </row>
    <row r="22" spans="1:6">
      <c r="A22" s="257" t="s">
        <v>36</v>
      </c>
      <c r="B22" s="265" t="s">
        <v>37</v>
      </c>
      <c r="C22" s="265" t="s">
        <v>38</v>
      </c>
      <c r="D22" s="266" t="s">
        <v>42</v>
      </c>
      <c r="E22" s="265" t="s">
        <v>44</v>
      </c>
      <c r="F22" s="265"/>
    </row>
    <row r="23" spans="1:6">
      <c r="A23" s="257"/>
      <c r="B23" s="265"/>
      <c r="C23" s="265"/>
      <c r="D23" s="266"/>
      <c r="E23" s="265" t="s">
        <v>39</v>
      </c>
      <c r="F23" s="265" t="s">
        <v>87</v>
      </c>
    </row>
    <row r="24" spans="1:6">
      <c r="A24" s="263" t="s">
        <v>6038</v>
      </c>
      <c r="B24" s="255"/>
      <c r="C24" s="256">
        <v>300.89999999999998</v>
      </c>
      <c r="D24" s="267">
        <f>AVERAGE(C24:C26)</f>
        <v>300.89999999999998</v>
      </c>
      <c r="E24" s="255"/>
      <c r="F24" s="268" t="s">
        <v>43</v>
      </c>
    </row>
    <row r="25" spans="1:6">
      <c r="A25" s="263"/>
      <c r="B25" s="255"/>
      <c r="C25" s="255"/>
      <c r="D25" s="267"/>
      <c r="E25" s="255"/>
      <c r="F25" s="268"/>
    </row>
    <row r="26" spans="1:6">
      <c r="A26" s="263"/>
      <c r="B26" s="255"/>
      <c r="C26" s="255"/>
      <c r="D26" s="267"/>
      <c r="E26" s="255"/>
      <c r="F26" s="268"/>
    </row>
    <row r="27" spans="1:6">
      <c r="A27" s="258" t="s">
        <v>0</v>
      </c>
      <c r="B27" s="264" t="s">
        <v>41</v>
      </c>
      <c r="C27" s="325" t="s">
        <v>33</v>
      </c>
      <c r="D27" s="325"/>
      <c r="E27" s="264" t="s">
        <v>52</v>
      </c>
      <c r="F27" s="264" t="s">
        <v>6030</v>
      </c>
    </row>
    <row r="28" spans="1:6">
      <c r="A28" s="262" t="s">
        <v>698</v>
      </c>
      <c r="B28" s="255" t="s">
        <v>39</v>
      </c>
      <c r="C28" s="324" t="s">
        <v>6039</v>
      </c>
      <c r="D28" s="324"/>
      <c r="E28" s="255" t="s">
        <v>2</v>
      </c>
      <c r="F28" s="256">
        <f>D31</f>
        <v>2.9</v>
      </c>
    </row>
    <row r="29" spans="1:6">
      <c r="A29" s="257" t="s">
        <v>36</v>
      </c>
      <c r="B29" s="265" t="s">
        <v>37</v>
      </c>
      <c r="C29" s="265" t="s">
        <v>38</v>
      </c>
      <c r="D29" s="266" t="s">
        <v>42</v>
      </c>
      <c r="E29" s="265" t="s">
        <v>44</v>
      </c>
      <c r="F29" s="265"/>
    </row>
    <row r="30" spans="1:6">
      <c r="A30" s="257"/>
      <c r="B30" s="265"/>
      <c r="C30" s="265"/>
      <c r="D30" s="266"/>
      <c r="E30" s="265" t="s">
        <v>39</v>
      </c>
      <c r="F30" s="265" t="s">
        <v>87</v>
      </c>
    </row>
    <row r="31" spans="1:6">
      <c r="A31" s="263" t="s">
        <v>6038</v>
      </c>
      <c r="B31" s="255"/>
      <c r="C31" s="256">
        <v>2.9</v>
      </c>
      <c r="D31" s="267">
        <f>AVERAGE(C31:C33)</f>
        <v>2.9</v>
      </c>
      <c r="E31" s="255"/>
      <c r="F31" s="268" t="s">
        <v>43</v>
      </c>
    </row>
    <row r="32" spans="1:6">
      <c r="A32" s="263"/>
      <c r="B32" s="255"/>
      <c r="C32" s="255"/>
      <c r="D32" s="267"/>
      <c r="E32" s="255"/>
      <c r="F32" s="268"/>
    </row>
    <row r="33" spans="1:6">
      <c r="A33" s="263"/>
      <c r="B33" s="255"/>
      <c r="C33" s="255"/>
      <c r="D33" s="267"/>
      <c r="E33" s="255"/>
      <c r="F33" s="268"/>
    </row>
    <row r="34" spans="1:6">
      <c r="A34" s="258" t="s">
        <v>0</v>
      </c>
      <c r="B34" s="264" t="s">
        <v>41</v>
      </c>
      <c r="C34" s="325" t="s">
        <v>33</v>
      </c>
      <c r="D34" s="325"/>
      <c r="E34" s="264" t="s">
        <v>52</v>
      </c>
      <c r="F34" s="264" t="s">
        <v>6030</v>
      </c>
    </row>
    <row r="35" spans="1:6">
      <c r="A35" s="262" t="s">
        <v>683</v>
      </c>
      <c r="B35" s="255" t="s">
        <v>39</v>
      </c>
      <c r="C35" s="324" t="s">
        <v>6040</v>
      </c>
      <c r="D35" s="324"/>
      <c r="E35" s="255" t="s">
        <v>2</v>
      </c>
      <c r="F35" s="256">
        <f>D38</f>
        <v>150.5</v>
      </c>
    </row>
    <row r="36" spans="1:6">
      <c r="A36" s="257" t="s">
        <v>36</v>
      </c>
      <c r="B36" s="265" t="s">
        <v>37</v>
      </c>
      <c r="C36" s="265" t="s">
        <v>38</v>
      </c>
      <c r="D36" s="266" t="s">
        <v>42</v>
      </c>
      <c r="E36" s="265" t="s">
        <v>44</v>
      </c>
      <c r="F36" s="265"/>
    </row>
    <row r="37" spans="1:6">
      <c r="A37" s="257"/>
      <c r="B37" s="265"/>
      <c r="C37" s="265"/>
      <c r="D37" s="266"/>
      <c r="E37" s="265" t="s">
        <v>39</v>
      </c>
      <c r="F37" s="265" t="s">
        <v>87</v>
      </c>
    </row>
    <row r="38" spans="1:6">
      <c r="A38" s="263" t="s">
        <v>6038</v>
      </c>
      <c r="B38" s="255"/>
      <c r="C38" s="256">
        <v>150.5</v>
      </c>
      <c r="D38" s="267">
        <f>AVERAGE(C38:C40)</f>
        <v>150.5</v>
      </c>
      <c r="E38" s="255"/>
      <c r="F38" s="268" t="s">
        <v>43</v>
      </c>
    </row>
    <row r="39" spans="1:6">
      <c r="A39" s="263"/>
      <c r="B39" s="255"/>
      <c r="C39" s="255"/>
      <c r="D39" s="267"/>
      <c r="E39" s="255"/>
      <c r="F39" s="268"/>
    </row>
    <row r="40" spans="1:6">
      <c r="A40" s="263"/>
      <c r="B40" s="255"/>
      <c r="C40" s="255"/>
      <c r="D40" s="267"/>
      <c r="E40" s="255"/>
      <c r="F40" s="268"/>
    </row>
    <row r="41" spans="1:6">
      <c r="A41" s="258" t="s">
        <v>0</v>
      </c>
      <c r="B41" s="264" t="s">
        <v>41</v>
      </c>
      <c r="C41" s="325" t="s">
        <v>33</v>
      </c>
      <c r="D41" s="325"/>
      <c r="E41" s="264" t="s">
        <v>52</v>
      </c>
      <c r="F41" s="264" t="s">
        <v>6030</v>
      </c>
    </row>
    <row r="42" spans="1:6">
      <c r="A42" s="262" t="s">
        <v>686</v>
      </c>
      <c r="B42" s="255" t="s">
        <v>39</v>
      </c>
      <c r="C42" s="324" t="s">
        <v>6041</v>
      </c>
      <c r="D42" s="324"/>
      <c r="E42" s="255" t="s">
        <v>2</v>
      </c>
      <c r="F42" s="256">
        <f>D45</f>
        <v>160.5</v>
      </c>
    </row>
    <row r="43" spans="1:6">
      <c r="A43" s="257" t="s">
        <v>36</v>
      </c>
      <c r="B43" s="265" t="s">
        <v>37</v>
      </c>
      <c r="C43" s="265" t="s">
        <v>38</v>
      </c>
      <c r="D43" s="266" t="s">
        <v>42</v>
      </c>
      <c r="E43" s="265" t="s">
        <v>44</v>
      </c>
      <c r="F43" s="265"/>
    </row>
    <row r="44" spans="1:6">
      <c r="A44" s="257"/>
      <c r="B44" s="265"/>
      <c r="C44" s="265"/>
      <c r="D44" s="266"/>
      <c r="E44" s="265" t="s">
        <v>39</v>
      </c>
      <c r="F44" s="265" t="s">
        <v>87</v>
      </c>
    </row>
    <row r="45" spans="1:6">
      <c r="A45" s="263" t="s">
        <v>6038</v>
      </c>
      <c r="B45" s="255"/>
      <c r="C45" s="256">
        <v>160.5</v>
      </c>
      <c r="D45" s="267">
        <f>AVERAGE(C45:C47)</f>
        <v>160.5</v>
      </c>
      <c r="E45" s="255"/>
      <c r="F45" s="268" t="s">
        <v>43</v>
      </c>
    </row>
    <row r="46" spans="1:6">
      <c r="A46" s="263"/>
      <c r="B46" s="255"/>
      <c r="C46" s="255"/>
      <c r="D46" s="267"/>
      <c r="E46" s="255"/>
      <c r="F46" s="268"/>
    </row>
    <row r="47" spans="1:6">
      <c r="A47" s="263"/>
      <c r="B47" s="255"/>
      <c r="C47" s="255"/>
      <c r="D47" s="267"/>
      <c r="E47" s="255"/>
      <c r="F47" s="268"/>
    </row>
    <row r="48" spans="1:6">
      <c r="A48" s="258" t="s">
        <v>0</v>
      </c>
      <c r="B48" s="264" t="s">
        <v>41</v>
      </c>
      <c r="C48" s="325" t="s">
        <v>33</v>
      </c>
      <c r="D48" s="325"/>
      <c r="E48" s="264" t="s">
        <v>52</v>
      </c>
      <c r="F48" s="264" t="s">
        <v>6030</v>
      </c>
    </row>
    <row r="49" spans="1:6">
      <c r="A49" s="262" t="s">
        <v>704</v>
      </c>
      <c r="B49" s="255" t="s">
        <v>39</v>
      </c>
      <c r="C49" s="324" t="s">
        <v>6042</v>
      </c>
      <c r="D49" s="324"/>
      <c r="E49" s="255" t="s">
        <v>2</v>
      </c>
      <c r="F49" s="256">
        <f>D52</f>
        <v>131.65</v>
      </c>
    </row>
    <row r="50" spans="1:6">
      <c r="A50" s="257" t="s">
        <v>36</v>
      </c>
      <c r="B50" s="265" t="s">
        <v>37</v>
      </c>
      <c r="C50" s="265" t="s">
        <v>38</v>
      </c>
      <c r="D50" s="266" t="s">
        <v>42</v>
      </c>
      <c r="E50" s="265" t="s">
        <v>44</v>
      </c>
      <c r="F50" s="265"/>
    </row>
    <row r="51" spans="1:6">
      <c r="A51" s="257"/>
      <c r="B51" s="265"/>
      <c r="C51" s="265"/>
      <c r="D51" s="266"/>
      <c r="E51" s="265" t="s">
        <v>39</v>
      </c>
      <c r="F51" s="265" t="s">
        <v>87</v>
      </c>
    </row>
    <row r="52" spans="1:6">
      <c r="A52" s="263" t="s">
        <v>6043</v>
      </c>
      <c r="B52" s="255"/>
      <c r="C52" s="256">
        <v>131.65</v>
      </c>
      <c r="D52" s="267">
        <f>AVERAGE(C52:C54)</f>
        <v>131.65</v>
      </c>
      <c r="E52" s="255"/>
      <c r="F52" s="268" t="s">
        <v>43</v>
      </c>
    </row>
    <row r="53" spans="1:6">
      <c r="A53" s="263"/>
      <c r="B53" s="255"/>
      <c r="C53" s="255"/>
      <c r="D53" s="267"/>
      <c r="E53" s="255"/>
      <c r="F53" s="268"/>
    </row>
    <row r="54" spans="1:6">
      <c r="A54" s="263"/>
      <c r="B54" s="255"/>
      <c r="C54" s="255"/>
      <c r="D54" s="267"/>
      <c r="E54" s="255"/>
      <c r="F54" s="268"/>
    </row>
    <row r="55" spans="1:6">
      <c r="A55" s="258" t="s">
        <v>0</v>
      </c>
      <c r="B55" s="264" t="s">
        <v>41</v>
      </c>
      <c r="C55" s="325" t="s">
        <v>33</v>
      </c>
      <c r="D55" s="325"/>
      <c r="E55" s="264" t="s">
        <v>52</v>
      </c>
      <c r="F55" s="264" t="s">
        <v>6030</v>
      </c>
    </row>
    <row r="56" spans="1:6" ht="34.5" customHeight="1">
      <c r="A56" s="262" t="s">
        <v>772</v>
      </c>
      <c r="B56" s="255" t="s">
        <v>39</v>
      </c>
      <c r="C56" s="324" t="s">
        <v>6044</v>
      </c>
      <c r="D56" s="324"/>
      <c r="E56" s="255" t="s">
        <v>2</v>
      </c>
      <c r="F56" s="256">
        <f>D59</f>
        <v>883.33333333333337</v>
      </c>
    </row>
    <row r="57" spans="1:6">
      <c r="A57" s="257" t="s">
        <v>36</v>
      </c>
      <c r="B57" s="265" t="s">
        <v>37</v>
      </c>
      <c r="C57" s="265" t="s">
        <v>38</v>
      </c>
      <c r="D57" s="266" t="s">
        <v>42</v>
      </c>
      <c r="E57" s="265" t="s">
        <v>44</v>
      </c>
      <c r="F57" s="265"/>
    </row>
    <row r="58" spans="1:6">
      <c r="A58" s="257"/>
      <c r="B58" s="265"/>
      <c r="C58" s="265"/>
      <c r="D58" s="266"/>
      <c r="E58" s="265" t="s">
        <v>39</v>
      </c>
      <c r="F58" s="265" t="s">
        <v>87</v>
      </c>
    </row>
    <row r="59" spans="1:6">
      <c r="A59" s="263" t="s">
        <v>6045</v>
      </c>
      <c r="B59" s="255"/>
      <c r="C59" s="256">
        <v>728</v>
      </c>
      <c r="D59" s="267">
        <f>AVERAGE(C59:C61)</f>
        <v>883.33333333333337</v>
      </c>
      <c r="E59" s="255"/>
      <c r="F59" s="268" t="s">
        <v>43</v>
      </c>
    </row>
    <row r="60" spans="1:6">
      <c r="A60" s="263" t="s">
        <v>6046</v>
      </c>
      <c r="B60" s="255"/>
      <c r="C60" s="256">
        <v>665</v>
      </c>
      <c r="D60" s="267"/>
      <c r="E60" s="255"/>
      <c r="F60" s="268"/>
    </row>
    <row r="61" spans="1:6">
      <c r="A61" s="263" t="s">
        <v>6047</v>
      </c>
      <c r="B61" s="255"/>
      <c r="C61" s="256">
        <v>1257</v>
      </c>
      <c r="D61" s="267"/>
      <c r="E61" s="255"/>
      <c r="F61" s="268"/>
    </row>
    <row r="62" spans="1:6">
      <c r="A62" s="258" t="s">
        <v>0</v>
      </c>
      <c r="B62" s="264" t="s">
        <v>41</v>
      </c>
      <c r="C62" s="325" t="s">
        <v>33</v>
      </c>
      <c r="D62" s="325"/>
      <c r="E62" s="264" t="s">
        <v>52</v>
      </c>
      <c r="F62" s="264" t="s">
        <v>6030</v>
      </c>
    </row>
    <row r="63" spans="1:6">
      <c r="A63" s="262" t="s">
        <v>769</v>
      </c>
      <c r="B63" s="255" t="s">
        <v>39</v>
      </c>
      <c r="C63" s="324" t="s">
        <v>6048</v>
      </c>
      <c r="D63" s="324"/>
      <c r="E63" s="255" t="s">
        <v>2</v>
      </c>
      <c r="F63" s="256">
        <f>D66</f>
        <v>89.525000000000006</v>
      </c>
    </row>
    <row r="64" spans="1:6">
      <c r="A64" s="257" t="s">
        <v>36</v>
      </c>
      <c r="B64" s="265" t="s">
        <v>37</v>
      </c>
      <c r="C64" s="265" t="s">
        <v>38</v>
      </c>
      <c r="D64" s="266" t="s">
        <v>42</v>
      </c>
      <c r="E64" s="265" t="s">
        <v>44</v>
      </c>
      <c r="F64" s="265"/>
    </row>
    <row r="65" spans="1:6">
      <c r="A65" s="257"/>
      <c r="B65" s="265"/>
      <c r="C65" s="265"/>
      <c r="D65" s="266"/>
      <c r="E65" s="265" t="s">
        <v>39</v>
      </c>
      <c r="F65" s="265" t="s">
        <v>87</v>
      </c>
    </row>
    <row r="66" spans="1:6" ht="30">
      <c r="A66" s="263" t="s">
        <v>6049</v>
      </c>
      <c r="B66" s="255" t="s">
        <v>6050</v>
      </c>
      <c r="C66" s="256">
        <v>67.05</v>
      </c>
      <c r="D66" s="267">
        <f>AVERAGE(C66:C68)</f>
        <v>89.525000000000006</v>
      </c>
      <c r="E66" s="255"/>
      <c r="F66" s="268" t="s">
        <v>43</v>
      </c>
    </row>
    <row r="67" spans="1:6">
      <c r="A67" s="263"/>
      <c r="B67" s="255"/>
      <c r="C67" s="256"/>
      <c r="D67" s="267"/>
      <c r="E67" s="255"/>
      <c r="F67" s="268"/>
    </row>
    <row r="68" spans="1:6" ht="30">
      <c r="A68" s="263" t="s">
        <v>6051</v>
      </c>
      <c r="B68" s="255"/>
      <c r="C68" s="256">
        <v>112</v>
      </c>
      <c r="D68" s="267"/>
      <c r="E68" s="255"/>
      <c r="F68" s="268"/>
    </row>
    <row r="69" spans="1:6">
      <c r="A69" s="258" t="s">
        <v>0</v>
      </c>
      <c r="B69" s="264" t="s">
        <v>41</v>
      </c>
      <c r="C69" s="325" t="s">
        <v>33</v>
      </c>
      <c r="D69" s="325"/>
      <c r="E69" s="264" t="s">
        <v>52</v>
      </c>
      <c r="F69" s="264" t="s">
        <v>6030</v>
      </c>
    </row>
    <row r="70" spans="1:6">
      <c r="A70" s="262" t="s">
        <v>756</v>
      </c>
      <c r="B70" s="255" t="s">
        <v>39</v>
      </c>
      <c r="C70" s="324" t="s">
        <v>6052</v>
      </c>
      <c r="D70" s="324"/>
      <c r="E70" s="255" t="s">
        <v>2</v>
      </c>
      <c r="F70" s="256">
        <f>D73</f>
        <v>58.82</v>
      </c>
    </row>
    <row r="71" spans="1:6">
      <c r="A71" s="257" t="s">
        <v>36</v>
      </c>
      <c r="B71" s="265" t="s">
        <v>37</v>
      </c>
      <c r="C71" s="265" t="s">
        <v>38</v>
      </c>
      <c r="D71" s="266" t="s">
        <v>42</v>
      </c>
      <c r="E71" s="265" t="s">
        <v>44</v>
      </c>
      <c r="F71" s="265"/>
    </row>
    <row r="72" spans="1:6">
      <c r="A72" s="257"/>
      <c r="B72" s="265"/>
      <c r="C72" s="265"/>
      <c r="D72" s="266"/>
      <c r="E72" s="265" t="s">
        <v>39</v>
      </c>
      <c r="F72" s="265" t="s">
        <v>87</v>
      </c>
    </row>
    <row r="73" spans="1:6" ht="30">
      <c r="A73" s="263" t="s">
        <v>6049</v>
      </c>
      <c r="B73" s="255" t="s">
        <v>6050</v>
      </c>
      <c r="C73" s="256">
        <v>60.64</v>
      </c>
      <c r="D73" s="267">
        <f>AVERAGE(C73:C75)</f>
        <v>58.82</v>
      </c>
      <c r="E73" s="255"/>
      <c r="F73" s="268" t="s">
        <v>43</v>
      </c>
    </row>
    <row r="74" spans="1:6">
      <c r="A74" s="263"/>
      <c r="B74" s="255"/>
      <c r="C74" s="256"/>
      <c r="D74" s="267"/>
      <c r="E74" s="255"/>
      <c r="F74" s="268"/>
    </row>
    <row r="75" spans="1:6" ht="30">
      <c r="A75" s="263" t="s">
        <v>6051</v>
      </c>
      <c r="B75" s="255"/>
      <c r="C75" s="256">
        <v>57</v>
      </c>
      <c r="D75" s="267"/>
      <c r="E75" s="255"/>
      <c r="F75" s="268"/>
    </row>
    <row r="76" spans="1:6">
      <c r="A76" s="258" t="s">
        <v>0</v>
      </c>
      <c r="B76" s="264" t="s">
        <v>41</v>
      </c>
      <c r="C76" s="325" t="s">
        <v>33</v>
      </c>
      <c r="D76" s="325"/>
      <c r="E76" s="264" t="s">
        <v>52</v>
      </c>
      <c r="F76" s="264" t="s">
        <v>6030</v>
      </c>
    </row>
    <row r="77" spans="1:6">
      <c r="A77" s="262" t="s">
        <v>788</v>
      </c>
      <c r="B77" s="255" t="s">
        <v>39</v>
      </c>
      <c r="C77" s="324" t="s">
        <v>6053</v>
      </c>
      <c r="D77" s="324"/>
      <c r="E77" s="255" t="s">
        <v>2</v>
      </c>
      <c r="F77" s="256">
        <f>D80</f>
        <v>3436.6666666666665</v>
      </c>
    </row>
    <row r="78" spans="1:6">
      <c r="A78" s="257" t="s">
        <v>36</v>
      </c>
      <c r="B78" s="265" t="s">
        <v>37</v>
      </c>
      <c r="C78" s="265" t="s">
        <v>38</v>
      </c>
      <c r="D78" s="266" t="s">
        <v>42</v>
      </c>
      <c r="E78" s="265" t="s">
        <v>44</v>
      </c>
      <c r="F78" s="265"/>
    </row>
    <row r="79" spans="1:6">
      <c r="A79" s="257"/>
      <c r="B79" s="265"/>
      <c r="C79" s="265"/>
      <c r="D79" s="266"/>
      <c r="E79" s="265" t="s">
        <v>39</v>
      </c>
      <c r="F79" s="265" t="s">
        <v>87</v>
      </c>
    </row>
    <row r="80" spans="1:6">
      <c r="A80" s="263" t="s">
        <v>6054</v>
      </c>
      <c r="B80" s="255"/>
      <c r="C80" s="256">
        <v>3990</v>
      </c>
      <c r="D80" s="267">
        <f>AVERAGE(C80:C82)</f>
        <v>3436.6666666666665</v>
      </c>
      <c r="E80" s="255"/>
      <c r="F80" s="268" t="s">
        <v>43</v>
      </c>
    </row>
    <row r="81" spans="1:6">
      <c r="A81" s="263" t="s">
        <v>6055</v>
      </c>
      <c r="B81" s="255"/>
      <c r="C81" s="256">
        <v>3200</v>
      </c>
      <c r="D81" s="267"/>
      <c r="E81" s="255"/>
      <c r="F81" s="268"/>
    </row>
    <row r="82" spans="1:6">
      <c r="A82" s="263" t="s">
        <v>6056</v>
      </c>
      <c r="B82" s="255"/>
      <c r="C82" s="256">
        <v>3120</v>
      </c>
      <c r="D82" s="267"/>
      <c r="E82" s="255"/>
      <c r="F82" s="268"/>
    </row>
    <row r="83" spans="1:6">
      <c r="A83" s="258" t="s">
        <v>0</v>
      </c>
      <c r="B83" s="264" t="s">
        <v>41</v>
      </c>
      <c r="C83" s="325" t="s">
        <v>33</v>
      </c>
      <c r="D83" s="325"/>
      <c r="E83" s="264" t="s">
        <v>52</v>
      </c>
      <c r="F83" s="264" t="s">
        <v>6030</v>
      </c>
    </row>
    <row r="84" spans="1:6" ht="29.25" customHeight="1">
      <c r="A84" s="262" t="s">
        <v>727</v>
      </c>
      <c r="B84" s="255" t="s">
        <v>39</v>
      </c>
      <c r="C84" s="324" t="s">
        <v>6057</v>
      </c>
      <c r="D84" s="324"/>
      <c r="E84" s="255" t="s">
        <v>2</v>
      </c>
      <c r="F84" s="256">
        <f>D87</f>
        <v>140.12</v>
      </c>
    </row>
    <row r="85" spans="1:6">
      <c r="A85" s="257" t="s">
        <v>36</v>
      </c>
      <c r="B85" s="265" t="s">
        <v>37</v>
      </c>
      <c r="C85" s="265" t="s">
        <v>38</v>
      </c>
      <c r="D85" s="266" t="s">
        <v>42</v>
      </c>
      <c r="E85" s="265" t="s">
        <v>44</v>
      </c>
      <c r="F85" s="265"/>
    </row>
    <row r="86" spans="1:6">
      <c r="A86" s="257"/>
      <c r="B86" s="265"/>
      <c r="C86" s="265"/>
      <c r="D86" s="266"/>
      <c r="E86" s="265" t="s">
        <v>39</v>
      </c>
      <c r="F86" s="265" t="s">
        <v>87</v>
      </c>
    </row>
    <row r="87" spans="1:6" ht="30">
      <c r="A87" s="263" t="s">
        <v>6058</v>
      </c>
      <c r="B87" s="255"/>
      <c r="C87" s="256">
        <v>140.12</v>
      </c>
      <c r="D87" s="267">
        <f>AVERAGE(C87:C89)</f>
        <v>140.12</v>
      </c>
      <c r="E87" s="255"/>
      <c r="F87" s="268" t="s">
        <v>43</v>
      </c>
    </row>
    <row r="88" spans="1:6">
      <c r="A88" s="263"/>
      <c r="B88" s="255"/>
      <c r="C88" s="256"/>
      <c r="D88" s="267"/>
      <c r="E88" s="255"/>
      <c r="F88" s="268"/>
    </row>
    <row r="89" spans="1:6">
      <c r="A89" s="263"/>
      <c r="B89" s="255"/>
      <c r="C89" s="256"/>
      <c r="D89" s="267"/>
      <c r="E89" s="255"/>
      <c r="F89" s="268"/>
    </row>
    <row r="90" spans="1:6">
      <c r="A90" s="258" t="s">
        <v>0</v>
      </c>
      <c r="B90" s="264" t="s">
        <v>41</v>
      </c>
      <c r="C90" s="325" t="s">
        <v>33</v>
      </c>
      <c r="D90" s="325"/>
      <c r="E90" s="264" t="s">
        <v>52</v>
      </c>
      <c r="F90" s="264" t="s">
        <v>6030</v>
      </c>
    </row>
    <row r="91" spans="1:6" ht="19.5" customHeight="1">
      <c r="A91" s="262" t="s">
        <v>766</v>
      </c>
      <c r="B91" s="255" t="s">
        <v>39</v>
      </c>
      <c r="C91" s="324" t="s">
        <v>6059</v>
      </c>
      <c r="D91" s="324"/>
      <c r="E91" s="255" t="s">
        <v>2</v>
      </c>
      <c r="F91" s="256">
        <f>D94</f>
        <v>471.99</v>
      </c>
    </row>
    <row r="92" spans="1:6">
      <c r="A92" s="257" t="s">
        <v>36</v>
      </c>
      <c r="B92" s="265" t="s">
        <v>37</v>
      </c>
      <c r="C92" s="265" t="s">
        <v>38</v>
      </c>
      <c r="D92" s="266" t="s">
        <v>42</v>
      </c>
      <c r="E92" s="265" t="s">
        <v>44</v>
      </c>
      <c r="F92" s="265"/>
    </row>
    <row r="93" spans="1:6">
      <c r="A93" s="257"/>
      <c r="B93" s="265"/>
      <c r="C93" s="265"/>
      <c r="D93" s="266"/>
      <c r="E93" s="265" t="s">
        <v>39</v>
      </c>
      <c r="F93" s="265" t="s">
        <v>87</v>
      </c>
    </row>
    <row r="94" spans="1:6">
      <c r="A94" s="263" t="s">
        <v>6060</v>
      </c>
      <c r="B94" s="255"/>
      <c r="C94" s="256">
        <v>504</v>
      </c>
      <c r="D94" s="267">
        <f>AVERAGE(C94:C96)</f>
        <v>471.99</v>
      </c>
      <c r="E94" s="255"/>
      <c r="F94" s="268" t="s">
        <v>43</v>
      </c>
    </row>
    <row r="95" spans="1:6">
      <c r="A95" s="263" t="s">
        <v>6061</v>
      </c>
      <c r="B95" s="255"/>
      <c r="C95" s="256">
        <v>439.98</v>
      </c>
      <c r="D95" s="267"/>
      <c r="E95" s="255"/>
      <c r="F95" s="268"/>
    </row>
    <row r="96" spans="1:6">
      <c r="A96" s="263"/>
      <c r="B96" s="255"/>
      <c r="C96" s="256"/>
      <c r="D96" s="267"/>
      <c r="E96" s="255"/>
      <c r="F96" s="268"/>
    </row>
    <row r="97" spans="1:6">
      <c r="A97" s="258" t="s">
        <v>0</v>
      </c>
      <c r="B97" s="264" t="s">
        <v>41</v>
      </c>
      <c r="C97" s="325" t="s">
        <v>33</v>
      </c>
      <c r="D97" s="325"/>
      <c r="E97" s="264" t="s">
        <v>52</v>
      </c>
      <c r="F97" s="264" t="s">
        <v>6030</v>
      </c>
    </row>
    <row r="98" spans="1:6">
      <c r="A98" s="262" t="s">
        <v>724</v>
      </c>
      <c r="B98" s="255" t="s">
        <v>39</v>
      </c>
      <c r="C98" s="324" t="s">
        <v>6062</v>
      </c>
      <c r="D98" s="324"/>
      <c r="E98" s="255" t="s">
        <v>2</v>
      </c>
      <c r="F98" s="256">
        <f>D101</f>
        <v>25.905000000000001</v>
      </c>
    </row>
    <row r="99" spans="1:6">
      <c r="A99" s="257" t="s">
        <v>36</v>
      </c>
      <c r="B99" s="265" t="s">
        <v>37</v>
      </c>
      <c r="C99" s="265" t="s">
        <v>38</v>
      </c>
      <c r="D99" s="266" t="s">
        <v>42</v>
      </c>
      <c r="E99" s="265" t="s">
        <v>44</v>
      </c>
      <c r="F99" s="265"/>
    </row>
    <row r="100" spans="1:6">
      <c r="A100" s="257"/>
      <c r="B100" s="265"/>
      <c r="C100" s="265"/>
      <c r="D100" s="266"/>
      <c r="E100" s="265" t="s">
        <v>39</v>
      </c>
      <c r="F100" s="265" t="s">
        <v>87</v>
      </c>
    </row>
    <row r="101" spans="1:6">
      <c r="A101" s="263"/>
      <c r="B101" s="255"/>
      <c r="C101" s="256"/>
      <c r="D101" s="267">
        <f>AVERAGE(C101:C103)</f>
        <v>25.905000000000001</v>
      </c>
      <c r="E101" s="255"/>
      <c r="F101" s="268" t="s">
        <v>43</v>
      </c>
    </row>
    <row r="102" spans="1:6" ht="30">
      <c r="A102" s="263" t="s">
        <v>6063</v>
      </c>
      <c r="B102" s="255"/>
      <c r="C102" s="256">
        <v>29.76</v>
      </c>
      <c r="D102" s="267"/>
      <c r="E102" s="255"/>
      <c r="F102" s="268"/>
    </row>
    <row r="103" spans="1:6" ht="30">
      <c r="A103" s="263" t="s">
        <v>6064</v>
      </c>
      <c r="B103" s="255"/>
      <c r="C103" s="256">
        <v>22.05</v>
      </c>
      <c r="D103" s="267"/>
      <c r="E103" s="255"/>
      <c r="F103" s="268"/>
    </row>
    <row r="104" spans="1:6">
      <c r="A104" s="258" t="s">
        <v>0</v>
      </c>
      <c r="B104" s="264" t="s">
        <v>41</v>
      </c>
      <c r="C104" s="325" t="s">
        <v>33</v>
      </c>
      <c r="D104" s="325"/>
      <c r="E104" s="264" t="s">
        <v>52</v>
      </c>
      <c r="F104" s="264" t="s">
        <v>6030</v>
      </c>
    </row>
    <row r="105" spans="1:6">
      <c r="A105" s="262" t="s">
        <v>753</v>
      </c>
      <c r="B105" s="255" t="s">
        <v>39</v>
      </c>
      <c r="C105" s="324" t="s">
        <v>6065</v>
      </c>
      <c r="D105" s="324"/>
      <c r="E105" s="255" t="s">
        <v>2</v>
      </c>
      <c r="F105" s="256">
        <f>D108</f>
        <v>1.4750000000000001</v>
      </c>
    </row>
    <row r="106" spans="1:6">
      <c r="A106" s="257" t="s">
        <v>36</v>
      </c>
      <c r="B106" s="265" t="s">
        <v>37</v>
      </c>
      <c r="C106" s="265" t="s">
        <v>38</v>
      </c>
      <c r="D106" s="266" t="s">
        <v>42</v>
      </c>
      <c r="E106" s="265" t="s">
        <v>44</v>
      </c>
      <c r="F106" s="265"/>
    </row>
    <row r="107" spans="1:6">
      <c r="A107" s="257"/>
      <c r="B107" s="265"/>
      <c r="C107" s="265"/>
      <c r="D107" s="266"/>
      <c r="E107" s="265" t="s">
        <v>39</v>
      </c>
      <c r="F107" s="265" t="s">
        <v>87</v>
      </c>
    </row>
    <row r="108" spans="1:6">
      <c r="A108" s="263" t="s">
        <v>6066</v>
      </c>
      <c r="B108" s="255"/>
      <c r="C108" s="256">
        <v>0.81</v>
      </c>
      <c r="D108" s="267">
        <f>AVERAGE(C108:C110)</f>
        <v>1.4750000000000001</v>
      </c>
      <c r="E108" s="255"/>
      <c r="F108" s="268" t="s">
        <v>43</v>
      </c>
    </row>
    <row r="109" spans="1:6">
      <c r="A109" s="263"/>
      <c r="B109" s="255"/>
      <c r="C109" s="256"/>
      <c r="D109" s="267"/>
      <c r="E109" s="255"/>
      <c r="F109" s="268"/>
    </row>
    <row r="110" spans="1:6" ht="30">
      <c r="A110" s="263" t="s">
        <v>6064</v>
      </c>
      <c r="B110" s="255"/>
      <c r="C110" s="256">
        <v>2.14</v>
      </c>
      <c r="D110" s="267"/>
      <c r="E110" s="255"/>
      <c r="F110" s="268"/>
    </row>
    <row r="111" spans="1:6">
      <c r="A111" s="258" t="s">
        <v>0</v>
      </c>
      <c r="B111" s="264" t="s">
        <v>41</v>
      </c>
      <c r="C111" s="325" t="s">
        <v>33</v>
      </c>
      <c r="D111" s="325"/>
      <c r="E111" s="264" t="s">
        <v>52</v>
      </c>
      <c r="F111" s="264" t="s">
        <v>6030</v>
      </c>
    </row>
    <row r="112" spans="1:6">
      <c r="A112" s="262" t="s">
        <v>785</v>
      </c>
      <c r="B112" s="255" t="s">
        <v>39</v>
      </c>
      <c r="C112" s="324" t="s">
        <v>6067</v>
      </c>
      <c r="D112" s="324"/>
      <c r="E112" s="255" t="s">
        <v>2</v>
      </c>
      <c r="F112" s="256">
        <f>D115</f>
        <v>0.28500000000000003</v>
      </c>
    </row>
    <row r="113" spans="1:6">
      <c r="A113" s="257" t="s">
        <v>36</v>
      </c>
      <c r="B113" s="265" t="s">
        <v>37</v>
      </c>
      <c r="C113" s="265" t="s">
        <v>38</v>
      </c>
      <c r="D113" s="266" t="s">
        <v>42</v>
      </c>
      <c r="E113" s="265" t="s">
        <v>44</v>
      </c>
      <c r="F113" s="265"/>
    </row>
    <row r="114" spans="1:6">
      <c r="A114" s="257"/>
      <c r="B114" s="265"/>
      <c r="C114" s="265"/>
      <c r="D114" s="266"/>
      <c r="E114" s="265" t="s">
        <v>39</v>
      </c>
      <c r="F114" s="265" t="s">
        <v>87</v>
      </c>
    </row>
    <row r="115" spans="1:6">
      <c r="A115" s="263" t="s">
        <v>6066</v>
      </c>
      <c r="B115" s="255"/>
      <c r="C115" s="256">
        <v>0.32</v>
      </c>
      <c r="D115" s="267">
        <f>AVERAGE(C115:C117)</f>
        <v>0.28500000000000003</v>
      </c>
      <c r="E115" s="255"/>
      <c r="F115" s="268" t="s">
        <v>43</v>
      </c>
    </row>
    <row r="116" spans="1:6">
      <c r="A116" s="263"/>
      <c r="B116" s="255"/>
      <c r="C116" s="256"/>
      <c r="D116" s="267"/>
      <c r="E116" s="255"/>
      <c r="F116" s="268"/>
    </row>
    <row r="117" spans="1:6" ht="30">
      <c r="A117" s="263" t="s">
        <v>6064</v>
      </c>
      <c r="B117" s="255"/>
      <c r="C117" s="256">
        <v>0.25</v>
      </c>
      <c r="D117" s="267"/>
      <c r="E117" s="255"/>
      <c r="F117" s="268"/>
    </row>
    <row r="118" spans="1:6">
      <c r="A118" s="258" t="s">
        <v>0</v>
      </c>
      <c r="B118" s="264" t="s">
        <v>41</v>
      </c>
      <c r="C118" s="325" t="s">
        <v>33</v>
      </c>
      <c r="D118" s="325"/>
      <c r="E118" s="264" t="s">
        <v>52</v>
      </c>
      <c r="F118" s="264" t="s">
        <v>6030</v>
      </c>
    </row>
    <row r="119" spans="1:6">
      <c r="A119" s="262" t="s">
        <v>779</v>
      </c>
      <c r="B119" s="255" t="s">
        <v>39</v>
      </c>
      <c r="C119" s="324" t="s">
        <v>6068</v>
      </c>
      <c r="D119" s="324"/>
      <c r="E119" s="255" t="s">
        <v>2</v>
      </c>
      <c r="F119" s="256">
        <f>D122</f>
        <v>892</v>
      </c>
    </row>
    <row r="120" spans="1:6">
      <c r="A120" s="257" t="s">
        <v>36</v>
      </c>
      <c r="B120" s="265" t="s">
        <v>37</v>
      </c>
      <c r="C120" s="265" t="s">
        <v>38</v>
      </c>
      <c r="D120" s="266" t="s">
        <v>42</v>
      </c>
      <c r="E120" s="265" t="s">
        <v>44</v>
      </c>
      <c r="F120" s="265"/>
    </row>
    <row r="121" spans="1:6">
      <c r="A121" s="257"/>
      <c r="B121" s="265"/>
      <c r="C121" s="265"/>
      <c r="D121" s="266"/>
      <c r="E121" s="265" t="s">
        <v>39</v>
      </c>
      <c r="F121" s="265" t="s">
        <v>87</v>
      </c>
    </row>
    <row r="122" spans="1:6">
      <c r="A122" s="263" t="s">
        <v>6069</v>
      </c>
      <c r="B122" s="255"/>
      <c r="C122" s="256">
        <v>892</v>
      </c>
      <c r="D122" s="267">
        <f>AVERAGE(C122:C124)</f>
        <v>892</v>
      </c>
      <c r="E122" s="255"/>
      <c r="F122" s="268" t="s">
        <v>43</v>
      </c>
    </row>
    <row r="123" spans="1:6">
      <c r="A123" s="263"/>
      <c r="B123" s="255"/>
      <c r="C123" s="256"/>
      <c r="D123" s="267"/>
      <c r="E123" s="255"/>
      <c r="F123" s="268"/>
    </row>
    <row r="124" spans="1:6">
      <c r="A124" s="263"/>
      <c r="B124" s="255"/>
      <c r="C124" s="256"/>
      <c r="D124" s="267"/>
      <c r="E124" s="255"/>
      <c r="F124" s="268"/>
    </row>
    <row r="125" spans="1:6">
      <c r="A125" s="258" t="s">
        <v>0</v>
      </c>
      <c r="B125" s="264" t="s">
        <v>41</v>
      </c>
      <c r="C125" s="325" t="s">
        <v>33</v>
      </c>
      <c r="D125" s="325"/>
      <c r="E125" s="264" t="s">
        <v>52</v>
      </c>
      <c r="F125" s="264" t="s">
        <v>6030</v>
      </c>
    </row>
    <row r="126" spans="1:6">
      <c r="A126" s="262" t="s">
        <v>720</v>
      </c>
      <c r="B126" s="255" t="s">
        <v>39</v>
      </c>
      <c r="C126" s="324" t="s">
        <v>6070</v>
      </c>
      <c r="D126" s="324"/>
      <c r="E126" s="255" t="s">
        <v>2</v>
      </c>
      <c r="F126" s="256">
        <f>D129</f>
        <v>5.3666666666666671</v>
      </c>
    </row>
    <row r="127" spans="1:6">
      <c r="A127" s="257" t="s">
        <v>36</v>
      </c>
      <c r="B127" s="265" t="s">
        <v>37</v>
      </c>
      <c r="C127" s="265" t="s">
        <v>38</v>
      </c>
      <c r="D127" s="266" t="s">
        <v>42</v>
      </c>
      <c r="E127" s="265" t="s">
        <v>44</v>
      </c>
      <c r="F127" s="265"/>
    </row>
    <row r="128" spans="1:6">
      <c r="A128" s="257"/>
      <c r="B128" s="265"/>
      <c r="C128" s="265"/>
      <c r="D128" s="266"/>
      <c r="E128" s="265" t="s">
        <v>39</v>
      </c>
      <c r="F128" s="265" t="s">
        <v>87</v>
      </c>
    </row>
    <row r="129" spans="1:6" ht="30">
      <c r="A129" s="263" t="s">
        <v>6049</v>
      </c>
      <c r="B129" s="255"/>
      <c r="C129" s="256">
        <v>7</v>
      </c>
      <c r="D129" s="267">
        <f>AVERAGE(C129:C131)</f>
        <v>5.3666666666666671</v>
      </c>
      <c r="E129" s="255"/>
      <c r="F129" s="268" t="s">
        <v>43</v>
      </c>
    </row>
    <row r="130" spans="1:6" ht="30">
      <c r="A130" s="263" t="s">
        <v>6051</v>
      </c>
      <c r="B130" s="255"/>
      <c r="C130" s="256">
        <v>4.0999999999999996</v>
      </c>
      <c r="D130" s="267"/>
      <c r="E130" s="255"/>
      <c r="F130" s="268"/>
    </row>
    <row r="131" spans="1:6">
      <c r="A131" s="263" t="s">
        <v>6071</v>
      </c>
      <c r="B131" s="255"/>
      <c r="C131" s="256">
        <v>5</v>
      </c>
      <c r="D131" s="267"/>
      <c r="E131" s="255"/>
      <c r="F131" s="268"/>
    </row>
    <row r="132" spans="1:6">
      <c r="A132" s="258" t="s">
        <v>0</v>
      </c>
      <c r="B132" s="264" t="s">
        <v>41</v>
      </c>
      <c r="C132" s="325" t="s">
        <v>33</v>
      </c>
      <c r="D132" s="325"/>
      <c r="E132" s="264" t="s">
        <v>52</v>
      </c>
      <c r="F132" s="264" t="s">
        <v>6030</v>
      </c>
    </row>
    <row r="133" spans="1:6">
      <c r="A133" s="262" t="s">
        <v>736</v>
      </c>
      <c r="B133" s="255" t="s">
        <v>39</v>
      </c>
      <c r="C133" s="324" t="s">
        <v>6072</v>
      </c>
      <c r="D133" s="324"/>
      <c r="E133" s="255" t="s">
        <v>2</v>
      </c>
      <c r="F133" s="256">
        <f>D136</f>
        <v>10.07</v>
      </c>
    </row>
    <row r="134" spans="1:6">
      <c r="A134" s="257" t="s">
        <v>36</v>
      </c>
      <c r="B134" s="265" t="s">
        <v>37</v>
      </c>
      <c r="C134" s="265" t="s">
        <v>38</v>
      </c>
      <c r="D134" s="266" t="s">
        <v>42</v>
      </c>
      <c r="E134" s="265" t="s">
        <v>44</v>
      </c>
      <c r="F134" s="265"/>
    </row>
    <row r="135" spans="1:6">
      <c r="A135" s="257"/>
      <c r="B135" s="265"/>
      <c r="C135" s="265"/>
      <c r="D135" s="266"/>
      <c r="E135" s="265" t="s">
        <v>39</v>
      </c>
      <c r="F135" s="265" t="s">
        <v>87</v>
      </c>
    </row>
    <row r="136" spans="1:6">
      <c r="A136" s="263" t="s">
        <v>6071</v>
      </c>
      <c r="B136" s="255"/>
      <c r="C136" s="256">
        <v>10.83</v>
      </c>
      <c r="D136" s="267">
        <f>AVERAGE(C136:C138)</f>
        <v>10.07</v>
      </c>
      <c r="E136" s="255"/>
      <c r="F136" s="268" t="s">
        <v>43</v>
      </c>
    </row>
    <row r="137" spans="1:6">
      <c r="A137" s="263" t="s">
        <v>6073</v>
      </c>
      <c r="B137" s="255"/>
      <c r="C137" s="256">
        <v>9.31</v>
      </c>
      <c r="D137" s="267"/>
      <c r="E137" s="255"/>
      <c r="F137" s="268"/>
    </row>
    <row r="138" spans="1:6">
      <c r="A138" s="263"/>
      <c r="B138" s="255"/>
      <c r="C138" s="256"/>
      <c r="D138" s="267"/>
      <c r="E138" s="255"/>
      <c r="F138" s="268"/>
    </row>
    <row r="139" spans="1:6">
      <c r="A139" s="258" t="s">
        <v>0</v>
      </c>
      <c r="B139" s="264" t="s">
        <v>41</v>
      </c>
      <c r="C139" s="325" t="s">
        <v>33</v>
      </c>
      <c r="D139" s="325"/>
      <c r="E139" s="264" t="s">
        <v>52</v>
      </c>
      <c r="F139" s="264" t="s">
        <v>6030</v>
      </c>
    </row>
    <row r="140" spans="1:6">
      <c r="A140" s="262" t="s">
        <v>740</v>
      </c>
      <c r="B140" s="255" t="s">
        <v>39</v>
      </c>
      <c r="C140" s="324" t="s">
        <v>6074</v>
      </c>
      <c r="D140" s="324"/>
      <c r="E140" s="255" t="s">
        <v>2</v>
      </c>
      <c r="F140" s="256">
        <f>D143</f>
        <v>12.396666666666667</v>
      </c>
    </row>
    <row r="141" spans="1:6">
      <c r="A141" s="257" t="s">
        <v>36</v>
      </c>
      <c r="B141" s="265" t="s">
        <v>37</v>
      </c>
      <c r="C141" s="265" t="s">
        <v>38</v>
      </c>
      <c r="D141" s="266" t="s">
        <v>42</v>
      </c>
      <c r="E141" s="265" t="s">
        <v>44</v>
      </c>
      <c r="F141" s="265"/>
    </row>
    <row r="142" spans="1:6">
      <c r="A142" s="257"/>
      <c r="B142" s="265"/>
      <c r="C142" s="265"/>
      <c r="D142" s="266"/>
      <c r="E142" s="265" t="s">
        <v>39</v>
      </c>
      <c r="F142" s="265" t="s">
        <v>87</v>
      </c>
    </row>
    <row r="143" spans="1:6">
      <c r="A143" s="263" t="s">
        <v>6071</v>
      </c>
      <c r="B143" s="255"/>
      <c r="C143" s="256">
        <v>18.649999999999999</v>
      </c>
      <c r="D143" s="267">
        <f>AVERAGE(C143:C145)</f>
        <v>12.396666666666667</v>
      </c>
      <c r="E143" s="255"/>
      <c r="F143" s="268" t="s">
        <v>43</v>
      </c>
    </row>
    <row r="144" spans="1:6">
      <c r="A144" s="263" t="s">
        <v>6073</v>
      </c>
      <c r="B144" s="255"/>
      <c r="C144" s="256">
        <v>9.8800000000000008</v>
      </c>
      <c r="D144" s="267"/>
      <c r="E144" s="255"/>
      <c r="F144" s="268"/>
    </row>
    <row r="145" spans="1:6">
      <c r="A145" s="263" t="s">
        <v>6075</v>
      </c>
      <c r="B145" s="255"/>
      <c r="C145" s="256">
        <v>8.66</v>
      </c>
      <c r="D145" s="267"/>
      <c r="E145" s="255"/>
      <c r="F145" s="268"/>
    </row>
    <row r="146" spans="1:6">
      <c r="A146" s="258" t="s">
        <v>0</v>
      </c>
      <c r="B146" s="264" t="s">
        <v>41</v>
      </c>
      <c r="C146" s="325" t="s">
        <v>33</v>
      </c>
      <c r="D146" s="325"/>
      <c r="E146" s="264" t="s">
        <v>52</v>
      </c>
      <c r="F146" s="264" t="s">
        <v>6030</v>
      </c>
    </row>
    <row r="147" spans="1:6">
      <c r="A147" s="262" t="s">
        <v>776</v>
      </c>
      <c r="B147" s="255" t="s">
        <v>39</v>
      </c>
      <c r="C147" s="324" t="s">
        <v>6076</v>
      </c>
      <c r="D147" s="324"/>
      <c r="E147" s="255" t="s">
        <v>2</v>
      </c>
      <c r="F147" s="256">
        <f>D150</f>
        <v>62.5</v>
      </c>
    </row>
    <row r="148" spans="1:6">
      <c r="A148" s="257" t="s">
        <v>36</v>
      </c>
      <c r="B148" s="265" t="s">
        <v>37</v>
      </c>
      <c r="C148" s="265" t="s">
        <v>38</v>
      </c>
      <c r="D148" s="266" t="s">
        <v>42</v>
      </c>
      <c r="E148" s="265" t="s">
        <v>44</v>
      </c>
      <c r="F148" s="265"/>
    </row>
    <row r="149" spans="1:6">
      <c r="A149" s="257"/>
      <c r="B149" s="265"/>
      <c r="C149" s="265"/>
      <c r="D149" s="266"/>
      <c r="E149" s="265" t="s">
        <v>39</v>
      </c>
      <c r="F149" s="265" t="s">
        <v>87</v>
      </c>
    </row>
    <row r="150" spans="1:6">
      <c r="A150" s="263" t="s">
        <v>6069</v>
      </c>
      <c r="B150" s="255"/>
      <c r="C150" s="256">
        <v>45</v>
      </c>
      <c r="D150" s="267">
        <f>AVERAGE(C150:C152)</f>
        <v>62.5</v>
      </c>
      <c r="E150" s="255"/>
      <c r="F150" s="268" t="s">
        <v>43</v>
      </c>
    </row>
    <row r="151" spans="1:6">
      <c r="A151" s="263" t="s">
        <v>6077</v>
      </c>
      <c r="B151" s="255"/>
      <c r="C151" s="256">
        <v>80</v>
      </c>
      <c r="D151" s="267"/>
      <c r="E151" s="255"/>
      <c r="F151" s="268"/>
    </row>
    <row r="152" spans="1:6">
      <c r="A152" s="263"/>
      <c r="B152" s="255"/>
      <c r="C152" s="256"/>
      <c r="D152" s="267"/>
      <c r="E152" s="255"/>
      <c r="F152" s="268"/>
    </row>
    <row r="153" spans="1:6">
      <c r="A153" s="258" t="s">
        <v>0</v>
      </c>
      <c r="B153" s="264" t="s">
        <v>41</v>
      </c>
      <c r="C153" s="325" t="s">
        <v>33</v>
      </c>
      <c r="D153" s="325"/>
      <c r="E153" s="264" t="s">
        <v>52</v>
      </c>
      <c r="F153" s="264" t="s">
        <v>6030</v>
      </c>
    </row>
    <row r="154" spans="1:6">
      <c r="A154" s="262" t="s">
        <v>782</v>
      </c>
      <c r="B154" s="255" t="s">
        <v>39</v>
      </c>
      <c r="C154" s="324" t="s">
        <v>6078</v>
      </c>
      <c r="D154" s="324"/>
      <c r="E154" s="255" t="s">
        <v>2</v>
      </c>
      <c r="F154" s="256">
        <f>D157</f>
        <v>8.0633333333333326</v>
      </c>
    </row>
    <row r="155" spans="1:6">
      <c r="A155" s="257" t="s">
        <v>36</v>
      </c>
      <c r="B155" s="265" t="s">
        <v>37</v>
      </c>
      <c r="C155" s="265" t="s">
        <v>38</v>
      </c>
      <c r="D155" s="266" t="s">
        <v>42</v>
      </c>
      <c r="E155" s="265" t="s">
        <v>44</v>
      </c>
      <c r="F155" s="265"/>
    </row>
    <row r="156" spans="1:6">
      <c r="A156" s="257"/>
      <c r="B156" s="265"/>
      <c r="C156" s="265"/>
      <c r="D156" s="266"/>
      <c r="E156" s="265" t="s">
        <v>39</v>
      </c>
      <c r="F156" s="265" t="s">
        <v>87</v>
      </c>
    </row>
    <row r="157" spans="1:6">
      <c r="A157" s="263" t="s">
        <v>6071</v>
      </c>
      <c r="B157" s="255"/>
      <c r="C157" s="256">
        <v>6.72</v>
      </c>
      <c r="D157" s="267">
        <f>AVERAGE(C157:C159)</f>
        <v>8.0633333333333326</v>
      </c>
      <c r="E157" s="255"/>
      <c r="F157" s="268" t="s">
        <v>43</v>
      </c>
    </row>
    <row r="158" spans="1:6">
      <c r="A158" s="263" t="s">
        <v>6073</v>
      </c>
      <c r="B158" s="255"/>
      <c r="C158" s="256">
        <v>9.36</v>
      </c>
      <c r="D158" s="267"/>
      <c r="E158" s="255"/>
      <c r="F158" s="268"/>
    </row>
    <row r="159" spans="1:6">
      <c r="A159" s="263" t="s">
        <v>6075</v>
      </c>
      <c r="B159" s="255"/>
      <c r="C159" s="256">
        <v>8.11</v>
      </c>
      <c r="D159" s="267"/>
      <c r="E159" s="255"/>
      <c r="F159" s="268"/>
    </row>
    <row r="160" spans="1:6">
      <c r="A160" s="258" t="s">
        <v>0</v>
      </c>
      <c r="B160" s="264" t="s">
        <v>41</v>
      </c>
      <c r="C160" s="325" t="s">
        <v>33</v>
      </c>
      <c r="D160" s="325"/>
      <c r="E160" s="264" t="s">
        <v>52</v>
      </c>
      <c r="F160" s="264" t="s">
        <v>6030</v>
      </c>
    </row>
    <row r="161" spans="1:6">
      <c r="A161" s="262" t="s">
        <v>733</v>
      </c>
      <c r="B161" s="255" t="s">
        <v>39</v>
      </c>
      <c r="C161" s="324" t="s">
        <v>732</v>
      </c>
      <c r="D161" s="324"/>
      <c r="E161" s="255" t="s">
        <v>2</v>
      </c>
      <c r="F161" s="256">
        <f>D164</f>
        <v>5670.333333333333</v>
      </c>
    </row>
    <row r="162" spans="1:6">
      <c r="A162" s="257" t="s">
        <v>36</v>
      </c>
      <c r="B162" s="265" t="s">
        <v>37</v>
      </c>
      <c r="C162" s="265" t="s">
        <v>38</v>
      </c>
      <c r="D162" s="266" t="s">
        <v>42</v>
      </c>
      <c r="E162" s="265" t="s">
        <v>44</v>
      </c>
      <c r="F162" s="265"/>
    </row>
    <row r="163" spans="1:6">
      <c r="A163" s="257"/>
      <c r="B163" s="265"/>
      <c r="C163" s="265"/>
      <c r="D163" s="266"/>
      <c r="E163" s="265" t="s">
        <v>39</v>
      </c>
      <c r="F163" s="265" t="s">
        <v>87</v>
      </c>
    </row>
    <row r="164" spans="1:6">
      <c r="A164" s="263" t="s">
        <v>6054</v>
      </c>
      <c r="B164" s="255"/>
      <c r="C164" s="256">
        <v>7881</v>
      </c>
      <c r="D164" s="267">
        <f>AVERAGE(C164:C166)</f>
        <v>5670.333333333333</v>
      </c>
      <c r="E164" s="255"/>
      <c r="F164" s="268" t="s">
        <v>43</v>
      </c>
    </row>
    <row r="165" spans="1:6">
      <c r="A165" s="263" t="s">
        <v>6055</v>
      </c>
      <c r="B165" s="255"/>
      <c r="C165" s="256">
        <v>6500</v>
      </c>
      <c r="D165" s="267"/>
      <c r="E165" s="255"/>
      <c r="F165" s="268"/>
    </row>
    <row r="166" spans="1:6">
      <c r="A166" s="263" t="s">
        <v>6056</v>
      </c>
      <c r="B166" s="255"/>
      <c r="C166" s="256">
        <v>2630</v>
      </c>
      <c r="D166" s="267"/>
      <c r="E166" s="255"/>
      <c r="F166" s="268"/>
    </row>
    <row r="167" spans="1:6">
      <c r="A167" s="258" t="s">
        <v>0</v>
      </c>
      <c r="B167" s="264" t="s">
        <v>41</v>
      </c>
      <c r="C167" s="325" t="s">
        <v>33</v>
      </c>
      <c r="D167" s="325"/>
      <c r="E167" s="264" t="s">
        <v>52</v>
      </c>
      <c r="F167" s="264" t="s">
        <v>6030</v>
      </c>
    </row>
    <row r="168" spans="1:6">
      <c r="A168" s="262" t="s">
        <v>730</v>
      </c>
      <c r="B168" s="255" t="s">
        <v>39</v>
      </c>
      <c r="C168" s="324" t="s">
        <v>729</v>
      </c>
      <c r="D168" s="324"/>
      <c r="E168" s="255" t="s">
        <v>2</v>
      </c>
      <c r="F168" s="256">
        <f>D171</f>
        <v>7123.666666666667</v>
      </c>
    </row>
    <row r="169" spans="1:6">
      <c r="A169" s="257" t="s">
        <v>36</v>
      </c>
      <c r="B169" s="265" t="s">
        <v>37</v>
      </c>
      <c r="C169" s="265" t="s">
        <v>38</v>
      </c>
      <c r="D169" s="266" t="s">
        <v>42</v>
      </c>
      <c r="E169" s="265" t="s">
        <v>44</v>
      </c>
      <c r="F169" s="265"/>
    </row>
    <row r="170" spans="1:6">
      <c r="A170" s="257"/>
      <c r="B170" s="265"/>
      <c r="C170" s="265"/>
      <c r="D170" s="266"/>
      <c r="E170" s="265" t="s">
        <v>39</v>
      </c>
      <c r="F170" s="265" t="s">
        <v>87</v>
      </c>
    </row>
    <row r="171" spans="1:6">
      <c r="A171" s="263" t="s">
        <v>6054</v>
      </c>
      <c r="B171" s="255"/>
      <c r="C171" s="256">
        <v>11363</v>
      </c>
      <c r="D171" s="267">
        <f>AVERAGE(C171:C173)</f>
        <v>7123.666666666667</v>
      </c>
      <c r="E171" s="255"/>
      <c r="F171" s="268" t="s">
        <v>43</v>
      </c>
    </row>
    <row r="172" spans="1:6">
      <c r="A172" s="263" t="s">
        <v>6055</v>
      </c>
      <c r="B172" s="255"/>
      <c r="C172" s="256">
        <v>6500</v>
      </c>
      <c r="D172" s="267"/>
      <c r="E172" s="255"/>
      <c r="F172" s="268"/>
    </row>
    <row r="173" spans="1:6">
      <c r="A173" s="263" t="s">
        <v>6056</v>
      </c>
      <c r="B173" s="255"/>
      <c r="C173" s="256">
        <v>3508</v>
      </c>
      <c r="D173" s="267"/>
      <c r="E173" s="255"/>
      <c r="F173" s="268"/>
    </row>
    <row r="174" spans="1:6">
      <c r="A174" s="258" t="s">
        <v>0</v>
      </c>
      <c r="B174" s="264" t="s">
        <v>41</v>
      </c>
      <c r="C174" s="325" t="s">
        <v>33</v>
      </c>
      <c r="D174" s="325"/>
      <c r="E174" s="264" t="s">
        <v>52</v>
      </c>
      <c r="F174" s="264" t="s">
        <v>6030</v>
      </c>
    </row>
    <row r="175" spans="1:6">
      <c r="A175" s="262" t="s">
        <v>623</v>
      </c>
      <c r="B175" s="255" t="s">
        <v>39</v>
      </c>
      <c r="C175" s="324" t="s">
        <v>157</v>
      </c>
      <c r="D175" s="324"/>
      <c r="E175" s="255" t="s">
        <v>2</v>
      </c>
      <c r="F175" s="256">
        <f>D178</f>
        <v>88.78</v>
      </c>
    </row>
    <row r="176" spans="1:6">
      <c r="A176" s="257" t="s">
        <v>36</v>
      </c>
      <c r="B176" s="265" t="s">
        <v>37</v>
      </c>
      <c r="C176" s="265" t="s">
        <v>38</v>
      </c>
      <c r="D176" s="266" t="s">
        <v>42</v>
      </c>
      <c r="E176" s="265" t="s">
        <v>44</v>
      </c>
      <c r="F176" s="265"/>
    </row>
    <row r="177" spans="1:6">
      <c r="A177" s="257"/>
      <c r="B177" s="265"/>
      <c r="C177" s="265"/>
      <c r="D177" s="266"/>
      <c r="E177" s="265" t="s">
        <v>39</v>
      </c>
      <c r="F177" s="265" t="s">
        <v>87</v>
      </c>
    </row>
    <row r="178" spans="1:6">
      <c r="A178" s="263" t="s">
        <v>6079</v>
      </c>
      <c r="B178" s="255"/>
      <c r="C178" s="256">
        <v>88.78</v>
      </c>
      <c r="D178" s="267">
        <f>AVERAGE(C178:C180)</f>
        <v>88.78</v>
      </c>
      <c r="E178" s="255"/>
      <c r="F178" s="268" t="s">
        <v>43</v>
      </c>
    </row>
    <row r="179" spans="1:6">
      <c r="A179" s="263"/>
      <c r="B179" s="255"/>
      <c r="C179" s="256"/>
      <c r="D179" s="267"/>
      <c r="E179" s="255"/>
      <c r="F179" s="268"/>
    </row>
    <row r="180" spans="1:6">
      <c r="A180" s="263"/>
      <c r="B180" s="255"/>
      <c r="C180" s="256"/>
      <c r="D180" s="267"/>
      <c r="E180" s="255"/>
      <c r="F180" s="268"/>
    </row>
    <row r="181" spans="1:6">
      <c r="A181" s="258" t="s">
        <v>0</v>
      </c>
      <c r="B181" s="264" t="s">
        <v>41</v>
      </c>
      <c r="C181" s="325" t="s">
        <v>33</v>
      </c>
      <c r="D181" s="325"/>
      <c r="E181" s="264" t="s">
        <v>52</v>
      </c>
      <c r="F181" s="264" t="s">
        <v>6030</v>
      </c>
    </row>
    <row r="182" spans="1:6" ht="30.75" customHeight="1">
      <c r="A182" s="262" t="s">
        <v>618</v>
      </c>
      <c r="B182" s="255" t="s">
        <v>39</v>
      </c>
      <c r="C182" s="324" t="s">
        <v>155</v>
      </c>
      <c r="D182" s="324"/>
      <c r="E182" s="255" t="s">
        <v>2</v>
      </c>
      <c r="F182" s="256">
        <f>D185</f>
        <v>30</v>
      </c>
    </row>
    <row r="183" spans="1:6">
      <c r="A183" s="257" t="s">
        <v>36</v>
      </c>
      <c r="B183" s="265" t="s">
        <v>37</v>
      </c>
      <c r="C183" s="265" t="s">
        <v>38</v>
      </c>
      <c r="D183" s="266" t="s">
        <v>42</v>
      </c>
      <c r="E183" s="265" t="s">
        <v>44</v>
      </c>
      <c r="F183" s="265"/>
    </row>
    <row r="184" spans="1:6">
      <c r="A184" s="257"/>
      <c r="B184" s="265"/>
      <c r="C184" s="265"/>
      <c r="D184" s="266"/>
      <c r="E184" s="265" t="s">
        <v>39</v>
      </c>
      <c r="F184" s="265" t="s">
        <v>87</v>
      </c>
    </row>
    <row r="185" spans="1:6">
      <c r="A185" s="263" t="s">
        <v>6080</v>
      </c>
      <c r="B185" s="255"/>
      <c r="C185" s="256">
        <v>30</v>
      </c>
      <c r="D185" s="267">
        <f>AVERAGE(C185:C187)</f>
        <v>30</v>
      </c>
      <c r="E185" s="255"/>
      <c r="F185" s="268" t="s">
        <v>43</v>
      </c>
    </row>
    <row r="186" spans="1:6">
      <c r="A186" s="263"/>
      <c r="B186" s="255"/>
      <c r="C186" s="256"/>
      <c r="D186" s="267"/>
      <c r="E186" s="255"/>
      <c r="F186" s="268"/>
    </row>
    <row r="187" spans="1:6">
      <c r="A187" s="263"/>
      <c r="B187" s="255"/>
      <c r="C187" s="256"/>
      <c r="D187" s="267"/>
      <c r="E187" s="255"/>
      <c r="F187" s="268"/>
    </row>
    <row r="188" spans="1:6">
      <c r="A188" s="258" t="s">
        <v>0</v>
      </c>
      <c r="B188" s="264" t="s">
        <v>41</v>
      </c>
      <c r="C188" s="325" t="s">
        <v>33</v>
      </c>
      <c r="D188" s="325"/>
      <c r="E188" s="264" t="s">
        <v>52</v>
      </c>
      <c r="F188" s="264" t="s">
        <v>6030</v>
      </c>
    </row>
    <row r="189" spans="1:6">
      <c r="A189" s="262" t="s">
        <v>791</v>
      </c>
      <c r="B189" s="255" t="s">
        <v>39</v>
      </c>
      <c r="C189" s="324" t="s">
        <v>583</v>
      </c>
      <c r="D189" s="324"/>
      <c r="E189" s="255" t="s">
        <v>2</v>
      </c>
      <c r="F189" s="256">
        <f>D192</f>
        <v>17918.5</v>
      </c>
    </row>
    <row r="190" spans="1:6">
      <c r="A190" s="257" t="s">
        <v>36</v>
      </c>
      <c r="B190" s="265" t="s">
        <v>37</v>
      </c>
      <c r="C190" s="265" t="s">
        <v>38</v>
      </c>
      <c r="D190" s="266" t="s">
        <v>42</v>
      </c>
      <c r="E190" s="265" t="s">
        <v>44</v>
      </c>
      <c r="F190" s="265"/>
    </row>
    <row r="191" spans="1:6">
      <c r="A191" s="257"/>
      <c r="B191" s="265"/>
      <c r="C191" s="265"/>
      <c r="D191" s="266"/>
      <c r="E191" s="265" t="s">
        <v>39</v>
      </c>
      <c r="F191" s="265" t="s">
        <v>87</v>
      </c>
    </row>
    <row r="192" spans="1:6">
      <c r="A192" s="263" t="s">
        <v>6081</v>
      </c>
      <c r="B192" s="255"/>
      <c r="C192" s="256">
        <v>17918.5</v>
      </c>
      <c r="D192" s="267">
        <f>AVERAGE(C192:C194)</f>
        <v>17918.5</v>
      </c>
      <c r="E192" s="255"/>
      <c r="F192" s="268" t="s">
        <v>43</v>
      </c>
    </row>
    <row r="193" spans="1:6">
      <c r="A193" s="263"/>
      <c r="B193" s="255"/>
      <c r="C193" s="256"/>
      <c r="D193" s="267"/>
      <c r="E193" s="255"/>
      <c r="F193" s="268"/>
    </row>
    <row r="194" spans="1:6">
      <c r="A194" s="263"/>
      <c r="B194" s="255"/>
      <c r="C194" s="256"/>
      <c r="D194" s="267"/>
      <c r="E194" s="255"/>
      <c r="F194" s="268"/>
    </row>
    <row r="195" spans="1:6">
      <c r="A195" s="258" t="s">
        <v>0</v>
      </c>
      <c r="B195" s="264" t="s">
        <v>41</v>
      </c>
      <c r="C195" s="325" t="s">
        <v>33</v>
      </c>
      <c r="D195" s="325"/>
      <c r="E195" s="264" t="s">
        <v>52</v>
      </c>
      <c r="F195" s="264" t="s">
        <v>6030</v>
      </c>
    </row>
    <row r="196" spans="1:6">
      <c r="A196" s="262" t="s">
        <v>674</v>
      </c>
      <c r="B196" s="255" t="s">
        <v>39</v>
      </c>
      <c r="C196" s="324" t="s">
        <v>434</v>
      </c>
      <c r="D196" s="324"/>
      <c r="E196" s="255" t="s">
        <v>2</v>
      </c>
      <c r="F196" s="256">
        <f>D199</f>
        <v>2.65</v>
      </c>
    </row>
    <row r="197" spans="1:6">
      <c r="A197" s="257" t="s">
        <v>36</v>
      </c>
      <c r="B197" s="265" t="s">
        <v>37</v>
      </c>
      <c r="C197" s="265" t="s">
        <v>38</v>
      </c>
      <c r="D197" s="266" t="s">
        <v>42</v>
      </c>
      <c r="E197" s="265" t="s">
        <v>44</v>
      </c>
      <c r="F197" s="265"/>
    </row>
    <row r="198" spans="1:6">
      <c r="A198" s="257"/>
      <c r="B198" s="265"/>
      <c r="C198" s="265"/>
      <c r="D198" s="266"/>
      <c r="E198" s="265" t="s">
        <v>39</v>
      </c>
      <c r="F198" s="265" t="s">
        <v>87</v>
      </c>
    </row>
    <row r="199" spans="1:6">
      <c r="A199" s="263" t="s">
        <v>6082</v>
      </c>
      <c r="B199" s="255"/>
      <c r="C199" s="256">
        <v>2.65</v>
      </c>
      <c r="D199" s="267">
        <f>AVERAGE(C199:C201)</f>
        <v>2.65</v>
      </c>
      <c r="E199" s="255"/>
      <c r="F199" s="268" t="s">
        <v>43</v>
      </c>
    </row>
    <row r="200" spans="1:6">
      <c r="A200" s="263"/>
      <c r="B200" s="255"/>
      <c r="C200" s="256"/>
      <c r="D200" s="267"/>
      <c r="E200" s="255"/>
      <c r="F200" s="268"/>
    </row>
    <row r="201" spans="1:6">
      <c r="A201" s="263"/>
      <c r="B201" s="255"/>
      <c r="C201" s="256"/>
      <c r="D201" s="267"/>
      <c r="E201" s="255"/>
      <c r="F201" s="268"/>
    </row>
    <row r="202" spans="1:6">
      <c r="A202" s="258" t="s">
        <v>0</v>
      </c>
      <c r="B202" s="264" t="s">
        <v>41</v>
      </c>
      <c r="C202" s="325" t="s">
        <v>33</v>
      </c>
      <c r="D202" s="325"/>
      <c r="E202" s="264" t="s">
        <v>52</v>
      </c>
      <c r="F202" s="264" t="s">
        <v>6030</v>
      </c>
    </row>
    <row r="203" spans="1:6">
      <c r="A203" s="262" t="s">
        <v>711</v>
      </c>
      <c r="B203" s="255" t="s">
        <v>39</v>
      </c>
      <c r="C203" s="324" t="s">
        <v>481</v>
      </c>
      <c r="D203" s="324"/>
      <c r="E203" s="255" t="s">
        <v>2</v>
      </c>
      <c r="F203" s="256">
        <f>D206</f>
        <v>98.43</v>
      </c>
    </row>
    <row r="204" spans="1:6">
      <c r="A204" s="257" t="s">
        <v>36</v>
      </c>
      <c r="B204" s="265" t="s">
        <v>37</v>
      </c>
      <c r="C204" s="265" t="s">
        <v>38</v>
      </c>
      <c r="D204" s="266" t="s">
        <v>42</v>
      </c>
      <c r="E204" s="265" t="s">
        <v>44</v>
      </c>
      <c r="F204" s="265"/>
    </row>
    <row r="205" spans="1:6">
      <c r="A205" s="257"/>
      <c r="B205" s="265"/>
      <c r="C205" s="265"/>
      <c r="D205" s="266"/>
      <c r="E205" s="265" t="s">
        <v>39</v>
      </c>
      <c r="F205" s="265" t="s">
        <v>87</v>
      </c>
    </row>
    <row r="206" spans="1:6">
      <c r="A206" s="263" t="s">
        <v>6086</v>
      </c>
      <c r="B206" s="255"/>
      <c r="C206" s="256">
        <v>99.36</v>
      </c>
      <c r="D206" s="267">
        <f>AVERAGE(C206:C208)</f>
        <v>98.43</v>
      </c>
      <c r="E206" s="255"/>
      <c r="F206" s="268" t="s">
        <v>43</v>
      </c>
    </row>
    <row r="207" spans="1:6">
      <c r="A207" s="263" t="s">
        <v>6087</v>
      </c>
      <c r="B207" s="255"/>
      <c r="C207" s="256">
        <v>97.5</v>
      </c>
      <c r="D207" s="267"/>
      <c r="E207" s="255"/>
      <c r="F207" s="268"/>
    </row>
    <row r="208" spans="1:6">
      <c r="A208" s="263"/>
      <c r="B208" s="255"/>
      <c r="C208" s="256"/>
      <c r="D208" s="267"/>
      <c r="E208" s="255"/>
      <c r="F208" s="268"/>
    </row>
    <row r="209" spans="1:6">
      <c r="A209" s="258" t="s">
        <v>0</v>
      </c>
      <c r="B209" s="264" t="s">
        <v>41</v>
      </c>
      <c r="C209" s="325" t="s">
        <v>33</v>
      </c>
      <c r="D209" s="325"/>
      <c r="E209" s="264" t="s">
        <v>52</v>
      </c>
      <c r="F209" s="264" t="s">
        <v>6030</v>
      </c>
    </row>
    <row r="210" spans="1:6">
      <c r="A210" s="262" t="s">
        <v>677</v>
      </c>
      <c r="B210" s="255" t="s">
        <v>39</v>
      </c>
      <c r="C210" s="324" t="s">
        <v>439</v>
      </c>
      <c r="D210" s="324"/>
      <c r="E210" s="255" t="s">
        <v>2</v>
      </c>
      <c r="F210" s="256">
        <f>D213</f>
        <v>98.305000000000007</v>
      </c>
    </row>
    <row r="211" spans="1:6">
      <c r="A211" s="257" t="s">
        <v>36</v>
      </c>
      <c r="B211" s="265" t="s">
        <v>37</v>
      </c>
      <c r="C211" s="265" t="s">
        <v>38</v>
      </c>
      <c r="D211" s="266" t="s">
        <v>42</v>
      </c>
      <c r="E211" s="265" t="s">
        <v>44</v>
      </c>
      <c r="F211" s="265"/>
    </row>
    <row r="212" spans="1:6">
      <c r="A212" s="257"/>
      <c r="B212" s="265"/>
      <c r="C212" s="265"/>
      <c r="D212" s="266"/>
      <c r="E212" s="265" t="s">
        <v>39</v>
      </c>
      <c r="F212" s="265" t="s">
        <v>87</v>
      </c>
    </row>
    <row r="213" spans="1:6">
      <c r="A213" s="263" t="s">
        <v>6084</v>
      </c>
      <c r="B213" s="255"/>
      <c r="C213" s="256">
        <v>103.11</v>
      </c>
      <c r="D213" s="267">
        <f>AVERAGE(C213:C215)</f>
        <v>98.305000000000007</v>
      </c>
      <c r="E213" s="255"/>
      <c r="F213" s="268" t="s">
        <v>43</v>
      </c>
    </row>
    <row r="214" spans="1:6">
      <c r="A214" s="263" t="s">
        <v>6085</v>
      </c>
      <c r="B214" s="255"/>
      <c r="C214" s="256">
        <v>93.5</v>
      </c>
      <c r="D214" s="267"/>
      <c r="E214" s="255"/>
      <c r="F214" s="268"/>
    </row>
    <row r="215" spans="1:6">
      <c r="A215" s="263"/>
      <c r="B215" s="255"/>
      <c r="C215" s="256"/>
      <c r="D215" s="267"/>
      <c r="E215" s="255"/>
      <c r="F215" s="268"/>
    </row>
  </sheetData>
  <mergeCells count="64">
    <mergeCell ref="C209:D209"/>
    <mergeCell ref="D2:E3"/>
    <mergeCell ref="D1:F1"/>
    <mergeCell ref="C210:D210"/>
    <mergeCell ref="C6:D6"/>
    <mergeCell ref="C13:D13"/>
    <mergeCell ref="C20:D20"/>
    <mergeCell ref="C27:D27"/>
    <mergeCell ref="C34:D34"/>
    <mergeCell ref="C41:D41"/>
    <mergeCell ref="C48:D48"/>
    <mergeCell ref="C55:D55"/>
    <mergeCell ref="C62:D62"/>
    <mergeCell ref="A1:C3"/>
    <mergeCell ref="A4:F5"/>
    <mergeCell ref="C69:D69"/>
    <mergeCell ref="C83:D83"/>
    <mergeCell ref="C203:D203"/>
    <mergeCell ref="C202:D202"/>
    <mergeCell ref="C196:D196"/>
    <mergeCell ref="C195:D195"/>
    <mergeCell ref="C189:D189"/>
    <mergeCell ref="C188:D188"/>
    <mergeCell ref="C182:D182"/>
    <mergeCell ref="C181:D181"/>
    <mergeCell ref="C175:D175"/>
    <mergeCell ref="C174:D174"/>
    <mergeCell ref="C168:D168"/>
    <mergeCell ref="C167:D167"/>
    <mergeCell ref="C161:D161"/>
    <mergeCell ref="C160:D160"/>
    <mergeCell ref="C154:D154"/>
    <mergeCell ref="C153:D153"/>
    <mergeCell ref="C147:D147"/>
    <mergeCell ref="C146:D146"/>
    <mergeCell ref="C140:D140"/>
    <mergeCell ref="C139:D139"/>
    <mergeCell ref="C133:D133"/>
    <mergeCell ref="C132:D132"/>
    <mergeCell ref="C126:D126"/>
    <mergeCell ref="C125:D125"/>
    <mergeCell ref="C119:D119"/>
    <mergeCell ref="C118:D118"/>
    <mergeCell ref="C112:D112"/>
    <mergeCell ref="C111:D111"/>
    <mergeCell ref="C105:D105"/>
    <mergeCell ref="C104:D104"/>
    <mergeCell ref="C98:D98"/>
    <mergeCell ref="C97:D97"/>
    <mergeCell ref="C91:D91"/>
    <mergeCell ref="C84:D84"/>
    <mergeCell ref="C90:D90"/>
    <mergeCell ref="C77:D77"/>
    <mergeCell ref="C70:D70"/>
    <mergeCell ref="C63:D63"/>
    <mergeCell ref="C56:D56"/>
    <mergeCell ref="C76:D76"/>
    <mergeCell ref="C14:D14"/>
    <mergeCell ref="C7:D7"/>
    <mergeCell ref="C49:D49"/>
    <mergeCell ref="C42:D42"/>
    <mergeCell ref="C35:D35"/>
    <mergeCell ref="C28:D28"/>
    <mergeCell ref="C21:D21"/>
  </mergeCells>
  <hyperlinks>
    <hyperlink ref="A10" r:id="rId1"/>
    <hyperlink ref="A11" r:id="rId2"/>
  </hyperlinks>
  <pageMargins left="0" right="0" top="0.39370078740157477" bottom="0.39370078740157477" header="0" footer="0"/>
  <pageSetup paperSize="9" scale="72" fitToWidth="0" fitToHeight="0" pageOrder="overThenDown" orientation="portrait" r:id="rId3"/>
  <headerFoot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B1:N44"/>
  <sheetViews>
    <sheetView view="pageBreakPreview" zoomScale="85" zoomScaleNormal="90" zoomScaleSheetLayoutView="85" zoomScalePageLayoutView="70" workbookViewId="0">
      <selection activeCell="H31" sqref="H31"/>
    </sheetView>
  </sheetViews>
  <sheetFormatPr defaultColWidth="9.140625" defaultRowHeight="15"/>
  <cols>
    <col min="1" max="1" width="3.5703125" style="97" customWidth="1"/>
    <col min="2" max="2" width="52.5703125" style="97" bestFit="1" customWidth="1"/>
    <col min="3" max="4" width="28.5703125" style="97" customWidth="1"/>
    <col min="5" max="5" width="24" style="97" hidden="1" customWidth="1"/>
    <col min="6" max="6" width="3.5703125" style="97" customWidth="1"/>
    <col min="7" max="7" width="12.28515625" style="98" bestFit="1" customWidth="1"/>
    <col min="8" max="11" width="12.5703125" style="97" customWidth="1"/>
    <col min="12" max="16384" width="9.140625" style="97"/>
  </cols>
  <sheetData>
    <row r="1" spans="2:14" ht="18">
      <c r="B1" s="332" t="s">
        <v>83</v>
      </c>
      <c r="C1" s="332"/>
      <c r="D1" s="332"/>
      <c r="E1" s="332"/>
    </row>
    <row r="2" spans="2:14" ht="18">
      <c r="B2" s="332" t="s">
        <v>61</v>
      </c>
      <c r="C2" s="332"/>
      <c r="D2" s="332"/>
      <c r="E2" s="332"/>
    </row>
    <row r="3" spans="2:14" ht="18">
      <c r="B3" s="332" t="s">
        <v>78</v>
      </c>
      <c r="C3" s="332"/>
      <c r="D3" s="332"/>
      <c r="E3" s="332"/>
    </row>
    <row r="4" spans="2:14" ht="18">
      <c r="B4" s="332" t="s">
        <v>79</v>
      </c>
      <c r="C4" s="332"/>
      <c r="D4" s="332"/>
      <c r="E4" s="332"/>
    </row>
    <row r="5" spans="2:14" ht="18">
      <c r="B5" s="99"/>
      <c r="C5" s="99"/>
      <c r="D5" s="99"/>
      <c r="E5" s="99"/>
    </row>
    <row r="6" spans="2:14" ht="18">
      <c r="B6" s="99"/>
      <c r="C6" s="99" t="s">
        <v>84</v>
      </c>
      <c r="D6" s="99"/>
      <c r="E6" s="99"/>
    </row>
    <row r="7" spans="2:14" ht="18">
      <c r="B7" s="99"/>
      <c r="C7" s="99"/>
      <c r="D7" s="99"/>
      <c r="E7" s="99"/>
    </row>
    <row r="8" spans="2:14" ht="34.5" customHeight="1">
      <c r="B8" s="333" t="s">
        <v>115</v>
      </c>
      <c r="C8" s="333"/>
      <c r="D8" s="333"/>
      <c r="E8" s="333"/>
    </row>
    <row r="9" spans="2:14">
      <c r="B9" s="100"/>
      <c r="H9" s="101"/>
      <c r="I9" s="101"/>
      <c r="J9" s="102"/>
      <c r="K9" s="102"/>
    </row>
    <row r="10" spans="2:14">
      <c r="B10" s="103">
        <v>0.05</v>
      </c>
      <c r="C10" s="121" t="s">
        <v>116</v>
      </c>
      <c r="E10" s="100"/>
      <c r="H10" s="101"/>
      <c r="I10" s="330" t="s">
        <v>85</v>
      </c>
      <c r="J10" s="330"/>
      <c r="K10" s="330"/>
    </row>
    <row r="11" spans="2:14">
      <c r="B11" s="100"/>
      <c r="H11" s="101"/>
      <c r="I11" s="101"/>
      <c r="J11" s="102"/>
      <c r="K11" s="102"/>
    </row>
    <row r="12" spans="2:14" ht="60">
      <c r="B12" s="104" t="s">
        <v>4</v>
      </c>
      <c r="C12" s="105" t="s">
        <v>86</v>
      </c>
      <c r="D12" s="105" t="s">
        <v>87</v>
      </c>
      <c r="E12" s="105" t="s">
        <v>88</v>
      </c>
      <c r="H12" s="101"/>
      <c r="I12" s="101" t="s">
        <v>89</v>
      </c>
      <c r="J12" s="101" t="s">
        <v>90</v>
      </c>
      <c r="K12" s="101" t="s">
        <v>91</v>
      </c>
      <c r="L12" s="100"/>
    </row>
    <row r="13" spans="2:14">
      <c r="B13" s="106" t="s">
        <v>92</v>
      </c>
      <c r="C13" s="107">
        <v>0.03</v>
      </c>
      <c r="D13" s="107">
        <f>C13</f>
        <v>0.03</v>
      </c>
      <c r="E13" s="107">
        <v>1.4999999999999999E-2</v>
      </c>
      <c r="H13" s="101" t="s">
        <v>93</v>
      </c>
      <c r="I13" s="107">
        <v>0.03</v>
      </c>
      <c r="J13" s="107">
        <v>0.04</v>
      </c>
      <c r="K13" s="107">
        <v>5.5E-2</v>
      </c>
      <c r="M13" s="97" t="s">
        <v>94</v>
      </c>
      <c r="N13" s="108">
        <f>0.97/100</f>
        <v>9.7000000000000003E-3</v>
      </c>
    </row>
    <row r="14" spans="2:14">
      <c r="B14" s="106" t="s">
        <v>95</v>
      </c>
      <c r="C14" s="107">
        <v>4.0000000000000001E-3</v>
      </c>
      <c r="D14" s="107">
        <f>C14</f>
        <v>4.0000000000000001E-3</v>
      </c>
      <c r="E14" s="107">
        <v>1.5E-3</v>
      </c>
      <c r="H14" s="101"/>
      <c r="I14" s="107"/>
      <c r="J14" s="107"/>
      <c r="K14" s="107"/>
    </row>
    <row r="15" spans="2:14">
      <c r="B15" s="106" t="s">
        <v>96</v>
      </c>
      <c r="C15" s="107">
        <v>4.0000000000000001E-3</v>
      </c>
      <c r="D15" s="107">
        <f>C15</f>
        <v>4.0000000000000001E-3</v>
      </c>
      <c r="E15" s="107">
        <v>1.5E-3</v>
      </c>
      <c r="H15" s="101" t="s">
        <v>97</v>
      </c>
      <c r="I15" s="107">
        <v>8.0000000000000002E-3</v>
      </c>
      <c r="J15" s="107">
        <v>8.0000000000000002E-3</v>
      </c>
      <c r="K15" s="107">
        <v>0.01</v>
      </c>
    </row>
    <row r="16" spans="2:14">
      <c r="B16" s="106" t="s">
        <v>98</v>
      </c>
      <c r="C16" s="107">
        <v>9.7000000000000003E-3</v>
      </c>
      <c r="D16" s="107">
        <f>C16</f>
        <v>9.7000000000000003E-3</v>
      </c>
      <c r="E16" s="107">
        <v>5.5999999999999999E-3</v>
      </c>
      <c r="H16" s="101" t="s">
        <v>99</v>
      </c>
      <c r="I16" s="107">
        <v>9.7000000000000003E-3</v>
      </c>
      <c r="J16" s="107">
        <v>1.2699999999999999E-2</v>
      </c>
      <c r="K16" s="107">
        <v>1.2699999999999999E-2</v>
      </c>
    </row>
    <row r="17" spans="2:12">
      <c r="B17" s="109" t="s">
        <v>100</v>
      </c>
      <c r="C17" s="110">
        <f>SUM(C13:C16)</f>
        <v>4.7700000000000006E-2</v>
      </c>
      <c r="D17" s="110">
        <f>SUM(D13:D16)</f>
        <v>4.7700000000000006E-2</v>
      </c>
      <c r="E17" s="110">
        <f>SUM(E13:E16)</f>
        <v>2.3600000000000003E-2</v>
      </c>
      <c r="H17" s="101"/>
      <c r="I17" s="107"/>
      <c r="J17" s="107"/>
      <c r="K17" s="107"/>
    </row>
    <row r="18" spans="2:12">
      <c r="B18" s="106" t="s">
        <v>101</v>
      </c>
      <c r="C18" s="107">
        <v>5.8999999999999999E-3</v>
      </c>
      <c r="D18" s="107">
        <f>C18</f>
        <v>5.8999999999999999E-3</v>
      </c>
      <c r="E18" s="107">
        <v>8.5000000000000006E-3</v>
      </c>
      <c r="H18" s="101"/>
      <c r="I18" s="107"/>
      <c r="J18" s="107"/>
      <c r="K18" s="107"/>
    </row>
    <row r="19" spans="2:12">
      <c r="B19" s="109" t="s">
        <v>102</v>
      </c>
      <c r="C19" s="111">
        <f>C18</f>
        <v>5.8999999999999999E-3</v>
      </c>
      <c r="D19" s="111">
        <f>D18</f>
        <v>5.8999999999999999E-3</v>
      </c>
      <c r="E19" s="111">
        <f>E18</f>
        <v>8.5000000000000006E-3</v>
      </c>
      <c r="H19" s="101" t="s">
        <v>103</v>
      </c>
      <c r="I19" s="107">
        <v>5.8999999999999999E-3</v>
      </c>
      <c r="J19" s="107">
        <v>1.23E-2</v>
      </c>
      <c r="K19" s="107">
        <v>1.3899999999999999E-2</v>
      </c>
    </row>
    <row r="20" spans="2:12">
      <c r="B20" s="106" t="s">
        <v>104</v>
      </c>
      <c r="C20" s="107">
        <v>6.1600000000000002E-2</v>
      </c>
      <c r="D20" s="107">
        <v>6.1600000000000002E-2</v>
      </c>
      <c r="E20" s="107">
        <v>3.5000000000000003E-2</v>
      </c>
      <c r="H20" s="101"/>
      <c r="I20" s="107"/>
      <c r="J20" s="107"/>
      <c r="K20" s="107"/>
    </row>
    <row r="21" spans="2:12">
      <c r="B21" s="109" t="s">
        <v>105</v>
      </c>
      <c r="C21" s="112">
        <f>C20</f>
        <v>6.1600000000000002E-2</v>
      </c>
      <c r="D21" s="112">
        <f>D20</f>
        <v>6.1600000000000002E-2</v>
      </c>
      <c r="E21" s="112">
        <f>E20</f>
        <v>3.5000000000000003E-2</v>
      </c>
      <c r="H21" s="101" t="s">
        <v>70</v>
      </c>
      <c r="I21" s="107">
        <v>6.1600000000000002E-2</v>
      </c>
      <c r="J21" s="107">
        <v>7.3999999999999996E-2</v>
      </c>
      <c r="K21" s="107">
        <v>8.9599999999999999E-2</v>
      </c>
      <c r="L21" s="113"/>
    </row>
    <row r="22" spans="2:12">
      <c r="B22" s="114" t="s">
        <v>106</v>
      </c>
      <c r="C22" s="115">
        <f>(1+C17)*(1+C19)*(1+C21)</f>
        <v>1.1188005260880003</v>
      </c>
      <c r="D22" s="115">
        <f>(1+D17)*(1+D19)*(1+D21)</f>
        <v>1.1188005260880003</v>
      </c>
      <c r="E22" s="115">
        <f>(1+E17)*(1+E19)*(1+E21)</f>
        <v>1.0684311210000002</v>
      </c>
      <c r="H22" s="101"/>
      <c r="I22" s="107"/>
      <c r="J22" s="107"/>
      <c r="K22" s="107"/>
    </row>
    <row r="23" spans="2:12">
      <c r="B23" s="106" t="s">
        <v>107</v>
      </c>
      <c r="C23" s="107">
        <v>6.4999999999999997E-3</v>
      </c>
      <c r="D23" s="107">
        <f>C23</f>
        <v>6.4999999999999997E-3</v>
      </c>
      <c r="E23" s="107">
        <f>D23</f>
        <v>6.4999999999999997E-3</v>
      </c>
      <c r="H23" s="101"/>
      <c r="I23" s="107"/>
      <c r="J23" s="107"/>
      <c r="K23" s="107"/>
    </row>
    <row r="24" spans="2:12">
      <c r="B24" s="106" t="s">
        <v>108</v>
      </c>
      <c r="C24" s="107">
        <v>0.03</v>
      </c>
      <c r="D24" s="107">
        <f>C24</f>
        <v>0.03</v>
      </c>
      <c r="E24" s="107">
        <f>D24</f>
        <v>0.03</v>
      </c>
      <c r="H24" s="101"/>
      <c r="I24" s="107"/>
      <c r="J24" s="107"/>
      <c r="K24" s="107"/>
    </row>
    <row r="25" spans="2:12">
      <c r="B25" s="106" t="s">
        <v>109</v>
      </c>
      <c r="C25" s="107"/>
      <c r="D25" s="107">
        <v>0.05</v>
      </c>
      <c r="E25" s="107"/>
      <c r="H25" s="101"/>
      <c r="I25" s="107">
        <v>0.02</v>
      </c>
      <c r="J25" s="107"/>
      <c r="K25" s="107">
        <v>0.05</v>
      </c>
      <c r="L25" s="97" t="s">
        <v>110</v>
      </c>
    </row>
    <row r="26" spans="2:12">
      <c r="B26" s="106" t="s">
        <v>111</v>
      </c>
      <c r="C26" s="107">
        <v>4.4999999999999998E-2</v>
      </c>
      <c r="D26" s="107">
        <v>4.4999999999999998E-2</v>
      </c>
      <c r="E26" s="107">
        <v>4.4999999999999998E-2</v>
      </c>
      <c r="H26" s="101"/>
      <c r="I26" s="107"/>
      <c r="J26" s="107"/>
      <c r="K26" s="107"/>
    </row>
    <row r="27" spans="2:12">
      <c r="B27" s="114" t="s">
        <v>112</v>
      </c>
      <c r="C27" s="116">
        <f>1-SUM(C23:C26)</f>
        <v>0.91849999999999998</v>
      </c>
      <c r="D27" s="116">
        <f>1-SUM(D23:D26)</f>
        <v>0.86850000000000005</v>
      </c>
      <c r="E27" s="116">
        <f>1-SUM(E23:E26)</f>
        <v>0.91849999999999998</v>
      </c>
      <c r="H27" s="101"/>
      <c r="I27" s="107"/>
      <c r="J27" s="107"/>
      <c r="K27" s="107"/>
    </row>
    <row r="28" spans="2:12" ht="18">
      <c r="C28" s="117">
        <f>C22/C27-1</f>
        <v>0.21807351778769757</v>
      </c>
      <c r="D28" s="117">
        <f>D22/D27-1</f>
        <v>0.2881986483454233</v>
      </c>
      <c r="E28" s="117">
        <f>E22/E27-1</f>
        <v>0.16323475340228644</v>
      </c>
      <c r="H28" s="101" t="s">
        <v>25</v>
      </c>
      <c r="I28" s="118">
        <v>0.2034</v>
      </c>
      <c r="J28" s="118">
        <v>0.22120000000000001</v>
      </c>
      <c r="K28" s="118">
        <v>0.25</v>
      </c>
    </row>
    <row r="29" spans="2:12" ht="18">
      <c r="C29" s="117"/>
      <c r="D29" s="117"/>
      <c r="E29" s="117"/>
      <c r="H29" s="119"/>
      <c r="I29" s="120"/>
      <c r="J29" s="120"/>
      <c r="K29" s="120"/>
    </row>
    <row r="30" spans="2:12">
      <c r="B30" s="97" t="s">
        <v>117</v>
      </c>
      <c r="I30" s="113" t="s">
        <v>113</v>
      </c>
      <c r="J30" s="113"/>
      <c r="K30" s="113"/>
    </row>
    <row r="31" spans="2:12">
      <c r="I31" s="113"/>
      <c r="J31" s="113"/>
      <c r="K31" s="113"/>
    </row>
    <row r="44" spans="2:5" ht="41.25" customHeight="1">
      <c r="B44" s="331" t="s">
        <v>114</v>
      </c>
      <c r="C44" s="331"/>
      <c r="D44" s="331"/>
      <c r="E44" s="331"/>
    </row>
  </sheetData>
  <mergeCells count="7">
    <mergeCell ref="I10:K10"/>
    <mergeCell ref="B44:E44"/>
    <mergeCell ref="B1:E1"/>
    <mergeCell ref="B2:E2"/>
    <mergeCell ref="B3:E3"/>
    <mergeCell ref="B4:E4"/>
    <mergeCell ref="B8:E8"/>
  </mergeCells>
  <printOptions horizontalCentered="1"/>
  <pageMargins left="0.98402777777777795" right="0.78749999999999998" top="0.98402777777777795" bottom="0.78749999999999998" header="0.51180555555555496" footer="0.51180555555555496"/>
  <pageSetup paperSize="9" scale="70"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zoomScale="80" zoomScaleNormal="85" zoomScaleSheetLayoutView="80" workbookViewId="0">
      <selection activeCell="H31" sqref="H31"/>
    </sheetView>
  </sheetViews>
  <sheetFormatPr defaultColWidth="9.140625" defaultRowHeight="15"/>
  <cols>
    <col min="1" max="3" width="18.140625" style="140" customWidth="1"/>
    <col min="4" max="6" width="14.85546875" style="140" customWidth="1"/>
    <col min="7" max="7" width="20.7109375" style="140" customWidth="1"/>
    <col min="8" max="16384" width="9.140625" style="140"/>
  </cols>
  <sheetData>
    <row r="1" spans="1:7">
      <c r="A1" s="334" t="s">
        <v>28</v>
      </c>
      <c r="B1" s="334"/>
      <c r="C1" s="334"/>
      <c r="D1" s="334" t="s">
        <v>125</v>
      </c>
      <c r="E1" s="334"/>
      <c r="F1" s="334"/>
      <c r="G1" s="334"/>
    </row>
    <row r="2" spans="1:7">
      <c r="A2" s="334"/>
      <c r="B2" s="334"/>
      <c r="C2" s="334"/>
      <c r="D2" s="335" t="s">
        <v>610</v>
      </c>
      <c r="E2" s="336"/>
      <c r="F2" s="337"/>
      <c r="G2" s="154">
        <v>44438</v>
      </c>
    </row>
    <row r="3" spans="1:7">
      <c r="A3" s="334"/>
      <c r="B3" s="334"/>
      <c r="C3" s="334"/>
      <c r="D3" s="338"/>
      <c r="E3" s="339"/>
      <c r="F3" s="340"/>
      <c r="G3" s="155" t="s">
        <v>611</v>
      </c>
    </row>
    <row r="4" spans="1:7">
      <c r="A4" s="122"/>
      <c r="B4" s="123"/>
      <c r="C4" s="123"/>
      <c r="D4" s="123"/>
      <c r="E4" s="123"/>
      <c r="F4" s="123"/>
      <c r="G4" s="124"/>
    </row>
    <row r="5" spans="1:7">
      <c r="A5" s="125"/>
      <c r="G5" s="126"/>
    </row>
    <row r="6" spans="1:7">
      <c r="A6" s="125"/>
      <c r="G6" s="126"/>
    </row>
    <row r="7" spans="1:7">
      <c r="A7" s="125"/>
      <c r="G7" s="126"/>
    </row>
    <row r="8" spans="1:7">
      <c r="A8" s="125"/>
      <c r="G8" s="126"/>
    </row>
    <row r="9" spans="1:7">
      <c r="A9" s="125"/>
      <c r="G9" s="126"/>
    </row>
    <row r="10" spans="1:7">
      <c r="A10" s="125"/>
      <c r="G10" s="126"/>
    </row>
    <row r="11" spans="1:7">
      <c r="A11" s="125"/>
      <c r="G11" s="126"/>
    </row>
    <row r="12" spans="1:7">
      <c r="A12" s="125"/>
      <c r="G12" s="126"/>
    </row>
    <row r="13" spans="1:7">
      <c r="A13" s="125"/>
      <c r="G13" s="126"/>
    </row>
    <row r="14" spans="1:7">
      <c r="A14" s="125"/>
      <c r="G14" s="126"/>
    </row>
    <row r="15" spans="1:7">
      <c r="A15" s="125"/>
      <c r="G15" s="126"/>
    </row>
    <row r="16" spans="1:7">
      <c r="A16" s="125"/>
      <c r="G16" s="126"/>
    </row>
    <row r="17" spans="1:7">
      <c r="A17" s="125"/>
      <c r="G17" s="126"/>
    </row>
    <row r="18" spans="1:7">
      <c r="A18" s="125"/>
      <c r="G18" s="126"/>
    </row>
    <row r="19" spans="1:7">
      <c r="A19" s="125"/>
      <c r="G19" s="126"/>
    </row>
    <row r="20" spans="1:7">
      <c r="A20" s="125"/>
      <c r="G20" s="126"/>
    </row>
    <row r="21" spans="1:7">
      <c r="A21" s="125"/>
      <c r="G21" s="126"/>
    </row>
    <row r="22" spans="1:7">
      <c r="A22" s="125"/>
      <c r="G22" s="126"/>
    </row>
    <row r="23" spans="1:7">
      <c r="A23" s="125"/>
      <c r="G23" s="126"/>
    </row>
    <row r="24" spans="1:7">
      <c r="A24" s="125"/>
      <c r="G24" s="126"/>
    </row>
    <row r="25" spans="1:7">
      <c r="A25" s="125"/>
      <c r="G25" s="126"/>
    </row>
    <row r="26" spans="1:7">
      <c r="A26" s="125"/>
      <c r="G26" s="126"/>
    </row>
    <row r="27" spans="1:7">
      <c r="A27" s="125"/>
      <c r="G27" s="126"/>
    </row>
    <row r="28" spans="1:7">
      <c r="A28" s="125"/>
      <c r="G28" s="126"/>
    </row>
    <row r="29" spans="1:7">
      <c r="A29" s="125"/>
      <c r="G29" s="126"/>
    </row>
    <row r="30" spans="1:7">
      <c r="A30" s="125"/>
      <c r="G30" s="126"/>
    </row>
    <row r="31" spans="1:7">
      <c r="A31" s="125"/>
      <c r="G31" s="126"/>
    </row>
    <row r="32" spans="1:7">
      <c r="A32" s="125"/>
      <c r="G32" s="126"/>
    </row>
    <row r="33" spans="1:7">
      <c r="A33" s="125"/>
      <c r="G33" s="126"/>
    </row>
    <row r="34" spans="1:7">
      <c r="A34" s="125"/>
      <c r="G34" s="126"/>
    </row>
    <row r="35" spans="1:7">
      <c r="A35" s="125"/>
      <c r="G35" s="126"/>
    </row>
    <row r="36" spans="1:7">
      <c r="A36" s="125"/>
      <c r="G36" s="126"/>
    </row>
    <row r="37" spans="1:7">
      <c r="A37" s="125"/>
      <c r="G37" s="126"/>
    </row>
    <row r="38" spans="1:7">
      <c r="A38" s="125"/>
      <c r="G38" s="126"/>
    </row>
    <row r="39" spans="1:7">
      <c r="A39" s="125"/>
      <c r="G39" s="126"/>
    </row>
    <row r="40" spans="1:7">
      <c r="A40" s="125"/>
      <c r="G40" s="126"/>
    </row>
    <row r="41" spans="1:7">
      <c r="A41" s="125"/>
      <c r="G41" s="126"/>
    </row>
    <row r="42" spans="1:7">
      <c r="A42" s="125"/>
      <c r="G42" s="126"/>
    </row>
    <row r="43" spans="1:7">
      <c r="A43" s="125"/>
      <c r="G43" s="126"/>
    </row>
    <row r="44" spans="1:7">
      <c r="A44" s="125"/>
      <c r="G44" s="126"/>
    </row>
    <row r="45" spans="1:7">
      <c r="A45" s="125"/>
      <c r="G45" s="126"/>
    </row>
    <row r="46" spans="1:7">
      <c r="A46" s="125"/>
      <c r="G46" s="126"/>
    </row>
    <row r="47" spans="1:7">
      <c r="A47" s="125"/>
      <c r="G47" s="126"/>
    </row>
    <row r="48" spans="1:7">
      <c r="A48" s="125"/>
      <c r="G48" s="126"/>
    </row>
    <row r="49" spans="1:7">
      <c r="A49" s="125"/>
      <c r="G49" s="126"/>
    </row>
    <row r="50" spans="1:7">
      <c r="A50" s="125"/>
      <c r="G50" s="126"/>
    </row>
    <row r="51" spans="1:7">
      <c r="A51" s="125"/>
      <c r="G51" s="126"/>
    </row>
    <row r="52" spans="1:7">
      <c r="A52" s="125" t="s">
        <v>124</v>
      </c>
      <c r="G52" s="126"/>
    </row>
    <row r="53" spans="1:7">
      <c r="A53" s="127"/>
      <c r="B53" s="128"/>
      <c r="C53" s="128"/>
      <c r="D53" s="128"/>
      <c r="E53" s="128"/>
      <c r="F53" s="128"/>
      <c r="G53" s="129"/>
    </row>
  </sheetData>
  <mergeCells count="3">
    <mergeCell ref="A1:C3"/>
    <mergeCell ref="D1:G1"/>
    <mergeCell ref="D2:F3"/>
  </mergeCells>
  <pageMargins left="0.25" right="0.25" top="0.75" bottom="0.75" header="0.3" footer="0.3"/>
  <pageSetup paperSize="9"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tabSelected="1" view="pageBreakPreview" zoomScale="80" zoomScaleNormal="75" zoomScaleSheetLayoutView="80" zoomScalePageLayoutView="70" workbookViewId="0">
      <selection activeCell="H17" sqref="H17"/>
    </sheetView>
  </sheetViews>
  <sheetFormatPr defaultRowHeight="15"/>
  <cols>
    <col min="1" max="1" width="10.7109375" style="145" bestFit="1" customWidth="1"/>
    <col min="2" max="2" width="82.140625" style="194" customWidth="1"/>
    <col min="3" max="3" width="23" style="249" customWidth="1"/>
    <col min="4" max="4" width="15.85546875" style="96" bestFit="1" customWidth="1"/>
    <col min="5" max="5" width="17.42578125" style="96" customWidth="1"/>
    <col min="6" max="6" width="9.140625" style="96"/>
    <col min="7" max="7" width="13.42578125" style="96" bestFit="1" customWidth="1"/>
    <col min="8" max="8" width="19.85546875" style="96" bestFit="1" customWidth="1"/>
    <col min="9" max="16384" width="9.140625" style="96"/>
  </cols>
  <sheetData>
    <row r="1" spans="1:8" s="24" customFormat="1" ht="22.5" customHeight="1">
      <c r="A1" s="278" t="s">
        <v>6089</v>
      </c>
      <c r="B1" s="279"/>
      <c r="C1" s="280"/>
      <c r="D1" s="341" t="s">
        <v>307</v>
      </c>
      <c r="E1" s="342"/>
    </row>
    <row r="2" spans="1:8" s="24" customFormat="1" ht="22.5" customHeight="1">
      <c r="A2" s="284"/>
      <c r="B2" s="285"/>
      <c r="C2" s="286"/>
      <c r="D2" s="343"/>
      <c r="E2" s="344"/>
      <c r="H2" s="205">
        <f>SUM(C4:C78)</f>
        <v>621373.50095788902</v>
      </c>
    </row>
    <row r="3" spans="1:8" s="27" customFormat="1">
      <c r="A3" s="206" t="s">
        <v>3</v>
      </c>
      <c r="B3" s="207" t="s">
        <v>4</v>
      </c>
      <c r="C3" s="203" t="s">
        <v>26</v>
      </c>
      <c r="D3" s="204" t="s">
        <v>30</v>
      </c>
      <c r="E3" s="204" t="s">
        <v>308</v>
      </c>
    </row>
    <row r="4" spans="1:8" s="212" customFormat="1" ht="25.5">
      <c r="A4" s="208" t="s">
        <v>5997</v>
      </c>
      <c r="B4" s="195" t="s">
        <v>661</v>
      </c>
      <c r="C4" s="196">
        <f t="shared" ref="C4:C35" si="0">VLOOKUP(A4,curva,12,FALSE)</f>
        <v>242435.57331236149</v>
      </c>
      <c r="D4" s="210">
        <f t="shared" ref="D4:D35" si="1">C4/$H$2</f>
        <v>0.39016078564443246</v>
      </c>
      <c r="E4" s="211">
        <f>D4</f>
        <v>0.39016078564443246</v>
      </c>
    </row>
    <row r="5" spans="1:8" s="212" customFormat="1">
      <c r="A5" s="208" t="s">
        <v>6015</v>
      </c>
      <c r="B5" s="195" t="s">
        <v>713</v>
      </c>
      <c r="C5" s="196">
        <f t="shared" si="0"/>
        <v>189650.200705472</v>
      </c>
      <c r="D5" s="210">
        <f t="shared" si="1"/>
        <v>0.3052112785838364</v>
      </c>
      <c r="E5" s="211">
        <f t="shared" ref="E5:E36" si="2">D5+E4</f>
        <v>0.6953720642282688</v>
      </c>
    </row>
    <row r="6" spans="1:8" s="212" customFormat="1">
      <c r="A6" s="208" t="s">
        <v>6024</v>
      </c>
      <c r="B6" s="195" t="s">
        <v>790</v>
      </c>
      <c r="C6" s="196">
        <f t="shared" si="0"/>
        <v>22879.204530592</v>
      </c>
      <c r="D6" s="210">
        <f t="shared" si="1"/>
        <v>3.6820373729040859E-2</v>
      </c>
      <c r="E6" s="211">
        <f t="shared" si="2"/>
        <v>0.73219243795730971</v>
      </c>
    </row>
    <row r="7" spans="1:8" s="212" customFormat="1">
      <c r="A7" s="208" t="s">
        <v>292</v>
      </c>
      <c r="B7" s="195" t="s">
        <v>729</v>
      </c>
      <c r="C7" s="196">
        <f t="shared" si="0"/>
        <v>18407.356413925332</v>
      </c>
      <c r="D7" s="210">
        <f t="shared" si="1"/>
        <v>2.9623658533151406E-2</v>
      </c>
      <c r="E7" s="211">
        <f t="shared" si="2"/>
        <v>0.76181609649046111</v>
      </c>
    </row>
    <row r="8" spans="1:8" s="212" customFormat="1">
      <c r="A8" s="208" t="s">
        <v>293</v>
      </c>
      <c r="B8" s="195" t="s">
        <v>732</v>
      </c>
      <c r="C8" s="196">
        <f t="shared" si="0"/>
        <v>14866.745747258665</v>
      </c>
      <c r="D8" s="210">
        <f t="shared" si="1"/>
        <v>2.3925619171626368E-2</v>
      </c>
      <c r="E8" s="211">
        <f t="shared" si="2"/>
        <v>0.7857417156620875</v>
      </c>
    </row>
    <row r="9" spans="1:8" s="212" customFormat="1">
      <c r="A9" s="208" t="s">
        <v>6026</v>
      </c>
      <c r="B9" s="195" t="s">
        <v>795</v>
      </c>
      <c r="C9" s="196">
        <f t="shared" si="0"/>
        <v>13199.053141109998</v>
      </c>
      <c r="D9" s="210">
        <f t="shared" si="1"/>
        <v>2.1241738054105574E-2</v>
      </c>
      <c r="E9" s="211">
        <f t="shared" si="2"/>
        <v>0.80698345371619307</v>
      </c>
    </row>
    <row r="10" spans="1:8" s="212" customFormat="1">
      <c r="A10" s="208" t="s">
        <v>6023</v>
      </c>
      <c r="B10" s="195" t="s">
        <v>787</v>
      </c>
      <c r="C10" s="196">
        <f t="shared" si="0"/>
        <v>9425.0870139253329</v>
      </c>
      <c r="D10" s="210">
        <f t="shared" si="1"/>
        <v>1.516815087768617E-2</v>
      </c>
      <c r="E10" s="211">
        <f t="shared" si="2"/>
        <v>0.82215160459387926</v>
      </c>
    </row>
    <row r="11" spans="1:8" s="212" customFormat="1">
      <c r="A11" s="208" t="s">
        <v>47</v>
      </c>
      <c r="B11" s="195" t="s">
        <v>616</v>
      </c>
      <c r="C11" s="196">
        <f t="shared" si="0"/>
        <v>9227.8756685312019</v>
      </c>
      <c r="D11" s="210">
        <f t="shared" si="1"/>
        <v>1.485077116147665E-2</v>
      </c>
      <c r="E11" s="211">
        <f t="shared" si="2"/>
        <v>0.83700237575535597</v>
      </c>
    </row>
    <row r="12" spans="1:8" s="212" customFormat="1">
      <c r="A12" s="208" t="s">
        <v>46</v>
      </c>
      <c r="B12" s="195" t="s">
        <v>613</v>
      </c>
      <c r="C12" s="196">
        <f t="shared" si="0"/>
        <v>9187.9733164534009</v>
      </c>
      <c r="D12" s="210">
        <f t="shared" si="1"/>
        <v>1.4786554789171928E-2</v>
      </c>
      <c r="E12" s="211">
        <f t="shared" si="2"/>
        <v>0.85178893054452787</v>
      </c>
    </row>
    <row r="13" spans="1:8" s="212" customFormat="1">
      <c r="A13" s="209" t="s">
        <v>71</v>
      </c>
      <c r="B13" s="195" t="s">
        <v>620</v>
      </c>
      <c r="C13" s="196">
        <f t="shared" si="0"/>
        <v>9187.9733164534009</v>
      </c>
      <c r="D13" s="210">
        <f t="shared" si="1"/>
        <v>1.4786554789171928E-2</v>
      </c>
      <c r="E13" s="211">
        <f t="shared" si="2"/>
        <v>0.86657548533369977</v>
      </c>
    </row>
    <row r="14" spans="1:8" s="212" customFormat="1">
      <c r="A14" s="208" t="s">
        <v>5988</v>
      </c>
      <c r="B14" s="195" t="s">
        <v>622</v>
      </c>
      <c r="C14" s="196">
        <f t="shared" si="0"/>
        <v>9187.9733164534009</v>
      </c>
      <c r="D14" s="210">
        <f t="shared" si="1"/>
        <v>1.4786554789171928E-2</v>
      </c>
      <c r="E14" s="211">
        <f t="shared" si="2"/>
        <v>0.88136204012287167</v>
      </c>
    </row>
    <row r="15" spans="1:8" s="212" customFormat="1" ht="51">
      <c r="A15" s="208" t="s">
        <v>5993</v>
      </c>
      <c r="B15" s="195" t="s">
        <v>650</v>
      </c>
      <c r="C15" s="196">
        <f t="shared" si="0"/>
        <v>8984.3807629900803</v>
      </c>
      <c r="D15" s="210">
        <f t="shared" si="1"/>
        <v>1.4458905552200172E-2</v>
      </c>
      <c r="E15" s="211">
        <f t="shared" si="2"/>
        <v>0.89582094567507187</v>
      </c>
    </row>
    <row r="16" spans="1:8" s="212" customFormat="1">
      <c r="A16" s="208" t="s">
        <v>6011</v>
      </c>
      <c r="B16" s="195" t="s">
        <v>700</v>
      </c>
      <c r="C16" s="196">
        <f t="shared" si="0"/>
        <v>5423.3680714719994</v>
      </c>
      <c r="D16" s="210">
        <f t="shared" si="1"/>
        <v>8.7280324363873153E-3</v>
      </c>
      <c r="E16" s="211">
        <f t="shared" si="2"/>
        <v>0.90454897811145918</v>
      </c>
    </row>
    <row r="17" spans="1:5" s="212" customFormat="1" ht="25.5">
      <c r="A17" s="208" t="s">
        <v>5994</v>
      </c>
      <c r="B17" s="195" t="s">
        <v>652</v>
      </c>
      <c r="C17" s="196">
        <f t="shared" si="0"/>
        <v>5271.2505684547041</v>
      </c>
      <c r="D17" s="210">
        <f t="shared" si="1"/>
        <v>8.4832239552036209E-3</v>
      </c>
      <c r="E17" s="211">
        <f t="shared" si="2"/>
        <v>0.9130322020666628</v>
      </c>
    </row>
    <row r="18" spans="1:5" s="212" customFormat="1">
      <c r="A18" s="208" t="s">
        <v>6016</v>
      </c>
      <c r="B18" s="195" t="s">
        <v>716</v>
      </c>
      <c r="C18" s="196">
        <f t="shared" si="0"/>
        <v>5196.6280631928003</v>
      </c>
      <c r="D18" s="210">
        <f t="shared" si="1"/>
        <v>8.3631311203034072E-3</v>
      </c>
      <c r="E18" s="211">
        <f t="shared" si="2"/>
        <v>0.9213953331869662</v>
      </c>
    </row>
    <row r="19" spans="1:5" s="212" customFormat="1">
      <c r="A19" s="208" t="s">
        <v>6021</v>
      </c>
      <c r="B19" s="195" t="s">
        <v>781</v>
      </c>
      <c r="C19" s="196">
        <f t="shared" si="0"/>
        <v>5075.4543667591652</v>
      </c>
      <c r="D19" s="210">
        <f t="shared" si="1"/>
        <v>8.1681216835526645E-3</v>
      </c>
      <c r="E19" s="211">
        <f t="shared" si="2"/>
        <v>0.92956345487051883</v>
      </c>
    </row>
    <row r="20" spans="1:5" s="212" customFormat="1">
      <c r="A20" s="208" t="s">
        <v>6009</v>
      </c>
      <c r="B20" s="195" t="s">
        <v>688</v>
      </c>
      <c r="C20" s="196">
        <f t="shared" si="0"/>
        <v>4640.5883611775998</v>
      </c>
      <c r="D20" s="210">
        <f t="shared" si="1"/>
        <v>7.4682752869631884E-3</v>
      </c>
      <c r="E20" s="211">
        <f t="shared" si="2"/>
        <v>0.93703173015748198</v>
      </c>
    </row>
    <row r="21" spans="1:5" s="212" customFormat="1" ht="36" customHeight="1">
      <c r="A21" s="208" t="s">
        <v>306</v>
      </c>
      <c r="B21" s="195" t="s">
        <v>765</v>
      </c>
      <c r="C21" s="196">
        <f t="shared" si="0"/>
        <v>3203.6174951849998</v>
      </c>
      <c r="D21" s="210">
        <f t="shared" si="1"/>
        <v>5.1557034380230382E-3</v>
      </c>
      <c r="E21" s="211">
        <f t="shared" si="2"/>
        <v>0.94218743359550505</v>
      </c>
    </row>
    <row r="22" spans="1:5" s="212" customFormat="1" ht="25.5">
      <c r="A22" s="208" t="s">
        <v>291</v>
      </c>
      <c r="B22" s="195" t="s">
        <v>726</v>
      </c>
      <c r="C22" s="196">
        <f t="shared" si="0"/>
        <v>2837.6718244439999</v>
      </c>
      <c r="D22" s="210">
        <f t="shared" si="1"/>
        <v>4.566773156675555E-3</v>
      </c>
      <c r="E22" s="211">
        <f t="shared" si="2"/>
        <v>0.94675420675218058</v>
      </c>
    </row>
    <row r="23" spans="1:5" s="212" customFormat="1">
      <c r="A23" s="208" t="s">
        <v>6005</v>
      </c>
      <c r="B23" s="195" t="s">
        <v>676</v>
      </c>
      <c r="C23" s="196">
        <f t="shared" si="0"/>
        <v>2834.432702868</v>
      </c>
      <c r="D23" s="210">
        <f t="shared" si="1"/>
        <v>4.5615603151703951E-3</v>
      </c>
      <c r="E23" s="211">
        <f t="shared" si="2"/>
        <v>0.95131576706735099</v>
      </c>
    </row>
    <row r="24" spans="1:5" s="213" customFormat="1">
      <c r="A24" s="208" t="s">
        <v>6006</v>
      </c>
      <c r="B24" s="195" t="s">
        <v>679</v>
      </c>
      <c r="C24" s="196">
        <f t="shared" si="0"/>
        <v>2369.2130765888</v>
      </c>
      <c r="D24" s="210">
        <f t="shared" si="1"/>
        <v>3.8128646827334908E-3</v>
      </c>
      <c r="E24" s="211">
        <f t="shared" si="2"/>
        <v>0.95512863175008444</v>
      </c>
    </row>
    <row r="25" spans="1:5" s="212" customFormat="1">
      <c r="A25" s="208" t="s">
        <v>6018</v>
      </c>
      <c r="B25" s="195" t="s">
        <v>771</v>
      </c>
      <c r="C25" s="196">
        <f t="shared" si="0"/>
        <v>2283.5616267406667</v>
      </c>
      <c r="D25" s="210">
        <f t="shared" si="1"/>
        <v>3.6750225479850736E-3</v>
      </c>
      <c r="E25" s="211">
        <f t="shared" si="2"/>
        <v>0.95880365429806946</v>
      </c>
    </row>
    <row r="26" spans="1:5" s="212" customFormat="1">
      <c r="A26" s="208" t="s">
        <v>298</v>
      </c>
      <c r="B26" s="195" t="s">
        <v>747</v>
      </c>
      <c r="C26" s="196">
        <f t="shared" si="0"/>
        <v>2140.0666562664001</v>
      </c>
      <c r="D26" s="210">
        <f t="shared" si="1"/>
        <v>3.444090636255559E-3</v>
      </c>
      <c r="E26" s="211">
        <f t="shared" si="2"/>
        <v>0.96224774493432497</v>
      </c>
    </row>
    <row r="27" spans="1:5" s="212" customFormat="1">
      <c r="A27" s="208" t="s">
        <v>6022</v>
      </c>
      <c r="B27" s="195" t="s">
        <v>784</v>
      </c>
      <c r="C27" s="196">
        <f t="shared" si="0"/>
        <v>1984.1891561100001</v>
      </c>
      <c r="D27" s="210">
        <f t="shared" si="1"/>
        <v>3.1932310487190704E-3</v>
      </c>
      <c r="E27" s="211">
        <f t="shared" si="2"/>
        <v>0.96544097598304401</v>
      </c>
    </row>
    <row r="28" spans="1:5" s="212" customFormat="1">
      <c r="A28" s="208" t="s">
        <v>6017</v>
      </c>
      <c r="B28" s="195" t="s">
        <v>768</v>
      </c>
      <c r="C28" s="196">
        <f t="shared" si="0"/>
        <v>1398.7430602960001</v>
      </c>
      <c r="D28" s="210">
        <f t="shared" si="1"/>
        <v>2.2510503877937243E-3</v>
      </c>
      <c r="E28" s="211">
        <f t="shared" si="2"/>
        <v>0.96769202637083773</v>
      </c>
    </row>
    <row r="29" spans="1:5" s="212" customFormat="1">
      <c r="A29" s="208" t="s">
        <v>6012</v>
      </c>
      <c r="B29" s="195" t="s">
        <v>703</v>
      </c>
      <c r="C29" s="196">
        <f t="shared" si="0"/>
        <v>1396.3358656633734</v>
      </c>
      <c r="D29" s="210">
        <f t="shared" si="1"/>
        <v>2.2471763979487825E-3</v>
      </c>
      <c r="E29" s="211">
        <f t="shared" si="2"/>
        <v>0.96993920276878653</v>
      </c>
    </row>
    <row r="30" spans="1:5" s="212" customFormat="1" ht="25.5">
      <c r="A30" s="208" t="s">
        <v>51</v>
      </c>
      <c r="B30" s="195" t="s">
        <v>143</v>
      </c>
      <c r="C30" s="196">
        <f t="shared" si="0"/>
        <v>1263.0442971509999</v>
      </c>
      <c r="D30" s="210">
        <f t="shared" si="1"/>
        <v>2.0326652089346139E-3</v>
      </c>
      <c r="E30" s="211">
        <f t="shared" si="2"/>
        <v>0.97197186797772117</v>
      </c>
    </row>
    <row r="31" spans="1:5" s="212" customFormat="1">
      <c r="A31" s="208" t="s">
        <v>6013</v>
      </c>
      <c r="B31" s="195" t="s">
        <v>707</v>
      </c>
      <c r="C31" s="196">
        <f t="shared" si="0"/>
        <v>1143.2164535076479</v>
      </c>
      <c r="D31" s="210">
        <f t="shared" si="1"/>
        <v>1.8398217042492203E-3</v>
      </c>
      <c r="E31" s="211">
        <f t="shared" si="2"/>
        <v>0.9738116896819704</v>
      </c>
    </row>
    <row r="32" spans="1:5" s="212" customFormat="1">
      <c r="A32" s="208" t="s">
        <v>6007</v>
      </c>
      <c r="B32" s="195" t="s">
        <v>682</v>
      </c>
      <c r="C32" s="196">
        <f t="shared" si="0"/>
        <v>1136.3833964339999</v>
      </c>
      <c r="D32" s="210">
        <f t="shared" si="1"/>
        <v>1.828825005704602E-3</v>
      </c>
      <c r="E32" s="211">
        <f t="shared" si="2"/>
        <v>0.97564051468767499</v>
      </c>
    </row>
    <row r="33" spans="1:5" s="212" customFormat="1">
      <c r="A33" s="208" t="s">
        <v>290</v>
      </c>
      <c r="B33" s="195" t="s">
        <v>723</v>
      </c>
      <c r="C33" s="196">
        <f t="shared" si="0"/>
        <v>960.06001018500001</v>
      </c>
      <c r="D33" s="210">
        <f t="shared" si="1"/>
        <v>1.5450610763172278E-3</v>
      </c>
      <c r="E33" s="211">
        <f t="shared" si="2"/>
        <v>0.97718557576399223</v>
      </c>
    </row>
    <row r="34" spans="1:5" s="212" customFormat="1">
      <c r="A34" s="208" t="s">
        <v>302</v>
      </c>
      <c r="B34" s="195" t="s">
        <v>755</v>
      </c>
      <c r="C34" s="196">
        <f t="shared" si="0"/>
        <v>946.76010012949996</v>
      </c>
      <c r="D34" s="210">
        <f t="shared" si="1"/>
        <v>1.5236570253961677E-3</v>
      </c>
      <c r="E34" s="211">
        <f t="shared" si="2"/>
        <v>0.97870923278938837</v>
      </c>
    </row>
    <row r="35" spans="1:5" s="212" customFormat="1">
      <c r="A35" s="208" t="s">
        <v>6019</v>
      </c>
      <c r="B35" s="195" t="s">
        <v>775</v>
      </c>
      <c r="C35" s="196">
        <f t="shared" si="0"/>
        <v>892.89746007400004</v>
      </c>
      <c r="D35" s="210">
        <f t="shared" si="1"/>
        <v>1.4369738308723152E-3</v>
      </c>
      <c r="E35" s="211">
        <f t="shared" si="2"/>
        <v>0.98014620662026064</v>
      </c>
    </row>
    <row r="36" spans="1:5" s="212" customFormat="1" ht="51">
      <c r="A36" s="209" t="s">
        <v>81</v>
      </c>
      <c r="B36" s="195" t="s">
        <v>637</v>
      </c>
      <c r="C36" s="196">
        <f t="shared" ref="C36:C67" si="3">VLOOKUP(A36,curva,12,FALSE)</f>
        <v>800.40272207799353</v>
      </c>
      <c r="D36" s="210">
        <f t="shared" ref="D36:D67" si="4">C36/$H$2</f>
        <v>1.2881185323225387E-3</v>
      </c>
      <c r="E36" s="211">
        <f t="shared" si="2"/>
        <v>0.98143432515258322</v>
      </c>
    </row>
    <row r="37" spans="1:5" ht="51">
      <c r="A37" s="208" t="s">
        <v>82</v>
      </c>
      <c r="B37" s="195" t="s">
        <v>642</v>
      </c>
      <c r="C37" s="196">
        <f t="shared" si="3"/>
        <v>766.6272495312495</v>
      </c>
      <c r="D37" s="210">
        <f t="shared" si="4"/>
        <v>1.2337623801939447E-3</v>
      </c>
      <c r="E37" s="211">
        <f t="shared" ref="E37:E68" si="5">D37+E36</f>
        <v>0.98266808753277712</v>
      </c>
    </row>
    <row r="38" spans="1:5" ht="25.5">
      <c r="A38" s="208" t="s">
        <v>5998</v>
      </c>
      <c r="B38" s="195" t="s">
        <v>147</v>
      </c>
      <c r="C38" s="196">
        <f t="shared" si="3"/>
        <v>745.21093838364072</v>
      </c>
      <c r="D38" s="210">
        <f t="shared" si="4"/>
        <v>1.1992962964060231E-3</v>
      </c>
      <c r="E38" s="211">
        <f t="shared" si="5"/>
        <v>0.98386738382918315</v>
      </c>
    </row>
    <row r="39" spans="1:5" ht="25.5">
      <c r="A39" s="208" t="s">
        <v>5991</v>
      </c>
      <c r="B39" s="195" t="s">
        <v>141</v>
      </c>
      <c r="C39" s="196">
        <f t="shared" si="3"/>
        <v>706.09356297651595</v>
      </c>
      <c r="D39" s="210">
        <f t="shared" si="4"/>
        <v>1.1363432169025961E-3</v>
      </c>
      <c r="E39" s="211">
        <f t="shared" si="5"/>
        <v>0.98500372704608574</v>
      </c>
    </row>
    <row r="40" spans="1:5" ht="38.25">
      <c r="A40" s="208" t="s">
        <v>49</v>
      </c>
      <c r="B40" s="195" t="s">
        <v>633</v>
      </c>
      <c r="C40" s="196">
        <f t="shared" si="3"/>
        <v>693.58389667903816</v>
      </c>
      <c r="D40" s="210">
        <f t="shared" si="4"/>
        <v>1.1162109353067551E-3</v>
      </c>
      <c r="E40" s="211">
        <f t="shared" si="5"/>
        <v>0.98611993798139252</v>
      </c>
    </row>
    <row r="41" spans="1:5">
      <c r="A41" s="208" t="s">
        <v>297</v>
      </c>
      <c r="B41" s="195" t="s">
        <v>745</v>
      </c>
      <c r="C41" s="196">
        <f t="shared" si="3"/>
        <v>625.35346392654003</v>
      </c>
      <c r="D41" s="210">
        <f t="shared" si="4"/>
        <v>1.0064051057254867E-3</v>
      </c>
      <c r="E41" s="211">
        <f t="shared" si="5"/>
        <v>0.987126343087118</v>
      </c>
    </row>
    <row r="42" spans="1:5">
      <c r="A42" s="208" t="s">
        <v>73</v>
      </c>
      <c r="B42" s="195" t="s">
        <v>802</v>
      </c>
      <c r="C42" s="196">
        <f t="shared" si="3"/>
        <v>594.31423585000005</v>
      </c>
      <c r="D42" s="210">
        <f t="shared" si="4"/>
        <v>9.5645249585607484E-4</v>
      </c>
      <c r="E42" s="211">
        <f t="shared" si="5"/>
        <v>0.98808279558297407</v>
      </c>
    </row>
    <row r="43" spans="1:5">
      <c r="A43" s="208" t="s">
        <v>6020</v>
      </c>
      <c r="B43" s="195" t="s">
        <v>778</v>
      </c>
      <c r="C43" s="196">
        <f t="shared" si="3"/>
        <v>576.16884001849996</v>
      </c>
      <c r="D43" s="210">
        <f t="shared" si="4"/>
        <v>9.2725042044808316E-4</v>
      </c>
      <c r="E43" s="211">
        <f t="shared" si="5"/>
        <v>0.98901004600342213</v>
      </c>
    </row>
    <row r="44" spans="1:5">
      <c r="A44" s="208" t="s">
        <v>50</v>
      </c>
      <c r="B44" s="195" t="s">
        <v>635</v>
      </c>
      <c r="C44" s="196">
        <f t="shared" si="3"/>
        <v>527.82173618957995</v>
      </c>
      <c r="D44" s="210">
        <f t="shared" si="4"/>
        <v>8.4944358807690907E-4</v>
      </c>
      <c r="E44" s="211">
        <f t="shared" si="5"/>
        <v>0.98985948959149905</v>
      </c>
    </row>
    <row r="45" spans="1:5">
      <c r="A45" s="208" t="s">
        <v>6014</v>
      </c>
      <c r="B45" s="195" t="s">
        <v>710</v>
      </c>
      <c r="C45" s="196">
        <f t="shared" si="3"/>
        <v>491.5506368604</v>
      </c>
      <c r="D45" s="210">
        <f t="shared" si="4"/>
        <v>7.9107112888245426E-4</v>
      </c>
      <c r="E45" s="211">
        <f t="shared" si="5"/>
        <v>0.99065056072038149</v>
      </c>
    </row>
    <row r="46" spans="1:5">
      <c r="A46" s="208" t="s">
        <v>6008</v>
      </c>
      <c r="B46" s="195" t="s">
        <v>685</v>
      </c>
      <c r="C46" s="196">
        <f t="shared" si="3"/>
        <v>478.91535857360003</v>
      </c>
      <c r="D46" s="210">
        <f t="shared" si="4"/>
        <v>7.7073669513637094E-4</v>
      </c>
      <c r="E46" s="211">
        <f t="shared" si="5"/>
        <v>0.99142129741551788</v>
      </c>
    </row>
    <row r="47" spans="1:5">
      <c r="A47" s="208" t="s">
        <v>299</v>
      </c>
      <c r="B47" s="195" t="s">
        <v>749</v>
      </c>
      <c r="C47" s="196">
        <f t="shared" si="3"/>
        <v>475.57036805920006</v>
      </c>
      <c r="D47" s="210">
        <f t="shared" si="4"/>
        <v>7.6535347472345757E-4</v>
      </c>
      <c r="E47" s="211">
        <f t="shared" si="5"/>
        <v>0.99218665089024138</v>
      </c>
    </row>
    <row r="48" spans="1:5">
      <c r="A48" s="208" t="s">
        <v>6025</v>
      </c>
      <c r="B48" s="195" t="s">
        <v>793</v>
      </c>
      <c r="C48" s="196">
        <f t="shared" si="3"/>
        <v>455.78239204440001</v>
      </c>
      <c r="D48" s="210">
        <f t="shared" si="4"/>
        <v>7.3350793257482151E-4</v>
      </c>
      <c r="E48" s="211">
        <f t="shared" si="5"/>
        <v>0.99292015882281626</v>
      </c>
    </row>
    <row r="49" spans="1:5">
      <c r="A49" s="208" t="s">
        <v>5992</v>
      </c>
      <c r="B49" s="195" t="s">
        <v>648</v>
      </c>
      <c r="C49" s="196">
        <f t="shared" si="3"/>
        <v>415.138328539128</v>
      </c>
      <c r="D49" s="210">
        <f t="shared" si="4"/>
        <v>6.6809789586965709E-4</v>
      </c>
      <c r="E49" s="211">
        <f t="shared" si="5"/>
        <v>0.99358825671868589</v>
      </c>
    </row>
    <row r="50" spans="1:5">
      <c r="A50" s="208" t="s">
        <v>6004</v>
      </c>
      <c r="B50" s="195" t="s">
        <v>673</v>
      </c>
      <c r="C50" s="196">
        <f t="shared" si="3"/>
        <v>328.21462493039996</v>
      </c>
      <c r="D50" s="210">
        <f t="shared" si="4"/>
        <v>5.2820827477263689E-4</v>
      </c>
      <c r="E50" s="211">
        <f t="shared" si="5"/>
        <v>0.99411646499345852</v>
      </c>
    </row>
    <row r="51" spans="1:5">
      <c r="A51" s="208" t="s">
        <v>5989</v>
      </c>
      <c r="B51" s="195" t="s">
        <v>130</v>
      </c>
      <c r="C51" s="196">
        <f t="shared" si="3"/>
        <v>324.42875400000003</v>
      </c>
      <c r="D51" s="210">
        <f t="shared" si="4"/>
        <v>5.2211552874377692E-4</v>
      </c>
      <c r="E51" s="211">
        <f t="shared" si="5"/>
        <v>0.99463858052220233</v>
      </c>
    </row>
    <row r="52" spans="1:5" ht="25.5">
      <c r="A52" s="208" t="s">
        <v>48</v>
      </c>
      <c r="B52" s="195" t="s">
        <v>625</v>
      </c>
      <c r="C52" s="196">
        <f t="shared" si="3"/>
        <v>316.70600000000002</v>
      </c>
      <c r="D52" s="210">
        <f t="shared" si="4"/>
        <v>5.0968700710889094E-4</v>
      </c>
      <c r="E52" s="211">
        <f t="shared" si="5"/>
        <v>0.99514826752931118</v>
      </c>
    </row>
    <row r="53" spans="1:5">
      <c r="A53" s="208" t="s">
        <v>6010</v>
      </c>
      <c r="B53" s="195" t="s">
        <v>691</v>
      </c>
      <c r="C53" s="196">
        <f t="shared" si="3"/>
        <v>298.90217507436</v>
      </c>
      <c r="D53" s="210">
        <f t="shared" si="4"/>
        <v>4.8103463474638396E-4</v>
      </c>
      <c r="E53" s="211">
        <f t="shared" si="5"/>
        <v>0.99562930216405754</v>
      </c>
    </row>
    <row r="54" spans="1:5" ht="25.5">
      <c r="A54" s="208" t="s">
        <v>6000</v>
      </c>
      <c r="B54" s="195" t="s">
        <v>665</v>
      </c>
      <c r="C54" s="196">
        <f t="shared" si="3"/>
        <v>232.11782382555938</v>
      </c>
      <c r="D54" s="210">
        <f t="shared" si="4"/>
        <v>3.7355603910970483E-4</v>
      </c>
      <c r="E54" s="211">
        <f t="shared" si="5"/>
        <v>0.99600285820316725</v>
      </c>
    </row>
    <row r="55" spans="1:5">
      <c r="A55" s="208" t="s">
        <v>126</v>
      </c>
      <c r="B55" s="195" t="s">
        <v>628</v>
      </c>
      <c r="C55" s="196">
        <f t="shared" si="3"/>
        <v>207.57277842479999</v>
      </c>
      <c r="D55" s="210">
        <f t="shared" si="4"/>
        <v>3.3405476433226168E-4</v>
      </c>
      <c r="E55" s="211">
        <f t="shared" si="5"/>
        <v>0.99633691296749949</v>
      </c>
    </row>
    <row r="56" spans="1:5">
      <c r="A56" s="208" t="s">
        <v>303</v>
      </c>
      <c r="B56" s="195" t="s">
        <v>758</v>
      </c>
      <c r="C56" s="196">
        <f t="shared" si="3"/>
        <v>206.04753004439999</v>
      </c>
      <c r="D56" s="210">
        <f t="shared" si="4"/>
        <v>3.3160012412303367E-4</v>
      </c>
      <c r="E56" s="211">
        <f t="shared" si="5"/>
        <v>0.99666851309162252</v>
      </c>
    </row>
    <row r="57" spans="1:5" ht="25.5">
      <c r="A57" s="208" t="s">
        <v>6001</v>
      </c>
      <c r="B57" s="195" t="s">
        <v>667</v>
      </c>
      <c r="C57" s="196">
        <f t="shared" si="3"/>
        <v>200.77475683484542</v>
      </c>
      <c r="D57" s="210">
        <f t="shared" si="4"/>
        <v>3.2311444972361652E-4</v>
      </c>
      <c r="E57" s="211">
        <f t="shared" si="5"/>
        <v>0.99699162754134618</v>
      </c>
    </row>
    <row r="58" spans="1:5">
      <c r="A58" s="208" t="s">
        <v>289</v>
      </c>
      <c r="B58" s="195" t="s">
        <v>719</v>
      </c>
      <c r="C58" s="196">
        <f t="shared" si="3"/>
        <v>196.74577005550003</v>
      </c>
      <c r="D58" s="210">
        <f t="shared" si="4"/>
        <v>3.1663044811567151E-4</v>
      </c>
      <c r="E58" s="211">
        <f t="shared" si="5"/>
        <v>0.99730825798946188</v>
      </c>
    </row>
    <row r="59" spans="1:5">
      <c r="A59" s="208" t="s">
        <v>305</v>
      </c>
      <c r="B59" s="195" t="s">
        <v>763</v>
      </c>
      <c r="C59" s="196">
        <f t="shared" si="3"/>
        <v>181.511980037</v>
      </c>
      <c r="D59" s="210">
        <f t="shared" si="4"/>
        <v>2.9211413064314312E-4</v>
      </c>
      <c r="E59" s="211">
        <f t="shared" si="5"/>
        <v>0.99760037212010499</v>
      </c>
    </row>
    <row r="60" spans="1:5">
      <c r="A60" s="208" t="s">
        <v>6027</v>
      </c>
      <c r="B60" s="195" t="s">
        <v>797</v>
      </c>
      <c r="C60" s="196">
        <f t="shared" si="3"/>
        <v>175.04700201480003</v>
      </c>
      <c r="D60" s="210">
        <f t="shared" si="4"/>
        <v>2.8170979571055625E-4</v>
      </c>
      <c r="E60" s="211">
        <f t="shared" si="5"/>
        <v>0.99788208191581551</v>
      </c>
    </row>
    <row r="61" spans="1:5" ht="25.5">
      <c r="A61" s="208" t="s">
        <v>6003</v>
      </c>
      <c r="B61" s="195" t="s">
        <v>671</v>
      </c>
      <c r="C61" s="196">
        <f t="shared" si="3"/>
        <v>164.276592174136</v>
      </c>
      <c r="D61" s="210">
        <f t="shared" si="4"/>
        <v>2.6437656565800213E-4</v>
      </c>
      <c r="E61" s="211">
        <f t="shared" si="5"/>
        <v>0.99814645848147354</v>
      </c>
    </row>
    <row r="62" spans="1:5">
      <c r="A62" s="208" t="s">
        <v>5995</v>
      </c>
      <c r="B62" s="195" t="s">
        <v>655</v>
      </c>
      <c r="C62" s="196">
        <f t="shared" si="3"/>
        <v>137.53994359379999</v>
      </c>
      <c r="D62" s="210">
        <f t="shared" si="4"/>
        <v>2.2134826055789783E-4</v>
      </c>
      <c r="E62" s="211">
        <f t="shared" si="5"/>
        <v>0.99836780674203141</v>
      </c>
    </row>
    <row r="63" spans="1:5">
      <c r="A63" s="208" t="s">
        <v>5990</v>
      </c>
      <c r="B63" s="195" t="s">
        <v>646</v>
      </c>
      <c r="C63" s="196">
        <f t="shared" si="3"/>
        <v>120.73495059356401</v>
      </c>
      <c r="D63" s="210">
        <f t="shared" si="4"/>
        <v>1.9430334638899626E-4</v>
      </c>
      <c r="E63" s="211">
        <f t="shared" si="5"/>
        <v>0.99856211008842044</v>
      </c>
    </row>
    <row r="64" spans="1:5">
      <c r="A64" s="208" t="s">
        <v>295</v>
      </c>
      <c r="B64" s="195" t="s">
        <v>739</v>
      </c>
      <c r="C64" s="196">
        <f t="shared" si="3"/>
        <v>108.39813835183332</v>
      </c>
      <c r="D64" s="210">
        <f t="shared" si="4"/>
        <v>1.7444924539706039E-4</v>
      </c>
      <c r="E64" s="211">
        <f t="shared" si="5"/>
        <v>0.99873655933381755</v>
      </c>
    </row>
    <row r="65" spans="1:5">
      <c r="A65" s="208" t="s">
        <v>304</v>
      </c>
      <c r="B65" s="195" t="s">
        <v>760</v>
      </c>
      <c r="C65" s="196">
        <f t="shared" si="3"/>
        <v>99.479094022200002</v>
      </c>
      <c r="D65" s="210">
        <f t="shared" si="4"/>
        <v>1.6009548825118272E-4</v>
      </c>
      <c r="E65" s="211">
        <f t="shared" si="5"/>
        <v>0.99889665482206869</v>
      </c>
    </row>
    <row r="66" spans="1:5">
      <c r="A66" s="208" t="s">
        <v>294</v>
      </c>
      <c r="B66" s="195" t="s">
        <v>735</v>
      </c>
      <c r="C66" s="196">
        <f t="shared" si="3"/>
        <v>94.227575018499991</v>
      </c>
      <c r="D66" s="210">
        <f t="shared" si="4"/>
        <v>1.5164401905334206E-4</v>
      </c>
      <c r="E66" s="211">
        <f t="shared" si="5"/>
        <v>0.99904829884112201</v>
      </c>
    </row>
    <row r="67" spans="1:5">
      <c r="A67" s="208" t="s">
        <v>6029</v>
      </c>
      <c r="B67" s="195" t="s">
        <v>807</v>
      </c>
      <c r="C67" s="196">
        <f t="shared" si="3"/>
        <v>83.951224794720005</v>
      </c>
      <c r="D67" s="210">
        <f t="shared" si="4"/>
        <v>1.3510589792661506E-4</v>
      </c>
      <c r="E67" s="211">
        <f t="shared" si="5"/>
        <v>0.99918340473904865</v>
      </c>
    </row>
    <row r="68" spans="1:5" ht="38.25">
      <c r="A68" s="208" t="s">
        <v>127</v>
      </c>
      <c r="B68" s="195" t="s">
        <v>644</v>
      </c>
      <c r="C68" s="196">
        <f t="shared" ref="C68:C78" si="6">VLOOKUP(A68,curva,12,FALSE)</f>
        <v>83.801614347664838</v>
      </c>
      <c r="D68" s="210">
        <f t="shared" ref="D68:D99" si="7">C68/$H$2</f>
        <v>1.3486512414591066E-4</v>
      </c>
      <c r="E68" s="211">
        <f t="shared" si="5"/>
        <v>0.99931826986319461</v>
      </c>
    </row>
    <row r="69" spans="1:5">
      <c r="A69" s="208" t="s">
        <v>300</v>
      </c>
      <c r="B69" s="195" t="s">
        <v>210</v>
      </c>
      <c r="C69" s="196">
        <f t="shared" si="6"/>
        <v>76.192479642239988</v>
      </c>
      <c r="D69" s="210">
        <f t="shared" si="7"/>
        <v>1.2261945436164266E-4</v>
      </c>
      <c r="E69" s="211">
        <f t="shared" ref="E69:E100" si="8">D69+E68</f>
        <v>0.99944088931755626</v>
      </c>
    </row>
    <row r="70" spans="1:5">
      <c r="A70" s="208" t="s">
        <v>6028</v>
      </c>
      <c r="B70" s="195" t="s">
        <v>799</v>
      </c>
      <c r="C70" s="196">
        <f t="shared" si="6"/>
        <v>58.152397436599998</v>
      </c>
      <c r="D70" s="210">
        <f t="shared" si="7"/>
        <v>9.3586864175820443E-5</v>
      </c>
      <c r="E70" s="211">
        <f t="shared" si="8"/>
        <v>0.99953447618173208</v>
      </c>
    </row>
    <row r="71" spans="1:5">
      <c r="A71" s="208" t="s">
        <v>301</v>
      </c>
      <c r="B71" s="195" t="s">
        <v>752</v>
      </c>
      <c r="C71" s="196">
        <f t="shared" si="6"/>
        <v>57.679562230980004</v>
      </c>
      <c r="D71" s="210">
        <f t="shared" si="7"/>
        <v>9.2825912502002555E-5</v>
      </c>
      <c r="E71" s="211">
        <f t="shared" si="8"/>
        <v>0.99962730209423412</v>
      </c>
    </row>
    <row r="72" spans="1:5" ht="25.5">
      <c r="A72" s="208" t="s">
        <v>6002</v>
      </c>
      <c r="B72" s="195" t="s">
        <v>669</v>
      </c>
      <c r="C72" s="196">
        <f t="shared" si="6"/>
        <v>40.44383896675356</v>
      </c>
      <c r="D72" s="210">
        <f t="shared" si="7"/>
        <v>6.5087807742696889E-5</v>
      </c>
      <c r="E72" s="211">
        <f t="shared" si="8"/>
        <v>0.99969238990197684</v>
      </c>
    </row>
    <row r="73" spans="1:5" ht="25.5">
      <c r="A73" s="208" t="s">
        <v>72</v>
      </c>
      <c r="B73" s="195" t="s">
        <v>658</v>
      </c>
      <c r="C73" s="196">
        <f t="shared" si="6"/>
        <v>38.683132611681998</v>
      </c>
      <c r="D73" s="210">
        <f t="shared" si="7"/>
        <v>6.2254236062608633E-5</v>
      </c>
      <c r="E73" s="211">
        <f t="shared" si="8"/>
        <v>0.99975464413803949</v>
      </c>
    </row>
    <row r="74" spans="1:5" ht="25.5">
      <c r="A74" s="208" t="s">
        <v>296</v>
      </c>
      <c r="B74" s="195" t="s">
        <v>743</v>
      </c>
      <c r="C74" s="196">
        <f t="shared" si="6"/>
        <v>37.786372309800001</v>
      </c>
      <c r="D74" s="210">
        <f t="shared" si="7"/>
        <v>6.0811045613547679E-5</v>
      </c>
      <c r="E74" s="211">
        <f t="shared" si="8"/>
        <v>0.999815455183653</v>
      </c>
    </row>
    <row r="75" spans="1:5" ht="25.5">
      <c r="A75" s="208" t="s">
        <v>5987</v>
      </c>
      <c r="B75" s="195" t="s">
        <v>45</v>
      </c>
      <c r="C75" s="196">
        <f t="shared" si="6"/>
        <v>36.542999999999999</v>
      </c>
      <c r="D75" s="210">
        <f t="shared" si="7"/>
        <v>5.8810039281795103E-5</v>
      </c>
      <c r="E75" s="211">
        <f t="shared" si="8"/>
        <v>0.99987426522293477</v>
      </c>
    </row>
    <row r="76" spans="1:5" ht="25.5">
      <c r="A76" s="208" t="s">
        <v>5996</v>
      </c>
      <c r="B76" s="195" t="s">
        <v>663</v>
      </c>
      <c r="C76" s="196">
        <f t="shared" si="6"/>
        <v>29.844523897087118</v>
      </c>
      <c r="D76" s="210">
        <f t="shared" si="7"/>
        <v>4.80299270102117E-5</v>
      </c>
      <c r="E76" s="211">
        <f t="shared" si="8"/>
        <v>0.99992229514994502</v>
      </c>
    </row>
    <row r="77" spans="1:5" ht="25.5">
      <c r="A77" s="208" t="s">
        <v>5999</v>
      </c>
      <c r="B77" s="195" t="s">
        <v>149</v>
      </c>
      <c r="C77" s="196">
        <f t="shared" si="6"/>
        <v>27.176884897087117</v>
      </c>
      <c r="D77" s="210">
        <f t="shared" si="7"/>
        <v>4.3736794142640655E-5</v>
      </c>
      <c r="E77" s="211">
        <f t="shared" si="8"/>
        <v>0.99996603194408762</v>
      </c>
    </row>
    <row r="78" spans="1:5" ht="25.5">
      <c r="A78" s="208" t="s">
        <v>60</v>
      </c>
      <c r="B78" s="195" t="s">
        <v>145</v>
      </c>
      <c r="C78" s="196">
        <f t="shared" si="6"/>
        <v>21.106849822910799</v>
      </c>
      <c r="D78" s="210">
        <f t="shared" si="7"/>
        <v>3.3968055912222156E-5</v>
      </c>
      <c r="E78" s="211">
        <f t="shared" si="8"/>
        <v>0.99999999999999989</v>
      </c>
    </row>
  </sheetData>
  <autoFilter ref="A3:E78">
    <sortState ref="A4:E78">
      <sortCondition descending="1" ref="C3:C78"/>
    </sortState>
  </autoFilter>
  <mergeCells count="2">
    <mergeCell ref="A1:C2"/>
    <mergeCell ref="D1:E2"/>
  </mergeCells>
  <conditionalFormatting sqref="A4:XFD5 D37:D78 A6:D36 F6:XFD36 E6:E78">
    <cfRule type="expression" dxfId="1" priority="9">
      <formula>IF(AND($A4&lt;&gt;"",#REF!=""),TRUE,FALSE)</formula>
    </cfRule>
  </conditionalFormatting>
  <conditionalFormatting sqref="A37:C78">
    <cfRule type="expression" dxfId="0" priority="1">
      <formula>IF(AND($A37&lt;&gt;"",#REF!=""),TRUE,FALSE)</formula>
    </cfRule>
  </conditionalFormatting>
  <printOptions horizontalCentered="1"/>
  <pageMargins left="0.23622047244094491" right="0.23622047244094491" top="0.74803149606299213" bottom="0.74803149606299213" header="0.31496062992125984" footer="0.31496062992125984"/>
  <pageSetup paperSize="9" scale="95" fitToHeight="0" orientation="landscape" r:id="rId1"/>
  <rowBreaks count="2" manualBreakCount="2">
    <brk id="28" max="4" man="1"/>
    <brk id="5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workbookViewId="0">
      <selection activeCell="B29" sqref="B29"/>
    </sheetView>
  </sheetViews>
  <sheetFormatPr defaultRowHeight="15"/>
  <cols>
    <col min="1" max="1" width="20.28515625" style="35" customWidth="1"/>
    <col min="2" max="2" width="71.42578125" style="35" customWidth="1"/>
    <col min="3" max="4" width="9.140625" style="35"/>
    <col min="5" max="5" width="23.7109375" style="35" bestFit="1" customWidth="1"/>
    <col min="6" max="6" width="23.140625" style="35" bestFit="1" customWidth="1"/>
    <col min="7" max="16384" width="9.140625" style="140"/>
  </cols>
  <sheetData>
    <row r="1" spans="1:6">
      <c r="A1" s="167" t="s">
        <v>0</v>
      </c>
      <c r="B1" s="167" t="s">
        <v>33</v>
      </c>
      <c r="C1" s="168" t="s">
        <v>150</v>
      </c>
      <c r="D1" s="169" t="s">
        <v>53</v>
      </c>
      <c r="E1" s="169" t="s">
        <v>137</v>
      </c>
      <c r="F1" s="169" t="s">
        <v>138</v>
      </c>
    </row>
    <row r="2" spans="1:6">
      <c r="A2" s="170" t="s">
        <v>309</v>
      </c>
      <c r="B2" s="216" t="s">
        <v>152</v>
      </c>
      <c r="C2" s="172"/>
      <c r="D2" s="172"/>
      <c r="E2" s="172"/>
      <c r="F2" s="172"/>
    </row>
    <row r="3" spans="1:6">
      <c r="A3" s="217" t="s">
        <v>310</v>
      </c>
      <c r="B3" s="217" t="s">
        <v>311</v>
      </c>
      <c r="C3" s="180" t="s">
        <v>153</v>
      </c>
      <c r="D3" s="178" t="s">
        <v>312</v>
      </c>
      <c r="E3" s="178" t="s">
        <v>313</v>
      </c>
      <c r="F3" s="178" t="s">
        <v>314</v>
      </c>
    </row>
    <row r="4" spans="1:6">
      <c r="A4" s="217" t="s">
        <v>315</v>
      </c>
      <c r="B4" s="217" t="s">
        <v>316</v>
      </c>
      <c r="C4" s="180" t="s">
        <v>153</v>
      </c>
      <c r="D4" s="178" t="s">
        <v>317</v>
      </c>
      <c r="E4" s="178" t="s">
        <v>318</v>
      </c>
      <c r="F4" s="178" t="s">
        <v>319</v>
      </c>
    </row>
    <row r="5" spans="1:6">
      <c r="A5" s="217" t="s">
        <v>320</v>
      </c>
      <c r="B5" s="217" t="s">
        <v>155</v>
      </c>
      <c r="C5" s="180" t="s">
        <v>156</v>
      </c>
      <c r="D5" s="178" t="s">
        <v>317</v>
      </c>
      <c r="E5" s="178" t="s">
        <v>321</v>
      </c>
      <c r="F5" s="178" t="s">
        <v>322</v>
      </c>
    </row>
    <row r="6" spans="1:6">
      <c r="A6" s="217" t="s">
        <v>323</v>
      </c>
      <c r="B6" s="217" t="s">
        <v>324</v>
      </c>
      <c r="C6" s="180" t="s">
        <v>153</v>
      </c>
      <c r="D6" s="178" t="s">
        <v>312</v>
      </c>
      <c r="E6" s="178" t="s">
        <v>313</v>
      </c>
      <c r="F6" s="178" t="s">
        <v>314</v>
      </c>
    </row>
    <row r="7" spans="1:6">
      <c r="A7" s="217" t="s">
        <v>325</v>
      </c>
      <c r="B7" s="217" t="s">
        <v>326</v>
      </c>
      <c r="C7" s="180" t="s">
        <v>153</v>
      </c>
      <c r="D7" s="178" t="s">
        <v>312</v>
      </c>
      <c r="E7" s="178" t="s">
        <v>313</v>
      </c>
      <c r="F7" s="178" t="s">
        <v>314</v>
      </c>
    </row>
    <row r="8" spans="1:6">
      <c r="A8" s="217" t="s">
        <v>282</v>
      </c>
      <c r="B8" s="217" t="s">
        <v>157</v>
      </c>
      <c r="C8" s="180" t="s">
        <v>156</v>
      </c>
      <c r="D8" s="178" t="s">
        <v>327</v>
      </c>
      <c r="E8" s="178" t="s">
        <v>328</v>
      </c>
      <c r="F8" s="178" t="s">
        <v>322</v>
      </c>
    </row>
    <row r="9" spans="1:6">
      <c r="A9" s="170" t="s">
        <v>329</v>
      </c>
      <c r="B9" s="216" t="s">
        <v>330</v>
      </c>
      <c r="C9" s="172"/>
      <c r="D9" s="172"/>
      <c r="E9" s="172"/>
      <c r="F9" s="172"/>
    </row>
    <row r="10" spans="1:6">
      <c r="A10" s="217" t="s">
        <v>331</v>
      </c>
      <c r="B10" s="217" t="s">
        <v>332</v>
      </c>
      <c r="C10" s="180" t="s">
        <v>333</v>
      </c>
      <c r="D10" s="178" t="s">
        <v>334</v>
      </c>
      <c r="E10" s="178" t="s">
        <v>335</v>
      </c>
      <c r="F10" s="178" t="s">
        <v>322</v>
      </c>
    </row>
    <row r="11" spans="1:6">
      <c r="A11" s="217" t="s">
        <v>336</v>
      </c>
      <c r="B11" s="217" t="s">
        <v>337</v>
      </c>
      <c r="C11" s="180" t="s">
        <v>338</v>
      </c>
      <c r="D11" s="178" t="s">
        <v>339</v>
      </c>
      <c r="E11" s="178" t="s">
        <v>340</v>
      </c>
      <c r="F11" s="178" t="s">
        <v>341</v>
      </c>
    </row>
    <row r="12" spans="1:6">
      <c r="A12" s="170" t="s">
        <v>342</v>
      </c>
      <c r="B12" s="216" t="s">
        <v>343</v>
      </c>
      <c r="C12" s="172"/>
      <c r="D12" s="172"/>
      <c r="E12" s="172"/>
      <c r="F12" s="172"/>
    </row>
    <row r="13" spans="1:6">
      <c r="A13" s="217" t="s">
        <v>344</v>
      </c>
      <c r="B13" s="217" t="s">
        <v>345</v>
      </c>
      <c r="C13" s="180" t="s">
        <v>159</v>
      </c>
      <c r="D13" s="178" t="s">
        <v>346</v>
      </c>
      <c r="E13" s="178" t="s">
        <v>347</v>
      </c>
      <c r="F13" s="178" t="s">
        <v>348</v>
      </c>
    </row>
    <row r="14" spans="1:6">
      <c r="A14" s="217" t="s">
        <v>349</v>
      </c>
      <c r="B14" s="217" t="s">
        <v>350</v>
      </c>
      <c r="C14" s="180" t="s">
        <v>159</v>
      </c>
      <c r="D14" s="178" t="s">
        <v>351</v>
      </c>
      <c r="E14" s="178" t="s">
        <v>352</v>
      </c>
      <c r="F14" s="178" t="s">
        <v>353</v>
      </c>
    </row>
    <row r="15" spans="1:6">
      <c r="A15" s="217" t="s">
        <v>354</v>
      </c>
      <c r="B15" s="217" t="s">
        <v>355</v>
      </c>
      <c r="C15" s="180" t="s">
        <v>159</v>
      </c>
      <c r="D15" s="178" t="s">
        <v>356</v>
      </c>
      <c r="E15" s="178" t="s">
        <v>357</v>
      </c>
      <c r="F15" s="178" t="s">
        <v>358</v>
      </c>
    </row>
    <row r="16" spans="1:6">
      <c r="A16" s="218" t="s">
        <v>359</v>
      </c>
      <c r="B16" s="218" t="s">
        <v>360</v>
      </c>
      <c r="C16" s="219" t="s">
        <v>159</v>
      </c>
      <c r="D16" s="220" t="s">
        <v>334</v>
      </c>
      <c r="E16" s="220" t="s">
        <v>361</v>
      </c>
      <c r="F16" s="220" t="s">
        <v>362</v>
      </c>
    </row>
    <row r="17" spans="1:6">
      <c r="A17" s="217" t="s">
        <v>363</v>
      </c>
      <c r="B17" s="217" t="s">
        <v>364</v>
      </c>
      <c r="C17" s="180" t="s">
        <v>159</v>
      </c>
      <c r="D17" s="178" t="s">
        <v>334</v>
      </c>
      <c r="E17" s="178" t="s">
        <v>365</v>
      </c>
      <c r="F17" s="178" t="s">
        <v>366</v>
      </c>
    </row>
    <row r="18" spans="1:6">
      <c r="A18" s="217" t="s">
        <v>367</v>
      </c>
      <c r="B18" s="217" t="s">
        <v>368</v>
      </c>
      <c r="C18" s="180" t="s">
        <v>159</v>
      </c>
      <c r="D18" s="178" t="s">
        <v>369</v>
      </c>
      <c r="E18" s="178" t="s">
        <v>370</v>
      </c>
      <c r="F18" s="178" t="s">
        <v>371</v>
      </c>
    </row>
    <row r="19" spans="1:6">
      <c r="A19" s="217" t="s">
        <v>283</v>
      </c>
      <c r="B19" s="217" t="s">
        <v>162</v>
      </c>
      <c r="C19" s="180" t="s">
        <v>159</v>
      </c>
      <c r="D19" s="178" t="s">
        <v>369</v>
      </c>
      <c r="E19" s="178" t="s">
        <v>372</v>
      </c>
      <c r="F19" s="178" t="s">
        <v>373</v>
      </c>
    </row>
    <row r="20" spans="1:6">
      <c r="A20" s="217" t="s">
        <v>374</v>
      </c>
      <c r="B20" s="217" t="s">
        <v>375</v>
      </c>
      <c r="C20" s="180" t="s">
        <v>159</v>
      </c>
      <c r="D20" s="178" t="s">
        <v>369</v>
      </c>
      <c r="E20" s="178" t="s">
        <v>376</v>
      </c>
      <c r="F20" s="178" t="s">
        <v>377</v>
      </c>
    </row>
    <row r="21" spans="1:6">
      <c r="A21" s="217" t="s">
        <v>378</v>
      </c>
      <c r="B21" s="217" t="s">
        <v>379</v>
      </c>
      <c r="C21" s="180" t="s">
        <v>338</v>
      </c>
      <c r="D21" s="178" t="s">
        <v>380</v>
      </c>
      <c r="E21" s="178" t="s">
        <v>381</v>
      </c>
      <c r="F21" s="178" t="s">
        <v>382</v>
      </c>
    </row>
    <row r="22" spans="1:6">
      <c r="A22" s="217" t="s">
        <v>383</v>
      </c>
      <c r="B22" s="217" t="s">
        <v>384</v>
      </c>
      <c r="C22" s="180" t="s">
        <v>156</v>
      </c>
      <c r="D22" s="178" t="s">
        <v>317</v>
      </c>
      <c r="E22" s="178" t="s">
        <v>385</v>
      </c>
      <c r="F22" s="178" t="s">
        <v>386</v>
      </c>
    </row>
    <row r="23" spans="1:6">
      <c r="A23" s="217" t="s">
        <v>387</v>
      </c>
      <c r="B23" s="217" t="s">
        <v>388</v>
      </c>
      <c r="C23" s="180" t="s">
        <v>161</v>
      </c>
      <c r="D23" s="178" t="s">
        <v>356</v>
      </c>
      <c r="E23" s="178" t="s">
        <v>389</v>
      </c>
      <c r="F23" s="178" t="s">
        <v>390</v>
      </c>
    </row>
    <row r="24" spans="1:6">
      <c r="A24" s="170" t="s">
        <v>391</v>
      </c>
      <c r="B24" s="216" t="s">
        <v>392</v>
      </c>
      <c r="C24" s="172"/>
      <c r="D24" s="172"/>
      <c r="E24" s="172"/>
      <c r="F24" s="172"/>
    </row>
    <row r="25" spans="1:6">
      <c r="A25" s="217" t="s">
        <v>284</v>
      </c>
      <c r="B25" s="217" t="s">
        <v>163</v>
      </c>
      <c r="C25" s="180" t="s">
        <v>161</v>
      </c>
      <c r="D25" s="178" t="s">
        <v>393</v>
      </c>
      <c r="E25" s="178" t="s">
        <v>394</v>
      </c>
      <c r="F25" s="178" t="s">
        <v>395</v>
      </c>
    </row>
    <row r="26" spans="1:6">
      <c r="A26" s="217" t="s">
        <v>285</v>
      </c>
      <c r="B26" s="217" t="s">
        <v>164</v>
      </c>
      <c r="C26" s="180" t="s">
        <v>156</v>
      </c>
      <c r="D26" s="178" t="s">
        <v>317</v>
      </c>
      <c r="E26" s="178" t="s">
        <v>396</v>
      </c>
      <c r="F26" s="178" t="s">
        <v>397</v>
      </c>
    </row>
    <row r="27" spans="1:6">
      <c r="A27" s="217" t="s">
        <v>398</v>
      </c>
      <c r="B27" s="217" t="s">
        <v>399</v>
      </c>
      <c r="C27" s="180" t="s">
        <v>156</v>
      </c>
      <c r="D27" s="178" t="s">
        <v>317</v>
      </c>
      <c r="E27" s="178" t="s">
        <v>400</v>
      </c>
      <c r="F27" s="178" t="s">
        <v>401</v>
      </c>
    </row>
    <row r="28" spans="1:6">
      <c r="A28" s="217" t="s">
        <v>402</v>
      </c>
      <c r="B28" s="217" t="s">
        <v>403</v>
      </c>
      <c r="C28" s="180" t="s">
        <v>161</v>
      </c>
      <c r="D28" s="178" t="s">
        <v>404</v>
      </c>
      <c r="E28" s="178" t="s">
        <v>405</v>
      </c>
      <c r="F28" s="178" t="s">
        <v>406</v>
      </c>
    </row>
    <row r="29" spans="1:6">
      <c r="A29" s="217" t="s">
        <v>286</v>
      </c>
      <c r="B29" s="217" t="s">
        <v>165</v>
      </c>
      <c r="C29" s="180" t="s">
        <v>161</v>
      </c>
      <c r="D29" s="178" t="s">
        <v>407</v>
      </c>
      <c r="E29" s="178" t="s">
        <v>408</v>
      </c>
      <c r="F29" s="178" t="s">
        <v>409</v>
      </c>
    </row>
    <row r="30" spans="1:6">
      <c r="A30" s="217" t="s">
        <v>410</v>
      </c>
      <c r="B30" s="217" t="s">
        <v>411</v>
      </c>
      <c r="C30" s="180" t="s">
        <v>156</v>
      </c>
      <c r="D30" s="178" t="s">
        <v>317</v>
      </c>
      <c r="E30" s="178" t="s">
        <v>412</v>
      </c>
      <c r="F30" s="178" t="s">
        <v>413</v>
      </c>
    </row>
    <row r="31" spans="1:6">
      <c r="A31" s="217" t="s">
        <v>287</v>
      </c>
      <c r="B31" s="217" t="s">
        <v>166</v>
      </c>
      <c r="C31" s="180" t="s">
        <v>156</v>
      </c>
      <c r="D31" s="178" t="s">
        <v>317</v>
      </c>
      <c r="E31" s="178" t="s">
        <v>414</v>
      </c>
      <c r="F31" s="178" t="s">
        <v>413</v>
      </c>
    </row>
    <row r="32" spans="1:6">
      <c r="A32" s="217" t="s">
        <v>415</v>
      </c>
      <c r="B32" s="217" t="s">
        <v>416</v>
      </c>
      <c r="C32" s="180" t="s">
        <v>156</v>
      </c>
      <c r="D32" s="178" t="s">
        <v>417</v>
      </c>
      <c r="E32" s="178" t="s">
        <v>418</v>
      </c>
      <c r="F32" s="178" t="s">
        <v>419</v>
      </c>
    </row>
    <row r="33" spans="1:6">
      <c r="A33" s="217" t="s">
        <v>420</v>
      </c>
      <c r="B33" s="217" t="s">
        <v>421</v>
      </c>
      <c r="C33" s="180" t="s">
        <v>156</v>
      </c>
      <c r="D33" s="178" t="s">
        <v>422</v>
      </c>
      <c r="E33" s="178" t="s">
        <v>423</v>
      </c>
      <c r="F33" s="178" t="s">
        <v>424</v>
      </c>
    </row>
    <row r="34" spans="1:6">
      <c r="A34" s="217" t="s">
        <v>425</v>
      </c>
      <c r="B34" s="217" t="s">
        <v>426</v>
      </c>
      <c r="C34" s="180" t="s">
        <v>156</v>
      </c>
      <c r="D34" s="178" t="s">
        <v>317</v>
      </c>
      <c r="E34" s="178" t="s">
        <v>427</v>
      </c>
      <c r="F34" s="178" t="s">
        <v>428</v>
      </c>
    </row>
    <row r="35" spans="1:6">
      <c r="A35" s="217" t="s">
        <v>429</v>
      </c>
      <c r="B35" s="217" t="s">
        <v>430</v>
      </c>
      <c r="C35" s="180" t="s">
        <v>156</v>
      </c>
      <c r="D35" s="178" t="s">
        <v>417</v>
      </c>
      <c r="E35" s="178" t="s">
        <v>431</v>
      </c>
      <c r="F35" s="178" t="s">
        <v>432</v>
      </c>
    </row>
    <row r="36" spans="1:6">
      <c r="A36" s="217" t="s">
        <v>433</v>
      </c>
      <c r="B36" s="217" t="s">
        <v>434</v>
      </c>
      <c r="C36" s="180" t="s">
        <v>156</v>
      </c>
      <c r="D36" s="178" t="s">
        <v>435</v>
      </c>
      <c r="E36" s="178" t="s">
        <v>436</v>
      </c>
      <c r="F36" s="178" t="s">
        <v>437</v>
      </c>
    </row>
    <row r="37" spans="1:6">
      <c r="A37" s="217" t="s">
        <v>438</v>
      </c>
      <c r="B37" s="217" t="s">
        <v>439</v>
      </c>
      <c r="C37" s="180" t="s">
        <v>161</v>
      </c>
      <c r="D37" s="178" t="s">
        <v>334</v>
      </c>
      <c r="E37" s="178" t="s">
        <v>440</v>
      </c>
      <c r="F37" s="178" t="s">
        <v>441</v>
      </c>
    </row>
    <row r="38" spans="1:6">
      <c r="A38" s="217" t="s">
        <v>442</v>
      </c>
      <c r="B38" s="217" t="s">
        <v>443</v>
      </c>
      <c r="C38" s="180" t="s">
        <v>156</v>
      </c>
      <c r="D38" s="178" t="s">
        <v>444</v>
      </c>
      <c r="E38" s="178" t="s">
        <v>445</v>
      </c>
      <c r="F38" s="178" t="s">
        <v>446</v>
      </c>
    </row>
    <row r="39" spans="1:6">
      <c r="A39" s="217" t="s">
        <v>447</v>
      </c>
      <c r="B39" s="217" t="s">
        <v>448</v>
      </c>
      <c r="C39" s="180" t="s">
        <v>156</v>
      </c>
      <c r="D39" s="178" t="s">
        <v>449</v>
      </c>
      <c r="E39" s="178" t="s">
        <v>450</v>
      </c>
      <c r="F39" s="178" t="s">
        <v>446</v>
      </c>
    </row>
    <row r="40" spans="1:6">
      <c r="A40" s="217" t="s">
        <v>451</v>
      </c>
      <c r="B40" s="217" t="s">
        <v>452</v>
      </c>
      <c r="C40" s="180" t="s">
        <v>156</v>
      </c>
      <c r="D40" s="178" t="s">
        <v>453</v>
      </c>
      <c r="E40" s="178" t="s">
        <v>454</v>
      </c>
      <c r="F40" s="178" t="s">
        <v>446</v>
      </c>
    </row>
    <row r="41" spans="1:6">
      <c r="A41" s="217" t="s">
        <v>455</v>
      </c>
      <c r="B41" s="217" t="s">
        <v>456</v>
      </c>
      <c r="C41" s="180" t="s">
        <v>161</v>
      </c>
      <c r="D41" s="178" t="s">
        <v>407</v>
      </c>
      <c r="E41" s="178" t="s">
        <v>457</v>
      </c>
      <c r="F41" s="178" t="s">
        <v>446</v>
      </c>
    </row>
    <row r="42" spans="1:6">
      <c r="A42" s="217" t="s">
        <v>458</v>
      </c>
      <c r="B42" s="217" t="s">
        <v>459</v>
      </c>
      <c r="C42" s="180" t="s">
        <v>156</v>
      </c>
      <c r="D42" s="178" t="s">
        <v>460</v>
      </c>
      <c r="E42" s="178" t="s">
        <v>461</v>
      </c>
      <c r="F42" s="178" t="s">
        <v>462</v>
      </c>
    </row>
    <row r="43" spans="1:6">
      <c r="A43" s="217" t="s">
        <v>463</v>
      </c>
      <c r="B43" s="217" t="s">
        <v>464</v>
      </c>
      <c r="C43" s="180" t="s">
        <v>156</v>
      </c>
      <c r="D43" s="178" t="s">
        <v>465</v>
      </c>
      <c r="E43" s="178" t="s">
        <v>466</v>
      </c>
      <c r="F43" s="178" t="s">
        <v>377</v>
      </c>
    </row>
    <row r="44" spans="1:6">
      <c r="A44" s="217" t="s">
        <v>467</v>
      </c>
      <c r="B44" s="217" t="s">
        <v>468</v>
      </c>
      <c r="C44" s="180" t="s">
        <v>156</v>
      </c>
      <c r="D44" s="178" t="s">
        <v>356</v>
      </c>
      <c r="E44" s="178" t="s">
        <v>469</v>
      </c>
      <c r="F44" s="178" t="s">
        <v>470</v>
      </c>
    </row>
    <row r="45" spans="1:6">
      <c r="A45" s="217" t="s">
        <v>471</v>
      </c>
      <c r="B45" s="217" t="s">
        <v>472</v>
      </c>
      <c r="C45" s="180" t="s">
        <v>156</v>
      </c>
      <c r="D45" s="178" t="s">
        <v>417</v>
      </c>
      <c r="E45" s="178" t="s">
        <v>473</v>
      </c>
      <c r="F45" s="178" t="s">
        <v>474</v>
      </c>
    </row>
    <row r="46" spans="1:6">
      <c r="A46" s="217" t="s">
        <v>475</v>
      </c>
      <c r="B46" s="217" t="s">
        <v>476</v>
      </c>
      <c r="C46" s="180" t="s">
        <v>156</v>
      </c>
      <c r="D46" s="178" t="s">
        <v>477</v>
      </c>
      <c r="E46" s="178" t="s">
        <v>478</v>
      </c>
      <c r="F46" s="178" t="s">
        <v>479</v>
      </c>
    </row>
    <row r="47" spans="1:6">
      <c r="A47" s="217" t="s">
        <v>480</v>
      </c>
      <c r="B47" s="217" t="s">
        <v>481</v>
      </c>
      <c r="C47" s="180" t="s">
        <v>156</v>
      </c>
      <c r="D47" s="178" t="s">
        <v>327</v>
      </c>
      <c r="E47" s="178" t="s">
        <v>482</v>
      </c>
      <c r="F47" s="178" t="s">
        <v>446</v>
      </c>
    </row>
    <row r="48" spans="1:6">
      <c r="A48" s="217" t="s">
        <v>483</v>
      </c>
      <c r="B48" s="217" t="s">
        <v>484</v>
      </c>
      <c r="C48" s="180" t="s">
        <v>156</v>
      </c>
      <c r="D48" s="178" t="s">
        <v>317</v>
      </c>
      <c r="E48" s="178" t="s">
        <v>485</v>
      </c>
      <c r="F48" s="178" t="s">
        <v>486</v>
      </c>
    </row>
    <row r="49" spans="1:6">
      <c r="A49" s="217" t="s">
        <v>487</v>
      </c>
      <c r="B49" s="217" t="s">
        <v>488</v>
      </c>
      <c r="C49" s="180" t="s">
        <v>156</v>
      </c>
      <c r="D49" s="178" t="s">
        <v>489</v>
      </c>
      <c r="E49" s="178" t="s">
        <v>490</v>
      </c>
      <c r="F49" s="178" t="s">
        <v>441</v>
      </c>
    </row>
    <row r="50" spans="1:6">
      <c r="A50" s="170" t="s">
        <v>491</v>
      </c>
      <c r="B50" s="216" t="s">
        <v>492</v>
      </c>
      <c r="C50" s="172"/>
      <c r="D50" s="172"/>
      <c r="E50" s="172"/>
      <c r="F50" s="172"/>
    </row>
    <row r="51" spans="1:6">
      <c r="A51" s="217" t="s">
        <v>493</v>
      </c>
      <c r="B51" s="217" t="s">
        <v>494</v>
      </c>
      <c r="C51" s="180" t="s">
        <v>156</v>
      </c>
      <c r="D51" s="178" t="s">
        <v>495</v>
      </c>
      <c r="E51" s="178" t="s">
        <v>496</v>
      </c>
      <c r="F51" s="178" t="s">
        <v>497</v>
      </c>
    </row>
    <row r="52" spans="1:6">
      <c r="A52" s="217" t="s">
        <v>498</v>
      </c>
      <c r="B52" s="217" t="s">
        <v>499</v>
      </c>
      <c r="C52" s="180" t="s">
        <v>159</v>
      </c>
      <c r="D52" s="178" t="s">
        <v>334</v>
      </c>
      <c r="E52" s="178" t="s">
        <v>500</v>
      </c>
      <c r="F52" s="178" t="s">
        <v>501</v>
      </c>
    </row>
    <row r="53" spans="1:6">
      <c r="A53" s="217" t="s">
        <v>502</v>
      </c>
      <c r="B53" s="217" t="s">
        <v>503</v>
      </c>
      <c r="C53" s="180" t="s">
        <v>156</v>
      </c>
      <c r="D53" s="178" t="s">
        <v>504</v>
      </c>
      <c r="E53" s="178" t="s">
        <v>505</v>
      </c>
      <c r="F53" s="178" t="s">
        <v>506</v>
      </c>
    </row>
    <row r="54" spans="1:6">
      <c r="A54" s="217" t="s">
        <v>507</v>
      </c>
      <c r="B54" s="217" t="s">
        <v>508</v>
      </c>
      <c r="C54" s="180" t="s">
        <v>156</v>
      </c>
      <c r="D54" s="178" t="s">
        <v>453</v>
      </c>
      <c r="E54" s="178" t="s">
        <v>509</v>
      </c>
      <c r="F54" s="178" t="s">
        <v>510</v>
      </c>
    </row>
    <row r="55" spans="1:6">
      <c r="A55" s="217" t="s">
        <v>511</v>
      </c>
      <c r="B55" s="217" t="s">
        <v>512</v>
      </c>
      <c r="C55" s="180" t="s">
        <v>156</v>
      </c>
      <c r="D55" s="178" t="s">
        <v>453</v>
      </c>
      <c r="E55" s="178" t="s">
        <v>513</v>
      </c>
      <c r="F55" s="178" t="s">
        <v>510</v>
      </c>
    </row>
    <row r="56" spans="1:6">
      <c r="A56" s="217" t="s">
        <v>514</v>
      </c>
      <c r="B56" s="217" t="s">
        <v>515</v>
      </c>
      <c r="C56" s="180" t="s">
        <v>156</v>
      </c>
      <c r="D56" s="178" t="s">
        <v>449</v>
      </c>
      <c r="E56" s="178" t="s">
        <v>516</v>
      </c>
      <c r="F56" s="178" t="s">
        <v>497</v>
      </c>
    </row>
    <row r="57" spans="1:6">
      <c r="A57" s="217" t="s">
        <v>517</v>
      </c>
      <c r="B57" s="217" t="s">
        <v>518</v>
      </c>
      <c r="C57" s="180" t="s">
        <v>156</v>
      </c>
      <c r="D57" s="178" t="s">
        <v>449</v>
      </c>
      <c r="E57" s="178" t="s">
        <v>431</v>
      </c>
      <c r="F57" s="178" t="s">
        <v>497</v>
      </c>
    </row>
    <row r="58" spans="1:6">
      <c r="A58" s="217" t="s">
        <v>519</v>
      </c>
      <c r="B58" s="217" t="s">
        <v>520</v>
      </c>
      <c r="C58" s="180" t="s">
        <v>156</v>
      </c>
      <c r="D58" s="178" t="s">
        <v>339</v>
      </c>
      <c r="E58" s="178" t="s">
        <v>521</v>
      </c>
      <c r="F58" s="178" t="s">
        <v>522</v>
      </c>
    </row>
    <row r="59" spans="1:6">
      <c r="A59" s="217" t="s">
        <v>523</v>
      </c>
      <c r="B59" s="217" t="s">
        <v>524</v>
      </c>
      <c r="C59" s="180" t="s">
        <v>525</v>
      </c>
      <c r="D59" s="178" t="s">
        <v>526</v>
      </c>
      <c r="E59" s="178" t="s">
        <v>527</v>
      </c>
      <c r="F59" s="178" t="s">
        <v>497</v>
      </c>
    </row>
    <row r="60" spans="1:6">
      <c r="A60" s="217" t="s">
        <v>528</v>
      </c>
      <c r="B60" s="217" t="s">
        <v>529</v>
      </c>
      <c r="C60" s="180" t="s">
        <v>525</v>
      </c>
      <c r="D60" s="178" t="s">
        <v>530</v>
      </c>
      <c r="E60" s="178" t="s">
        <v>531</v>
      </c>
      <c r="F60" s="178" t="s">
        <v>497</v>
      </c>
    </row>
    <row r="61" spans="1:6">
      <c r="A61" s="217" t="s">
        <v>532</v>
      </c>
      <c r="B61" s="217" t="s">
        <v>533</v>
      </c>
      <c r="C61" s="180" t="s">
        <v>525</v>
      </c>
      <c r="D61" s="178" t="s">
        <v>444</v>
      </c>
      <c r="E61" s="178" t="s">
        <v>534</v>
      </c>
      <c r="F61" s="178" t="s">
        <v>497</v>
      </c>
    </row>
    <row r="62" spans="1:6">
      <c r="A62" s="217" t="s">
        <v>535</v>
      </c>
      <c r="B62" s="217" t="s">
        <v>536</v>
      </c>
      <c r="C62" s="180" t="s">
        <v>156</v>
      </c>
      <c r="D62" s="178" t="s">
        <v>339</v>
      </c>
      <c r="E62" s="178" t="s">
        <v>537</v>
      </c>
      <c r="F62" s="178" t="s">
        <v>538</v>
      </c>
    </row>
    <row r="63" spans="1:6">
      <c r="A63" s="217" t="s">
        <v>539</v>
      </c>
      <c r="B63" s="217" t="s">
        <v>540</v>
      </c>
      <c r="C63" s="180" t="s">
        <v>161</v>
      </c>
      <c r="D63" s="178" t="s">
        <v>339</v>
      </c>
      <c r="E63" s="178" t="s">
        <v>541</v>
      </c>
      <c r="F63" s="178" t="s">
        <v>542</v>
      </c>
    </row>
    <row r="64" spans="1:6">
      <c r="A64" s="217" t="s">
        <v>543</v>
      </c>
      <c r="B64" s="217" t="s">
        <v>544</v>
      </c>
      <c r="C64" s="180" t="s">
        <v>156</v>
      </c>
      <c r="D64" s="178" t="s">
        <v>356</v>
      </c>
      <c r="E64" s="178" t="s">
        <v>545</v>
      </c>
      <c r="F64" s="178" t="s">
        <v>546</v>
      </c>
    </row>
    <row r="65" spans="1:6">
      <c r="A65" s="217" t="s">
        <v>547</v>
      </c>
      <c r="B65" s="217" t="s">
        <v>548</v>
      </c>
      <c r="C65" s="180" t="s">
        <v>156</v>
      </c>
      <c r="D65" s="178" t="s">
        <v>422</v>
      </c>
      <c r="E65" s="178" t="s">
        <v>549</v>
      </c>
      <c r="F65" s="178" t="s">
        <v>550</v>
      </c>
    </row>
    <row r="66" spans="1:6">
      <c r="A66" s="217" t="s">
        <v>551</v>
      </c>
      <c r="B66" s="217" t="s">
        <v>552</v>
      </c>
      <c r="C66" s="180" t="s">
        <v>156</v>
      </c>
      <c r="D66" s="178" t="s">
        <v>327</v>
      </c>
      <c r="E66" s="178" t="s">
        <v>553</v>
      </c>
      <c r="F66" s="178" t="s">
        <v>550</v>
      </c>
    </row>
    <row r="67" spans="1:6">
      <c r="A67" s="217" t="s">
        <v>554</v>
      </c>
      <c r="B67" s="217" t="s">
        <v>555</v>
      </c>
      <c r="C67" s="180" t="s">
        <v>525</v>
      </c>
      <c r="D67" s="178" t="s">
        <v>449</v>
      </c>
      <c r="E67" s="178" t="s">
        <v>556</v>
      </c>
      <c r="F67" s="178" t="s">
        <v>550</v>
      </c>
    </row>
    <row r="68" spans="1:6">
      <c r="A68" s="217" t="s">
        <v>557</v>
      </c>
      <c r="B68" s="217" t="s">
        <v>558</v>
      </c>
      <c r="C68" s="180" t="s">
        <v>156</v>
      </c>
      <c r="D68" s="178" t="s">
        <v>449</v>
      </c>
      <c r="E68" s="178" t="s">
        <v>559</v>
      </c>
      <c r="F68" s="178" t="s">
        <v>506</v>
      </c>
    </row>
    <row r="69" spans="1:6">
      <c r="A69" s="217" t="s">
        <v>560</v>
      </c>
      <c r="B69" s="217" t="s">
        <v>561</v>
      </c>
      <c r="C69" s="180" t="s">
        <v>156</v>
      </c>
      <c r="D69" s="178" t="s">
        <v>417</v>
      </c>
      <c r="E69" s="178" t="s">
        <v>562</v>
      </c>
      <c r="F69" s="178" t="s">
        <v>506</v>
      </c>
    </row>
    <row r="70" spans="1:6">
      <c r="A70" s="217" t="s">
        <v>563</v>
      </c>
      <c r="B70" s="217" t="s">
        <v>564</v>
      </c>
      <c r="C70" s="180" t="s">
        <v>156</v>
      </c>
      <c r="D70" s="178" t="s">
        <v>453</v>
      </c>
      <c r="E70" s="178" t="s">
        <v>565</v>
      </c>
      <c r="F70" s="178" t="s">
        <v>506</v>
      </c>
    </row>
    <row r="71" spans="1:6">
      <c r="A71" s="217" t="s">
        <v>566</v>
      </c>
      <c r="B71" s="217" t="s">
        <v>567</v>
      </c>
      <c r="C71" s="180" t="s">
        <v>159</v>
      </c>
      <c r="D71" s="178" t="s">
        <v>356</v>
      </c>
      <c r="E71" s="178" t="s">
        <v>568</v>
      </c>
      <c r="F71" s="178" t="s">
        <v>550</v>
      </c>
    </row>
    <row r="72" spans="1:6">
      <c r="A72" s="217" t="s">
        <v>569</v>
      </c>
      <c r="B72" s="217" t="s">
        <v>570</v>
      </c>
      <c r="C72" s="180" t="s">
        <v>159</v>
      </c>
      <c r="D72" s="178" t="s">
        <v>312</v>
      </c>
      <c r="E72" s="178" t="s">
        <v>571</v>
      </c>
      <c r="F72" s="178" t="s">
        <v>506</v>
      </c>
    </row>
    <row r="73" spans="1:6">
      <c r="A73" s="217" t="s">
        <v>572</v>
      </c>
      <c r="B73" s="217" t="s">
        <v>573</v>
      </c>
      <c r="C73" s="180" t="s">
        <v>156</v>
      </c>
      <c r="D73" s="178" t="s">
        <v>574</v>
      </c>
      <c r="E73" s="178" t="s">
        <v>575</v>
      </c>
      <c r="F73" s="178" t="s">
        <v>575</v>
      </c>
    </row>
    <row r="74" spans="1:6">
      <c r="A74" s="217" t="s">
        <v>576</v>
      </c>
      <c r="B74" s="217" t="s">
        <v>577</v>
      </c>
      <c r="C74" s="180" t="s">
        <v>156</v>
      </c>
      <c r="D74" s="178" t="s">
        <v>339</v>
      </c>
      <c r="E74" s="178" t="s">
        <v>578</v>
      </c>
      <c r="F74" s="178" t="s">
        <v>506</v>
      </c>
    </row>
    <row r="75" spans="1:6">
      <c r="A75" s="217" t="s">
        <v>579</v>
      </c>
      <c r="B75" s="217" t="s">
        <v>580</v>
      </c>
      <c r="C75" s="180" t="s">
        <v>156</v>
      </c>
      <c r="D75" s="178" t="s">
        <v>453</v>
      </c>
      <c r="E75" s="178" t="s">
        <v>581</v>
      </c>
      <c r="F75" s="178" t="s">
        <v>510</v>
      </c>
    </row>
    <row r="76" spans="1:6">
      <c r="A76" s="217" t="s">
        <v>582</v>
      </c>
      <c r="B76" s="217" t="s">
        <v>583</v>
      </c>
      <c r="C76" s="180" t="s">
        <v>156</v>
      </c>
      <c r="D76" s="178" t="s">
        <v>317</v>
      </c>
      <c r="E76" s="178" t="s">
        <v>584</v>
      </c>
      <c r="F76" s="178" t="s">
        <v>585</v>
      </c>
    </row>
    <row r="77" spans="1:6">
      <c r="A77" s="217" t="s">
        <v>586</v>
      </c>
      <c r="B77" s="217" t="s">
        <v>587</v>
      </c>
      <c r="C77" s="180" t="s">
        <v>161</v>
      </c>
      <c r="D77" s="178" t="s">
        <v>422</v>
      </c>
      <c r="E77" s="178" t="s">
        <v>588</v>
      </c>
      <c r="F77" s="178" t="s">
        <v>550</v>
      </c>
    </row>
    <row r="78" spans="1:6">
      <c r="A78" s="217" t="s">
        <v>589</v>
      </c>
      <c r="B78" s="217" t="s">
        <v>590</v>
      </c>
      <c r="C78" s="180" t="s">
        <v>161</v>
      </c>
      <c r="D78" s="178" t="s">
        <v>339</v>
      </c>
      <c r="E78" s="178" t="s">
        <v>591</v>
      </c>
      <c r="F78" s="178" t="s">
        <v>506</v>
      </c>
    </row>
    <row r="79" spans="1:6">
      <c r="A79" s="217" t="s">
        <v>592</v>
      </c>
      <c r="B79" s="217" t="s">
        <v>593</v>
      </c>
      <c r="C79" s="180" t="s">
        <v>156</v>
      </c>
      <c r="D79" s="178" t="s">
        <v>453</v>
      </c>
      <c r="E79" s="178" t="s">
        <v>594</v>
      </c>
      <c r="F79" s="178" t="s">
        <v>550</v>
      </c>
    </row>
    <row r="80" spans="1:6">
      <c r="A80" s="217" t="s">
        <v>595</v>
      </c>
      <c r="B80" s="217" t="s">
        <v>596</v>
      </c>
      <c r="C80" s="180" t="s">
        <v>161</v>
      </c>
      <c r="D80" s="178" t="s">
        <v>356</v>
      </c>
      <c r="E80" s="178" t="s">
        <v>597</v>
      </c>
      <c r="F80" s="178" t="s">
        <v>522</v>
      </c>
    </row>
    <row r="81" spans="1:6">
      <c r="A81" s="170" t="s">
        <v>598</v>
      </c>
      <c r="B81" s="216" t="s">
        <v>599</v>
      </c>
      <c r="C81" s="172"/>
      <c r="D81" s="172"/>
      <c r="E81" s="172"/>
      <c r="F81" s="172"/>
    </row>
    <row r="82" spans="1:6">
      <c r="A82" s="217" t="s">
        <v>600</v>
      </c>
      <c r="B82" s="217" t="s">
        <v>601</v>
      </c>
      <c r="C82" s="180" t="s">
        <v>602</v>
      </c>
      <c r="D82" s="178" t="s">
        <v>449</v>
      </c>
      <c r="E82" s="178" t="s">
        <v>603</v>
      </c>
      <c r="F82" s="178" t="s">
        <v>604</v>
      </c>
    </row>
    <row r="83" spans="1:6">
      <c r="A83" s="217" t="s">
        <v>605</v>
      </c>
      <c r="B83" s="217" t="s">
        <v>606</v>
      </c>
      <c r="C83" s="180" t="s">
        <v>159</v>
      </c>
      <c r="D83" s="178" t="s">
        <v>339</v>
      </c>
      <c r="E83" s="178" t="s">
        <v>607</v>
      </c>
      <c r="F83" s="178" t="s">
        <v>608</v>
      </c>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2"/>
  <sheetViews>
    <sheetView workbookViewId="0">
      <selection activeCell="G3727" sqref="G3727"/>
    </sheetView>
  </sheetViews>
  <sheetFormatPr defaultRowHeight="12.75"/>
  <cols>
    <col min="1" max="1" width="10.5703125" style="186" customWidth="1"/>
    <col min="2" max="2" width="88.28515625" style="186" customWidth="1"/>
    <col min="3" max="3" width="21.140625" style="186" customWidth="1"/>
    <col min="4" max="4" width="18.7109375" style="186" customWidth="1"/>
    <col min="5" max="5" width="22.28515625" style="186" customWidth="1"/>
    <col min="6" max="256" width="9.140625" style="186"/>
    <col min="257" max="257" width="10.5703125" style="186" customWidth="1"/>
    <col min="258" max="258" width="78.140625" style="186" customWidth="1"/>
    <col min="259" max="259" width="21.140625" style="186" customWidth="1"/>
    <col min="260" max="260" width="18.7109375" style="186" customWidth="1"/>
    <col min="261" max="261" width="22.28515625" style="186" customWidth="1"/>
    <col min="262" max="512" width="9.140625" style="186"/>
    <col min="513" max="513" width="10.5703125" style="186" customWidth="1"/>
    <col min="514" max="514" width="78.140625" style="186" customWidth="1"/>
    <col min="515" max="515" width="21.140625" style="186" customWidth="1"/>
    <col min="516" max="516" width="18.7109375" style="186" customWidth="1"/>
    <col min="517" max="517" width="22.28515625" style="186" customWidth="1"/>
    <col min="518" max="768" width="9.140625" style="186"/>
    <col min="769" max="769" width="10.5703125" style="186" customWidth="1"/>
    <col min="770" max="770" width="78.140625" style="186" customWidth="1"/>
    <col min="771" max="771" width="21.140625" style="186" customWidth="1"/>
    <col min="772" max="772" width="18.7109375" style="186" customWidth="1"/>
    <col min="773" max="773" width="22.28515625" style="186" customWidth="1"/>
    <col min="774" max="1024" width="9.140625" style="186"/>
    <col min="1025" max="1025" width="10.5703125" style="186" customWidth="1"/>
    <col min="1026" max="1026" width="78.140625" style="186" customWidth="1"/>
    <col min="1027" max="1027" width="21.140625" style="186" customWidth="1"/>
    <col min="1028" max="1028" width="18.7109375" style="186" customWidth="1"/>
    <col min="1029" max="1029" width="22.28515625" style="186" customWidth="1"/>
    <col min="1030" max="1280" width="9.140625" style="186"/>
    <col min="1281" max="1281" width="10.5703125" style="186" customWidth="1"/>
    <col min="1282" max="1282" width="78.140625" style="186" customWidth="1"/>
    <col min="1283" max="1283" width="21.140625" style="186" customWidth="1"/>
    <col min="1284" max="1284" width="18.7109375" style="186" customWidth="1"/>
    <col min="1285" max="1285" width="22.28515625" style="186" customWidth="1"/>
    <col min="1286" max="1536" width="9.140625" style="186"/>
    <col min="1537" max="1537" width="10.5703125" style="186" customWidth="1"/>
    <col min="1538" max="1538" width="78.140625" style="186" customWidth="1"/>
    <col min="1539" max="1539" width="21.140625" style="186" customWidth="1"/>
    <col min="1540" max="1540" width="18.7109375" style="186" customWidth="1"/>
    <col min="1541" max="1541" width="22.28515625" style="186" customWidth="1"/>
    <col min="1542" max="1792" width="9.140625" style="186"/>
    <col min="1793" max="1793" width="10.5703125" style="186" customWidth="1"/>
    <col min="1794" max="1794" width="78.140625" style="186" customWidth="1"/>
    <col min="1795" max="1795" width="21.140625" style="186" customWidth="1"/>
    <col min="1796" max="1796" width="18.7109375" style="186" customWidth="1"/>
    <col min="1797" max="1797" width="22.28515625" style="186" customWidth="1"/>
    <col min="1798" max="2048" width="9.140625" style="186"/>
    <col min="2049" max="2049" width="10.5703125" style="186" customWidth="1"/>
    <col min="2050" max="2050" width="78.140625" style="186" customWidth="1"/>
    <col min="2051" max="2051" width="21.140625" style="186" customWidth="1"/>
    <col min="2052" max="2052" width="18.7109375" style="186" customWidth="1"/>
    <col min="2053" max="2053" width="22.28515625" style="186" customWidth="1"/>
    <col min="2054" max="2304" width="9.140625" style="186"/>
    <col min="2305" max="2305" width="10.5703125" style="186" customWidth="1"/>
    <col min="2306" max="2306" width="78.140625" style="186" customWidth="1"/>
    <col min="2307" max="2307" width="21.140625" style="186" customWidth="1"/>
    <col min="2308" max="2308" width="18.7109375" style="186" customWidth="1"/>
    <col min="2309" max="2309" width="22.28515625" style="186" customWidth="1"/>
    <col min="2310" max="2560" width="9.140625" style="186"/>
    <col min="2561" max="2561" width="10.5703125" style="186" customWidth="1"/>
    <col min="2562" max="2562" width="78.140625" style="186" customWidth="1"/>
    <col min="2563" max="2563" width="21.140625" style="186" customWidth="1"/>
    <col min="2564" max="2564" width="18.7109375" style="186" customWidth="1"/>
    <col min="2565" max="2565" width="22.28515625" style="186" customWidth="1"/>
    <col min="2566" max="2816" width="9.140625" style="186"/>
    <col min="2817" max="2817" width="10.5703125" style="186" customWidth="1"/>
    <col min="2818" max="2818" width="78.140625" style="186" customWidth="1"/>
    <col min="2819" max="2819" width="21.140625" style="186" customWidth="1"/>
    <col min="2820" max="2820" width="18.7109375" style="186" customWidth="1"/>
    <col min="2821" max="2821" width="22.28515625" style="186" customWidth="1"/>
    <col min="2822" max="3072" width="9.140625" style="186"/>
    <col min="3073" max="3073" width="10.5703125" style="186" customWidth="1"/>
    <col min="3074" max="3074" width="78.140625" style="186" customWidth="1"/>
    <col min="3075" max="3075" width="21.140625" style="186" customWidth="1"/>
    <col min="3076" max="3076" width="18.7109375" style="186" customWidth="1"/>
    <col min="3077" max="3077" width="22.28515625" style="186" customWidth="1"/>
    <col min="3078" max="3328" width="9.140625" style="186"/>
    <col min="3329" max="3329" width="10.5703125" style="186" customWidth="1"/>
    <col min="3330" max="3330" width="78.140625" style="186" customWidth="1"/>
    <col min="3331" max="3331" width="21.140625" style="186" customWidth="1"/>
    <col min="3332" max="3332" width="18.7109375" style="186" customWidth="1"/>
    <col min="3333" max="3333" width="22.28515625" style="186" customWidth="1"/>
    <col min="3334" max="3584" width="9.140625" style="186"/>
    <col min="3585" max="3585" width="10.5703125" style="186" customWidth="1"/>
    <col min="3586" max="3586" width="78.140625" style="186" customWidth="1"/>
    <col min="3587" max="3587" width="21.140625" style="186" customWidth="1"/>
    <col min="3588" max="3588" width="18.7109375" style="186" customWidth="1"/>
    <col min="3589" max="3589" width="22.28515625" style="186" customWidth="1"/>
    <col min="3590" max="3840" width="9.140625" style="186"/>
    <col min="3841" max="3841" width="10.5703125" style="186" customWidth="1"/>
    <col min="3842" max="3842" width="78.140625" style="186" customWidth="1"/>
    <col min="3843" max="3843" width="21.140625" style="186" customWidth="1"/>
    <col min="3844" max="3844" width="18.7109375" style="186" customWidth="1"/>
    <col min="3845" max="3845" width="22.28515625" style="186" customWidth="1"/>
    <col min="3846" max="4096" width="9.140625" style="186"/>
    <col min="4097" max="4097" width="10.5703125" style="186" customWidth="1"/>
    <col min="4098" max="4098" width="78.140625" style="186" customWidth="1"/>
    <col min="4099" max="4099" width="21.140625" style="186" customWidth="1"/>
    <col min="4100" max="4100" width="18.7109375" style="186" customWidth="1"/>
    <col min="4101" max="4101" width="22.28515625" style="186" customWidth="1"/>
    <col min="4102" max="4352" width="9.140625" style="186"/>
    <col min="4353" max="4353" width="10.5703125" style="186" customWidth="1"/>
    <col min="4354" max="4354" width="78.140625" style="186" customWidth="1"/>
    <col min="4355" max="4355" width="21.140625" style="186" customWidth="1"/>
    <col min="4356" max="4356" width="18.7109375" style="186" customWidth="1"/>
    <col min="4357" max="4357" width="22.28515625" style="186" customWidth="1"/>
    <col min="4358" max="4608" width="9.140625" style="186"/>
    <col min="4609" max="4609" width="10.5703125" style="186" customWidth="1"/>
    <col min="4610" max="4610" width="78.140625" style="186" customWidth="1"/>
    <col min="4611" max="4611" width="21.140625" style="186" customWidth="1"/>
    <col min="4612" max="4612" width="18.7109375" style="186" customWidth="1"/>
    <col min="4613" max="4613" width="22.28515625" style="186" customWidth="1"/>
    <col min="4614" max="4864" width="9.140625" style="186"/>
    <col min="4865" max="4865" width="10.5703125" style="186" customWidth="1"/>
    <col min="4866" max="4866" width="78.140625" style="186" customWidth="1"/>
    <col min="4867" max="4867" width="21.140625" style="186" customWidth="1"/>
    <col min="4868" max="4868" width="18.7109375" style="186" customWidth="1"/>
    <col min="4869" max="4869" width="22.28515625" style="186" customWidth="1"/>
    <col min="4870" max="5120" width="9.140625" style="186"/>
    <col min="5121" max="5121" width="10.5703125" style="186" customWidth="1"/>
    <col min="5122" max="5122" width="78.140625" style="186" customWidth="1"/>
    <col min="5123" max="5123" width="21.140625" style="186" customWidth="1"/>
    <col min="5124" max="5124" width="18.7109375" style="186" customWidth="1"/>
    <col min="5125" max="5125" width="22.28515625" style="186" customWidth="1"/>
    <col min="5126" max="5376" width="9.140625" style="186"/>
    <col min="5377" max="5377" width="10.5703125" style="186" customWidth="1"/>
    <col min="5378" max="5378" width="78.140625" style="186" customWidth="1"/>
    <col min="5379" max="5379" width="21.140625" style="186" customWidth="1"/>
    <col min="5380" max="5380" width="18.7109375" style="186" customWidth="1"/>
    <col min="5381" max="5381" width="22.28515625" style="186" customWidth="1"/>
    <col min="5382" max="5632" width="9.140625" style="186"/>
    <col min="5633" max="5633" width="10.5703125" style="186" customWidth="1"/>
    <col min="5634" max="5634" width="78.140625" style="186" customWidth="1"/>
    <col min="5635" max="5635" width="21.140625" style="186" customWidth="1"/>
    <col min="5636" max="5636" width="18.7109375" style="186" customWidth="1"/>
    <col min="5637" max="5637" width="22.28515625" style="186" customWidth="1"/>
    <col min="5638" max="5888" width="9.140625" style="186"/>
    <col min="5889" max="5889" width="10.5703125" style="186" customWidth="1"/>
    <col min="5890" max="5890" width="78.140625" style="186" customWidth="1"/>
    <col min="5891" max="5891" width="21.140625" style="186" customWidth="1"/>
    <col min="5892" max="5892" width="18.7109375" style="186" customWidth="1"/>
    <col min="5893" max="5893" width="22.28515625" style="186" customWidth="1"/>
    <col min="5894" max="6144" width="9.140625" style="186"/>
    <col min="6145" max="6145" width="10.5703125" style="186" customWidth="1"/>
    <col min="6146" max="6146" width="78.140625" style="186" customWidth="1"/>
    <col min="6147" max="6147" width="21.140625" style="186" customWidth="1"/>
    <col min="6148" max="6148" width="18.7109375" style="186" customWidth="1"/>
    <col min="6149" max="6149" width="22.28515625" style="186" customWidth="1"/>
    <col min="6150" max="6400" width="9.140625" style="186"/>
    <col min="6401" max="6401" width="10.5703125" style="186" customWidth="1"/>
    <col min="6402" max="6402" width="78.140625" style="186" customWidth="1"/>
    <col min="6403" max="6403" width="21.140625" style="186" customWidth="1"/>
    <col min="6404" max="6404" width="18.7109375" style="186" customWidth="1"/>
    <col min="6405" max="6405" width="22.28515625" style="186" customWidth="1"/>
    <col min="6406" max="6656" width="9.140625" style="186"/>
    <col min="6657" max="6657" width="10.5703125" style="186" customWidth="1"/>
    <col min="6658" max="6658" width="78.140625" style="186" customWidth="1"/>
    <col min="6659" max="6659" width="21.140625" style="186" customWidth="1"/>
    <col min="6660" max="6660" width="18.7109375" style="186" customWidth="1"/>
    <col min="6661" max="6661" width="22.28515625" style="186" customWidth="1"/>
    <col min="6662" max="6912" width="9.140625" style="186"/>
    <col min="6913" max="6913" width="10.5703125" style="186" customWidth="1"/>
    <col min="6914" max="6914" width="78.140625" style="186" customWidth="1"/>
    <col min="6915" max="6915" width="21.140625" style="186" customWidth="1"/>
    <col min="6916" max="6916" width="18.7109375" style="186" customWidth="1"/>
    <col min="6917" max="6917" width="22.28515625" style="186" customWidth="1"/>
    <col min="6918" max="7168" width="9.140625" style="186"/>
    <col min="7169" max="7169" width="10.5703125" style="186" customWidth="1"/>
    <col min="7170" max="7170" width="78.140625" style="186" customWidth="1"/>
    <col min="7171" max="7171" width="21.140625" style="186" customWidth="1"/>
    <col min="7172" max="7172" width="18.7109375" style="186" customWidth="1"/>
    <col min="7173" max="7173" width="22.28515625" style="186" customWidth="1"/>
    <col min="7174" max="7424" width="9.140625" style="186"/>
    <col min="7425" max="7425" width="10.5703125" style="186" customWidth="1"/>
    <col min="7426" max="7426" width="78.140625" style="186" customWidth="1"/>
    <col min="7427" max="7427" width="21.140625" style="186" customWidth="1"/>
    <col min="7428" max="7428" width="18.7109375" style="186" customWidth="1"/>
    <col min="7429" max="7429" width="22.28515625" style="186" customWidth="1"/>
    <col min="7430" max="7680" width="9.140625" style="186"/>
    <col min="7681" max="7681" width="10.5703125" style="186" customWidth="1"/>
    <col min="7682" max="7682" width="78.140625" style="186" customWidth="1"/>
    <col min="7683" max="7683" width="21.140625" style="186" customWidth="1"/>
    <col min="7684" max="7684" width="18.7109375" style="186" customWidth="1"/>
    <col min="7685" max="7685" width="22.28515625" style="186" customWidth="1"/>
    <col min="7686" max="7936" width="9.140625" style="186"/>
    <col min="7937" max="7937" width="10.5703125" style="186" customWidth="1"/>
    <col min="7938" max="7938" width="78.140625" style="186" customWidth="1"/>
    <col min="7939" max="7939" width="21.140625" style="186" customWidth="1"/>
    <col min="7940" max="7940" width="18.7109375" style="186" customWidth="1"/>
    <col min="7941" max="7941" width="22.28515625" style="186" customWidth="1"/>
    <col min="7942" max="8192" width="9.140625" style="186"/>
    <col min="8193" max="8193" width="10.5703125" style="186" customWidth="1"/>
    <col min="8194" max="8194" width="78.140625" style="186" customWidth="1"/>
    <col min="8195" max="8195" width="21.140625" style="186" customWidth="1"/>
    <col min="8196" max="8196" width="18.7109375" style="186" customWidth="1"/>
    <col min="8197" max="8197" width="22.28515625" style="186" customWidth="1"/>
    <col min="8198" max="8448" width="9.140625" style="186"/>
    <col min="8449" max="8449" width="10.5703125" style="186" customWidth="1"/>
    <col min="8450" max="8450" width="78.140625" style="186" customWidth="1"/>
    <col min="8451" max="8451" width="21.140625" style="186" customWidth="1"/>
    <col min="8452" max="8452" width="18.7109375" style="186" customWidth="1"/>
    <col min="8453" max="8453" width="22.28515625" style="186" customWidth="1"/>
    <col min="8454" max="8704" width="9.140625" style="186"/>
    <col min="8705" max="8705" width="10.5703125" style="186" customWidth="1"/>
    <col min="8706" max="8706" width="78.140625" style="186" customWidth="1"/>
    <col min="8707" max="8707" width="21.140625" style="186" customWidth="1"/>
    <col min="8708" max="8708" width="18.7109375" style="186" customWidth="1"/>
    <col min="8709" max="8709" width="22.28515625" style="186" customWidth="1"/>
    <col min="8710" max="8960" width="9.140625" style="186"/>
    <col min="8961" max="8961" width="10.5703125" style="186" customWidth="1"/>
    <col min="8962" max="8962" width="78.140625" style="186" customWidth="1"/>
    <col min="8963" max="8963" width="21.140625" style="186" customWidth="1"/>
    <col min="8964" max="8964" width="18.7109375" style="186" customWidth="1"/>
    <col min="8965" max="8965" width="22.28515625" style="186" customWidth="1"/>
    <col min="8966" max="9216" width="9.140625" style="186"/>
    <col min="9217" max="9217" width="10.5703125" style="186" customWidth="1"/>
    <col min="9218" max="9218" width="78.140625" style="186" customWidth="1"/>
    <col min="9219" max="9219" width="21.140625" style="186" customWidth="1"/>
    <col min="9220" max="9220" width="18.7109375" style="186" customWidth="1"/>
    <col min="9221" max="9221" width="22.28515625" style="186" customWidth="1"/>
    <col min="9222" max="9472" width="9.140625" style="186"/>
    <col min="9473" max="9473" width="10.5703125" style="186" customWidth="1"/>
    <col min="9474" max="9474" width="78.140625" style="186" customWidth="1"/>
    <col min="9475" max="9475" width="21.140625" style="186" customWidth="1"/>
    <col min="9476" max="9476" width="18.7109375" style="186" customWidth="1"/>
    <col min="9477" max="9477" width="22.28515625" style="186" customWidth="1"/>
    <col min="9478" max="9728" width="9.140625" style="186"/>
    <col min="9729" max="9729" width="10.5703125" style="186" customWidth="1"/>
    <col min="9730" max="9730" width="78.140625" style="186" customWidth="1"/>
    <col min="9731" max="9731" width="21.140625" style="186" customWidth="1"/>
    <col min="9732" max="9732" width="18.7109375" style="186" customWidth="1"/>
    <col min="9733" max="9733" width="22.28515625" style="186" customWidth="1"/>
    <col min="9734" max="9984" width="9.140625" style="186"/>
    <col min="9985" max="9985" width="10.5703125" style="186" customWidth="1"/>
    <col min="9986" max="9986" width="78.140625" style="186" customWidth="1"/>
    <col min="9987" max="9987" width="21.140625" style="186" customWidth="1"/>
    <col min="9988" max="9988" width="18.7109375" style="186" customWidth="1"/>
    <col min="9989" max="9989" width="22.28515625" style="186" customWidth="1"/>
    <col min="9990" max="10240" width="9.140625" style="186"/>
    <col min="10241" max="10241" width="10.5703125" style="186" customWidth="1"/>
    <col min="10242" max="10242" width="78.140625" style="186" customWidth="1"/>
    <col min="10243" max="10243" width="21.140625" style="186" customWidth="1"/>
    <col min="10244" max="10244" width="18.7109375" style="186" customWidth="1"/>
    <col min="10245" max="10245" width="22.28515625" style="186" customWidth="1"/>
    <col min="10246" max="10496" width="9.140625" style="186"/>
    <col min="10497" max="10497" width="10.5703125" style="186" customWidth="1"/>
    <col min="10498" max="10498" width="78.140625" style="186" customWidth="1"/>
    <col min="10499" max="10499" width="21.140625" style="186" customWidth="1"/>
    <col min="10500" max="10500" width="18.7109375" style="186" customWidth="1"/>
    <col min="10501" max="10501" width="22.28515625" style="186" customWidth="1"/>
    <col min="10502" max="10752" width="9.140625" style="186"/>
    <col min="10753" max="10753" width="10.5703125" style="186" customWidth="1"/>
    <col min="10754" max="10754" width="78.140625" style="186" customWidth="1"/>
    <col min="10755" max="10755" width="21.140625" style="186" customWidth="1"/>
    <col min="10756" max="10756" width="18.7109375" style="186" customWidth="1"/>
    <col min="10757" max="10757" width="22.28515625" style="186" customWidth="1"/>
    <col min="10758" max="11008" width="9.140625" style="186"/>
    <col min="11009" max="11009" width="10.5703125" style="186" customWidth="1"/>
    <col min="11010" max="11010" width="78.140625" style="186" customWidth="1"/>
    <col min="11011" max="11011" width="21.140625" style="186" customWidth="1"/>
    <col min="11012" max="11012" width="18.7109375" style="186" customWidth="1"/>
    <col min="11013" max="11013" width="22.28515625" style="186" customWidth="1"/>
    <col min="11014" max="11264" width="9.140625" style="186"/>
    <col min="11265" max="11265" width="10.5703125" style="186" customWidth="1"/>
    <col min="11266" max="11266" width="78.140625" style="186" customWidth="1"/>
    <col min="11267" max="11267" width="21.140625" style="186" customWidth="1"/>
    <col min="11268" max="11268" width="18.7109375" style="186" customWidth="1"/>
    <col min="11269" max="11269" width="22.28515625" style="186" customWidth="1"/>
    <col min="11270" max="11520" width="9.140625" style="186"/>
    <col min="11521" max="11521" width="10.5703125" style="186" customWidth="1"/>
    <col min="11522" max="11522" width="78.140625" style="186" customWidth="1"/>
    <col min="11523" max="11523" width="21.140625" style="186" customWidth="1"/>
    <col min="11524" max="11524" width="18.7109375" style="186" customWidth="1"/>
    <col min="11525" max="11525" width="22.28515625" style="186" customWidth="1"/>
    <col min="11526" max="11776" width="9.140625" style="186"/>
    <col min="11777" max="11777" width="10.5703125" style="186" customWidth="1"/>
    <col min="11778" max="11778" width="78.140625" style="186" customWidth="1"/>
    <col min="11779" max="11779" width="21.140625" style="186" customWidth="1"/>
    <col min="11780" max="11780" width="18.7109375" style="186" customWidth="1"/>
    <col min="11781" max="11781" width="22.28515625" style="186" customWidth="1"/>
    <col min="11782" max="12032" width="9.140625" style="186"/>
    <col min="12033" max="12033" width="10.5703125" style="186" customWidth="1"/>
    <col min="12034" max="12034" width="78.140625" style="186" customWidth="1"/>
    <col min="12035" max="12035" width="21.140625" style="186" customWidth="1"/>
    <col min="12036" max="12036" width="18.7109375" style="186" customWidth="1"/>
    <col min="12037" max="12037" width="22.28515625" style="186" customWidth="1"/>
    <col min="12038" max="12288" width="9.140625" style="186"/>
    <col min="12289" max="12289" width="10.5703125" style="186" customWidth="1"/>
    <col min="12290" max="12290" width="78.140625" style="186" customWidth="1"/>
    <col min="12291" max="12291" width="21.140625" style="186" customWidth="1"/>
    <col min="12292" max="12292" width="18.7109375" style="186" customWidth="1"/>
    <col min="12293" max="12293" width="22.28515625" style="186" customWidth="1"/>
    <col min="12294" max="12544" width="9.140625" style="186"/>
    <col min="12545" max="12545" width="10.5703125" style="186" customWidth="1"/>
    <col min="12546" max="12546" width="78.140625" style="186" customWidth="1"/>
    <col min="12547" max="12547" width="21.140625" style="186" customWidth="1"/>
    <col min="12548" max="12548" width="18.7109375" style="186" customWidth="1"/>
    <col min="12549" max="12549" width="22.28515625" style="186" customWidth="1"/>
    <col min="12550" max="12800" width="9.140625" style="186"/>
    <col min="12801" max="12801" width="10.5703125" style="186" customWidth="1"/>
    <col min="12802" max="12802" width="78.140625" style="186" customWidth="1"/>
    <col min="12803" max="12803" width="21.140625" style="186" customWidth="1"/>
    <col min="12804" max="12804" width="18.7109375" style="186" customWidth="1"/>
    <col min="12805" max="12805" width="22.28515625" style="186" customWidth="1"/>
    <col min="12806" max="13056" width="9.140625" style="186"/>
    <col min="13057" max="13057" width="10.5703125" style="186" customWidth="1"/>
    <col min="13058" max="13058" width="78.140625" style="186" customWidth="1"/>
    <col min="13059" max="13059" width="21.140625" style="186" customWidth="1"/>
    <col min="13060" max="13060" width="18.7109375" style="186" customWidth="1"/>
    <col min="13061" max="13061" width="22.28515625" style="186" customWidth="1"/>
    <col min="13062" max="13312" width="9.140625" style="186"/>
    <col min="13313" max="13313" width="10.5703125" style="186" customWidth="1"/>
    <col min="13314" max="13314" width="78.140625" style="186" customWidth="1"/>
    <col min="13315" max="13315" width="21.140625" style="186" customWidth="1"/>
    <col min="13316" max="13316" width="18.7109375" style="186" customWidth="1"/>
    <col min="13317" max="13317" width="22.28515625" style="186" customWidth="1"/>
    <col min="13318" max="13568" width="9.140625" style="186"/>
    <col min="13569" max="13569" width="10.5703125" style="186" customWidth="1"/>
    <col min="13570" max="13570" width="78.140625" style="186" customWidth="1"/>
    <col min="13571" max="13571" width="21.140625" style="186" customWidth="1"/>
    <col min="13572" max="13572" width="18.7109375" style="186" customWidth="1"/>
    <col min="13573" max="13573" width="22.28515625" style="186" customWidth="1"/>
    <col min="13574" max="13824" width="9.140625" style="186"/>
    <col min="13825" max="13825" width="10.5703125" style="186" customWidth="1"/>
    <col min="13826" max="13826" width="78.140625" style="186" customWidth="1"/>
    <col min="13827" max="13827" width="21.140625" style="186" customWidth="1"/>
    <col min="13828" max="13828" width="18.7109375" style="186" customWidth="1"/>
    <col min="13829" max="13829" width="22.28515625" style="186" customWidth="1"/>
    <col min="13830" max="14080" width="9.140625" style="186"/>
    <col min="14081" max="14081" width="10.5703125" style="186" customWidth="1"/>
    <col min="14082" max="14082" width="78.140625" style="186" customWidth="1"/>
    <col min="14083" max="14083" width="21.140625" style="186" customWidth="1"/>
    <col min="14084" max="14084" width="18.7109375" style="186" customWidth="1"/>
    <col min="14085" max="14085" width="22.28515625" style="186" customWidth="1"/>
    <col min="14086" max="14336" width="9.140625" style="186"/>
    <col min="14337" max="14337" width="10.5703125" style="186" customWidth="1"/>
    <col min="14338" max="14338" width="78.140625" style="186" customWidth="1"/>
    <col min="14339" max="14339" width="21.140625" style="186" customWidth="1"/>
    <col min="14340" max="14340" width="18.7109375" style="186" customWidth="1"/>
    <col min="14341" max="14341" width="22.28515625" style="186" customWidth="1"/>
    <col min="14342" max="14592" width="9.140625" style="186"/>
    <col min="14593" max="14593" width="10.5703125" style="186" customWidth="1"/>
    <col min="14594" max="14594" width="78.140625" style="186" customWidth="1"/>
    <col min="14595" max="14595" width="21.140625" style="186" customWidth="1"/>
    <col min="14596" max="14596" width="18.7109375" style="186" customWidth="1"/>
    <col min="14597" max="14597" width="22.28515625" style="186" customWidth="1"/>
    <col min="14598" max="14848" width="9.140625" style="186"/>
    <col min="14849" max="14849" width="10.5703125" style="186" customWidth="1"/>
    <col min="14850" max="14850" width="78.140625" style="186" customWidth="1"/>
    <col min="14851" max="14851" width="21.140625" style="186" customWidth="1"/>
    <col min="14852" max="14852" width="18.7109375" style="186" customWidth="1"/>
    <col min="14853" max="14853" width="22.28515625" style="186" customWidth="1"/>
    <col min="14854" max="15104" width="9.140625" style="186"/>
    <col min="15105" max="15105" width="10.5703125" style="186" customWidth="1"/>
    <col min="15106" max="15106" width="78.140625" style="186" customWidth="1"/>
    <col min="15107" max="15107" width="21.140625" style="186" customWidth="1"/>
    <col min="15108" max="15108" width="18.7109375" style="186" customWidth="1"/>
    <col min="15109" max="15109" width="22.28515625" style="186" customWidth="1"/>
    <col min="15110" max="15360" width="9.140625" style="186"/>
    <col min="15361" max="15361" width="10.5703125" style="186" customWidth="1"/>
    <col min="15362" max="15362" width="78.140625" style="186" customWidth="1"/>
    <col min="15363" max="15363" width="21.140625" style="186" customWidth="1"/>
    <col min="15364" max="15364" width="18.7109375" style="186" customWidth="1"/>
    <col min="15365" max="15365" width="22.28515625" style="186" customWidth="1"/>
    <col min="15366" max="15616" width="9.140625" style="186"/>
    <col min="15617" max="15617" width="10.5703125" style="186" customWidth="1"/>
    <col min="15618" max="15618" width="78.140625" style="186" customWidth="1"/>
    <col min="15619" max="15619" width="21.140625" style="186" customWidth="1"/>
    <col min="15620" max="15620" width="18.7109375" style="186" customWidth="1"/>
    <col min="15621" max="15621" width="22.28515625" style="186" customWidth="1"/>
    <col min="15622" max="15872" width="9.140625" style="186"/>
    <col min="15873" max="15873" width="10.5703125" style="186" customWidth="1"/>
    <col min="15874" max="15874" width="78.140625" style="186" customWidth="1"/>
    <col min="15875" max="15875" width="21.140625" style="186" customWidth="1"/>
    <col min="15876" max="15876" width="18.7109375" style="186" customWidth="1"/>
    <col min="15877" max="15877" width="22.28515625" style="186" customWidth="1"/>
    <col min="15878" max="16128" width="9.140625" style="186"/>
    <col min="16129" max="16129" width="10.5703125" style="186" customWidth="1"/>
    <col min="16130" max="16130" width="78.140625" style="186" customWidth="1"/>
    <col min="16131" max="16131" width="21.140625" style="186" customWidth="1"/>
    <col min="16132" max="16132" width="18.7109375" style="186" customWidth="1"/>
    <col min="16133" max="16133" width="22.28515625" style="186" customWidth="1"/>
    <col min="16134" max="16384" width="9.140625" style="186"/>
  </cols>
  <sheetData>
    <row r="1" spans="1:5">
      <c r="A1" s="186" t="s">
        <v>809</v>
      </c>
    </row>
    <row r="2" spans="1:5">
      <c r="A2" s="186" t="s">
        <v>168</v>
      </c>
    </row>
    <row r="3" spans="1:5">
      <c r="A3" s="186" t="s">
        <v>810</v>
      </c>
    </row>
    <row r="4" spans="1:5">
      <c r="A4" s="186" t="s">
        <v>169</v>
      </c>
    </row>
    <row r="5" spans="1:5">
      <c r="A5" s="186" t="s">
        <v>811</v>
      </c>
    </row>
    <row r="6" spans="1:5">
      <c r="A6" s="186" t="s">
        <v>168</v>
      </c>
    </row>
    <row r="7" spans="1:5">
      <c r="A7" s="186" t="s">
        <v>170</v>
      </c>
      <c r="B7" s="186" t="s">
        <v>171</v>
      </c>
      <c r="C7" s="186" t="s">
        <v>812</v>
      </c>
      <c r="D7" s="186" t="s">
        <v>172</v>
      </c>
      <c r="E7" s="186" t="s">
        <v>813</v>
      </c>
    </row>
    <row r="8" spans="1:5">
      <c r="A8" s="186">
        <v>1363</v>
      </c>
      <c r="B8" s="186" t="s">
        <v>814</v>
      </c>
      <c r="C8" s="186" t="s">
        <v>173</v>
      </c>
      <c r="D8" s="186" t="s">
        <v>174</v>
      </c>
      <c r="E8" s="187">
        <v>19.600000000000001</v>
      </c>
    </row>
    <row r="9" spans="1:5">
      <c r="A9" s="186">
        <v>1344</v>
      </c>
      <c r="B9" s="186" t="s">
        <v>815</v>
      </c>
      <c r="C9" s="186" t="s">
        <v>175</v>
      </c>
      <c r="D9" s="186" t="s">
        <v>176</v>
      </c>
      <c r="E9" s="187">
        <v>41.57</v>
      </c>
    </row>
    <row r="10" spans="1:5">
      <c r="A10" s="186">
        <v>1342</v>
      </c>
      <c r="B10" s="186" t="s">
        <v>816</v>
      </c>
      <c r="C10" s="186" t="s">
        <v>175</v>
      </c>
      <c r="D10" s="186" t="s">
        <v>176</v>
      </c>
      <c r="E10" s="187">
        <v>73.489999999999995</v>
      </c>
    </row>
    <row r="11" spans="1:5">
      <c r="A11" s="186">
        <v>1349</v>
      </c>
      <c r="B11" s="186" t="s">
        <v>817</v>
      </c>
      <c r="C11" s="186" t="s">
        <v>175</v>
      </c>
      <c r="D11" s="186" t="s">
        <v>176</v>
      </c>
      <c r="E11" s="187">
        <v>104.81</v>
      </c>
    </row>
    <row r="12" spans="1:5">
      <c r="A12" s="186">
        <v>1350</v>
      </c>
      <c r="B12" s="186" t="s">
        <v>818</v>
      </c>
      <c r="C12" s="186" t="s">
        <v>175</v>
      </c>
      <c r="D12" s="186" t="s">
        <v>174</v>
      </c>
      <c r="E12" s="187">
        <v>39.950000000000003</v>
      </c>
    </row>
    <row r="13" spans="1:5">
      <c r="A13" s="186">
        <v>1359</v>
      </c>
      <c r="B13" s="186" t="s">
        <v>819</v>
      </c>
      <c r="C13" s="186" t="s">
        <v>175</v>
      </c>
      <c r="D13" s="186" t="s">
        <v>176</v>
      </c>
      <c r="E13" s="187">
        <v>78.62</v>
      </c>
    </row>
    <row r="14" spans="1:5">
      <c r="A14" s="186">
        <v>1351</v>
      </c>
      <c r="B14" s="186" t="s">
        <v>820</v>
      </c>
      <c r="C14" s="186" t="s">
        <v>175</v>
      </c>
      <c r="D14" s="186" t="s">
        <v>176</v>
      </c>
      <c r="E14" s="187">
        <v>25.33</v>
      </c>
    </row>
    <row r="15" spans="1:5">
      <c r="A15" s="186">
        <v>2418</v>
      </c>
      <c r="B15" s="186" t="s">
        <v>821</v>
      </c>
      <c r="C15" s="186" t="s">
        <v>175</v>
      </c>
      <c r="D15" s="186" t="s">
        <v>174</v>
      </c>
      <c r="E15" s="187">
        <v>9.77</v>
      </c>
    </row>
    <row r="16" spans="1:5">
      <c r="A16" s="186">
        <v>6086</v>
      </c>
      <c r="B16" s="186" t="s">
        <v>822</v>
      </c>
      <c r="C16" s="186" t="s">
        <v>178</v>
      </c>
      <c r="D16" s="186" t="s">
        <v>176</v>
      </c>
      <c r="E16" s="187">
        <v>40.520000000000003</v>
      </c>
    </row>
    <row r="17" spans="1:5">
      <c r="A17" s="186">
        <v>3378</v>
      </c>
      <c r="B17" s="186" t="s">
        <v>823</v>
      </c>
      <c r="C17" s="186" t="s">
        <v>175</v>
      </c>
      <c r="D17" s="186" t="s">
        <v>176</v>
      </c>
      <c r="E17" s="187">
        <v>48.57</v>
      </c>
    </row>
    <row r="18" spans="1:5">
      <c r="A18" s="186">
        <v>3380</v>
      </c>
      <c r="B18" s="186" t="s">
        <v>824</v>
      </c>
      <c r="C18" s="186" t="s">
        <v>175</v>
      </c>
      <c r="D18" s="186" t="s">
        <v>174</v>
      </c>
      <c r="E18" s="187">
        <v>34</v>
      </c>
    </row>
    <row r="19" spans="1:5">
      <c r="A19" s="186">
        <v>3379</v>
      </c>
      <c r="B19" s="186" t="s">
        <v>825</v>
      </c>
      <c r="C19" s="186" t="s">
        <v>175</v>
      </c>
      <c r="D19" s="186" t="s">
        <v>176</v>
      </c>
      <c r="E19" s="187">
        <v>32.82</v>
      </c>
    </row>
    <row r="20" spans="1:5">
      <c r="A20" s="186">
        <v>615</v>
      </c>
      <c r="B20" s="186" t="s">
        <v>826</v>
      </c>
      <c r="C20" s="186" t="s">
        <v>173</v>
      </c>
      <c r="D20" s="186" t="s">
        <v>177</v>
      </c>
      <c r="E20" s="187">
        <v>502.03</v>
      </c>
    </row>
    <row r="21" spans="1:5">
      <c r="A21" s="186">
        <v>606</v>
      </c>
      <c r="B21" s="186" t="s">
        <v>827</v>
      </c>
      <c r="C21" s="186" t="s">
        <v>173</v>
      </c>
      <c r="D21" s="186" t="s">
        <v>177</v>
      </c>
      <c r="E21" s="187">
        <v>788.64</v>
      </c>
    </row>
    <row r="22" spans="1:5">
      <c r="A22" s="186">
        <v>13382</v>
      </c>
      <c r="B22" s="186" t="s">
        <v>828</v>
      </c>
      <c r="C22" s="186" t="s">
        <v>175</v>
      </c>
      <c r="D22" s="186" t="s">
        <v>177</v>
      </c>
      <c r="E22" s="187">
        <v>371.8</v>
      </c>
    </row>
    <row r="23" spans="1:5">
      <c r="A23" s="186">
        <v>4047</v>
      </c>
      <c r="B23" s="186" t="s">
        <v>829</v>
      </c>
      <c r="C23" s="186" t="s">
        <v>178</v>
      </c>
      <c r="D23" s="186" t="s">
        <v>174</v>
      </c>
      <c r="E23" s="187">
        <v>8.1999999999999993</v>
      </c>
    </row>
    <row r="24" spans="1:5">
      <c r="A24" s="186">
        <v>7344</v>
      </c>
      <c r="B24" s="186" t="s">
        <v>830</v>
      </c>
      <c r="C24" s="186" t="s">
        <v>178</v>
      </c>
      <c r="D24" s="186" t="s">
        <v>174</v>
      </c>
      <c r="E24" s="187">
        <v>74.650000000000006</v>
      </c>
    </row>
    <row r="25" spans="1:5">
      <c r="A25" s="186">
        <v>40514</v>
      </c>
      <c r="B25" s="186" t="s">
        <v>831</v>
      </c>
      <c r="C25" s="186" t="s">
        <v>180</v>
      </c>
      <c r="D25" s="186" t="s">
        <v>174</v>
      </c>
      <c r="E25" s="187">
        <v>22.55</v>
      </c>
    </row>
    <row r="26" spans="1:5">
      <c r="A26" s="186">
        <v>11199</v>
      </c>
      <c r="B26" s="186" t="s">
        <v>832</v>
      </c>
      <c r="C26" s="186" t="s">
        <v>175</v>
      </c>
      <c r="D26" s="186" t="s">
        <v>177</v>
      </c>
      <c r="E26" s="188">
        <v>1131.6199999999999</v>
      </c>
    </row>
    <row r="27" spans="1:5">
      <c r="A27" s="186">
        <v>4053</v>
      </c>
      <c r="B27" s="186" t="s">
        <v>833</v>
      </c>
      <c r="C27" s="186" t="s">
        <v>178</v>
      </c>
      <c r="D27" s="186" t="s">
        <v>176</v>
      </c>
      <c r="E27" s="187">
        <v>31.23</v>
      </c>
    </row>
    <row r="28" spans="1:5">
      <c r="A28" s="186">
        <v>4056</v>
      </c>
      <c r="B28" s="186" t="s">
        <v>834</v>
      </c>
      <c r="C28" s="186" t="s">
        <v>178</v>
      </c>
      <c r="D28" s="186" t="s">
        <v>176</v>
      </c>
      <c r="E28" s="187">
        <v>16.420000000000002</v>
      </c>
    </row>
    <row r="29" spans="1:5">
      <c r="A29" s="186">
        <v>21136</v>
      </c>
      <c r="B29" s="186" t="s">
        <v>835</v>
      </c>
      <c r="C29" s="186" t="s">
        <v>181</v>
      </c>
      <c r="D29" s="186" t="s">
        <v>176</v>
      </c>
      <c r="E29" s="187">
        <v>9.0399999999999991</v>
      </c>
    </row>
    <row r="30" spans="1:5">
      <c r="A30" s="186">
        <v>21128</v>
      </c>
      <c r="B30" s="186" t="s">
        <v>836</v>
      </c>
      <c r="C30" s="186" t="s">
        <v>181</v>
      </c>
      <c r="D30" s="186" t="s">
        <v>174</v>
      </c>
      <c r="E30" s="187">
        <v>7</v>
      </c>
    </row>
    <row r="31" spans="1:5">
      <c r="A31" s="186">
        <v>21130</v>
      </c>
      <c r="B31" s="186" t="s">
        <v>837</v>
      </c>
      <c r="C31" s="186" t="s">
        <v>181</v>
      </c>
      <c r="D31" s="186" t="s">
        <v>176</v>
      </c>
      <c r="E31" s="187">
        <v>17.68</v>
      </c>
    </row>
    <row r="32" spans="1:5">
      <c r="A32" s="186">
        <v>21135</v>
      </c>
      <c r="B32" s="186" t="s">
        <v>838</v>
      </c>
      <c r="C32" s="186" t="s">
        <v>181</v>
      </c>
      <c r="D32" s="186" t="s">
        <v>176</v>
      </c>
      <c r="E32" s="187">
        <v>17.399999999999999</v>
      </c>
    </row>
    <row r="33" spans="1:5">
      <c r="A33" s="186">
        <v>38605</v>
      </c>
      <c r="B33" s="186" t="s">
        <v>839</v>
      </c>
      <c r="C33" s="186" t="s">
        <v>175</v>
      </c>
      <c r="D33" s="186" t="s">
        <v>176</v>
      </c>
      <c r="E33" s="187">
        <v>118.16</v>
      </c>
    </row>
    <row r="34" spans="1:5">
      <c r="A34" s="186">
        <v>11270</v>
      </c>
      <c r="B34" s="186" t="s">
        <v>840</v>
      </c>
      <c r="C34" s="186" t="s">
        <v>175</v>
      </c>
      <c r="D34" s="186" t="s">
        <v>176</v>
      </c>
      <c r="E34" s="187">
        <v>1.8</v>
      </c>
    </row>
    <row r="35" spans="1:5">
      <c r="A35" s="186">
        <v>412</v>
      </c>
      <c r="B35" s="186" t="s">
        <v>841</v>
      </c>
      <c r="C35" s="186" t="s">
        <v>175</v>
      </c>
      <c r="D35" s="186" t="s">
        <v>177</v>
      </c>
      <c r="E35" s="187">
        <v>1.08</v>
      </c>
    </row>
    <row r="36" spans="1:5">
      <c r="A36" s="186">
        <v>414</v>
      </c>
      <c r="B36" s="186" t="s">
        <v>842</v>
      </c>
      <c r="C36" s="186" t="s">
        <v>175</v>
      </c>
      <c r="D36" s="186" t="s">
        <v>177</v>
      </c>
      <c r="E36" s="187">
        <v>0.06</v>
      </c>
    </row>
    <row r="37" spans="1:5">
      <c r="A37" s="186">
        <v>410</v>
      </c>
      <c r="B37" s="186" t="s">
        <v>843</v>
      </c>
      <c r="C37" s="186" t="s">
        <v>175</v>
      </c>
      <c r="D37" s="186" t="s">
        <v>177</v>
      </c>
      <c r="E37" s="187">
        <v>0.16</v>
      </c>
    </row>
    <row r="38" spans="1:5">
      <c r="A38" s="186">
        <v>411</v>
      </c>
      <c r="B38" s="186" t="s">
        <v>844</v>
      </c>
      <c r="C38" s="186" t="s">
        <v>175</v>
      </c>
      <c r="D38" s="186" t="s">
        <v>177</v>
      </c>
      <c r="E38" s="187">
        <v>0.21</v>
      </c>
    </row>
    <row r="39" spans="1:5">
      <c r="A39" s="186">
        <v>408</v>
      </c>
      <c r="B39" s="186" t="s">
        <v>845</v>
      </c>
      <c r="C39" s="186" t="s">
        <v>175</v>
      </c>
      <c r="D39" s="186" t="s">
        <v>177</v>
      </c>
      <c r="E39" s="187">
        <v>1.04</v>
      </c>
    </row>
    <row r="40" spans="1:5">
      <c r="A40" s="186">
        <v>39131</v>
      </c>
      <c r="B40" s="186" t="s">
        <v>846</v>
      </c>
      <c r="C40" s="186" t="s">
        <v>175</v>
      </c>
      <c r="D40" s="186" t="s">
        <v>177</v>
      </c>
      <c r="E40" s="187">
        <v>1.82</v>
      </c>
    </row>
    <row r="41" spans="1:5">
      <c r="A41" s="186">
        <v>394</v>
      </c>
      <c r="B41" s="186" t="s">
        <v>847</v>
      </c>
      <c r="C41" s="186" t="s">
        <v>175</v>
      </c>
      <c r="D41" s="186" t="s">
        <v>177</v>
      </c>
      <c r="E41" s="187">
        <v>1.84</v>
      </c>
    </row>
    <row r="42" spans="1:5">
      <c r="A42" s="186">
        <v>39130</v>
      </c>
      <c r="B42" s="186" t="s">
        <v>848</v>
      </c>
      <c r="C42" s="186" t="s">
        <v>175</v>
      </c>
      <c r="D42" s="186" t="s">
        <v>177</v>
      </c>
      <c r="E42" s="187">
        <v>1.66</v>
      </c>
    </row>
    <row r="43" spans="1:5">
      <c r="A43" s="186">
        <v>395</v>
      </c>
      <c r="B43" s="186" t="s">
        <v>849</v>
      </c>
      <c r="C43" s="186" t="s">
        <v>175</v>
      </c>
      <c r="D43" s="186" t="s">
        <v>177</v>
      </c>
      <c r="E43" s="187">
        <v>1.77</v>
      </c>
    </row>
    <row r="44" spans="1:5">
      <c r="A44" s="186">
        <v>39127</v>
      </c>
      <c r="B44" s="186" t="s">
        <v>850</v>
      </c>
      <c r="C44" s="186" t="s">
        <v>175</v>
      </c>
      <c r="D44" s="186" t="s">
        <v>177</v>
      </c>
      <c r="E44" s="187">
        <v>0.87</v>
      </c>
    </row>
    <row r="45" spans="1:5">
      <c r="A45" s="186">
        <v>392</v>
      </c>
      <c r="B45" s="186" t="s">
        <v>851</v>
      </c>
      <c r="C45" s="186" t="s">
        <v>175</v>
      </c>
      <c r="D45" s="186" t="s">
        <v>177</v>
      </c>
      <c r="E45" s="187">
        <v>0.89</v>
      </c>
    </row>
    <row r="46" spans="1:5">
      <c r="A46" s="186">
        <v>39129</v>
      </c>
      <c r="B46" s="186" t="s">
        <v>852</v>
      </c>
      <c r="C46" s="186" t="s">
        <v>175</v>
      </c>
      <c r="D46" s="186" t="s">
        <v>177</v>
      </c>
      <c r="E46" s="187">
        <v>1.02</v>
      </c>
    </row>
    <row r="47" spans="1:5">
      <c r="A47" s="186">
        <v>393</v>
      </c>
      <c r="B47" s="186" t="s">
        <v>853</v>
      </c>
      <c r="C47" s="186" t="s">
        <v>175</v>
      </c>
      <c r="D47" s="186" t="s">
        <v>177</v>
      </c>
      <c r="E47" s="187">
        <v>1.07</v>
      </c>
    </row>
    <row r="48" spans="1:5">
      <c r="A48" s="186">
        <v>39133</v>
      </c>
      <c r="B48" s="186" t="s">
        <v>854</v>
      </c>
      <c r="C48" s="186" t="s">
        <v>175</v>
      </c>
      <c r="D48" s="186" t="s">
        <v>177</v>
      </c>
      <c r="E48" s="187">
        <v>2.39</v>
      </c>
    </row>
    <row r="49" spans="1:5">
      <c r="A49" s="186">
        <v>397</v>
      </c>
      <c r="B49" s="186" t="s">
        <v>855</v>
      </c>
      <c r="C49" s="186" t="s">
        <v>175</v>
      </c>
      <c r="D49" s="186" t="s">
        <v>177</v>
      </c>
      <c r="E49" s="187">
        <v>2.64</v>
      </c>
    </row>
    <row r="50" spans="1:5">
      <c r="A50" s="186">
        <v>39132</v>
      </c>
      <c r="B50" s="186" t="s">
        <v>856</v>
      </c>
      <c r="C50" s="186" t="s">
        <v>175</v>
      </c>
      <c r="D50" s="186" t="s">
        <v>177</v>
      </c>
      <c r="E50" s="187">
        <v>1.91</v>
      </c>
    </row>
    <row r="51" spans="1:5">
      <c r="A51" s="186">
        <v>396</v>
      </c>
      <c r="B51" s="186" t="s">
        <v>857</v>
      </c>
      <c r="C51" s="186" t="s">
        <v>175</v>
      </c>
      <c r="D51" s="186" t="s">
        <v>177</v>
      </c>
      <c r="E51" s="187">
        <v>2.04</v>
      </c>
    </row>
    <row r="52" spans="1:5">
      <c r="A52" s="186">
        <v>39135</v>
      </c>
      <c r="B52" s="186" t="s">
        <v>858</v>
      </c>
      <c r="C52" s="186" t="s">
        <v>175</v>
      </c>
      <c r="D52" s="186" t="s">
        <v>177</v>
      </c>
      <c r="E52" s="187">
        <v>3.82</v>
      </c>
    </row>
    <row r="53" spans="1:5">
      <c r="A53" s="186">
        <v>39128</v>
      </c>
      <c r="B53" s="186" t="s">
        <v>859</v>
      </c>
      <c r="C53" s="186" t="s">
        <v>175</v>
      </c>
      <c r="D53" s="186" t="s">
        <v>177</v>
      </c>
      <c r="E53" s="187">
        <v>0.95</v>
      </c>
    </row>
    <row r="54" spans="1:5">
      <c r="A54" s="186">
        <v>400</v>
      </c>
      <c r="B54" s="186" t="s">
        <v>860</v>
      </c>
      <c r="C54" s="186" t="s">
        <v>175</v>
      </c>
      <c r="D54" s="186" t="s">
        <v>177</v>
      </c>
      <c r="E54" s="187">
        <v>0.93</v>
      </c>
    </row>
    <row r="55" spans="1:5">
      <c r="A55" s="186">
        <v>39125</v>
      </c>
      <c r="B55" s="186" t="s">
        <v>861</v>
      </c>
      <c r="C55" s="186" t="s">
        <v>175</v>
      </c>
      <c r="D55" s="186" t="s">
        <v>177</v>
      </c>
      <c r="E55" s="187">
        <v>0.95</v>
      </c>
    </row>
    <row r="56" spans="1:5">
      <c r="A56" s="186">
        <v>39134</v>
      </c>
      <c r="B56" s="186" t="s">
        <v>862</v>
      </c>
      <c r="C56" s="186" t="s">
        <v>175</v>
      </c>
      <c r="D56" s="186" t="s">
        <v>177</v>
      </c>
      <c r="E56" s="187">
        <v>3.18</v>
      </c>
    </row>
    <row r="57" spans="1:5">
      <c r="A57" s="186">
        <v>398</v>
      </c>
      <c r="B57" s="186" t="s">
        <v>863</v>
      </c>
      <c r="C57" s="186" t="s">
        <v>175</v>
      </c>
      <c r="D57" s="186" t="s">
        <v>177</v>
      </c>
      <c r="E57" s="187">
        <v>2.93</v>
      </c>
    </row>
    <row r="58" spans="1:5">
      <c r="A58" s="186">
        <v>39126</v>
      </c>
      <c r="B58" s="186" t="s">
        <v>864</v>
      </c>
      <c r="C58" s="186" t="s">
        <v>175</v>
      </c>
      <c r="D58" s="186" t="s">
        <v>177</v>
      </c>
      <c r="E58" s="187">
        <v>4.3</v>
      </c>
    </row>
    <row r="59" spans="1:5">
      <c r="A59" s="186">
        <v>399</v>
      </c>
      <c r="B59" s="186" t="s">
        <v>865</v>
      </c>
      <c r="C59" s="186" t="s">
        <v>175</v>
      </c>
      <c r="D59" s="186" t="s">
        <v>177</v>
      </c>
      <c r="E59" s="187">
        <v>3.79</v>
      </c>
    </row>
    <row r="60" spans="1:5">
      <c r="A60" s="186">
        <v>39158</v>
      </c>
      <c r="B60" s="186" t="s">
        <v>866</v>
      </c>
      <c r="C60" s="186" t="s">
        <v>175</v>
      </c>
      <c r="D60" s="186" t="s">
        <v>177</v>
      </c>
      <c r="E60" s="187">
        <v>10.17</v>
      </c>
    </row>
    <row r="61" spans="1:5">
      <c r="A61" s="186">
        <v>39141</v>
      </c>
      <c r="B61" s="186" t="s">
        <v>867</v>
      </c>
      <c r="C61" s="186" t="s">
        <v>175</v>
      </c>
      <c r="D61" s="186" t="s">
        <v>177</v>
      </c>
      <c r="E61" s="187">
        <v>0.73</v>
      </c>
    </row>
    <row r="62" spans="1:5">
      <c r="A62" s="186">
        <v>39140</v>
      </c>
      <c r="B62" s="186" t="s">
        <v>868</v>
      </c>
      <c r="C62" s="186" t="s">
        <v>175</v>
      </c>
      <c r="D62" s="186" t="s">
        <v>177</v>
      </c>
      <c r="E62" s="187">
        <v>0.67</v>
      </c>
    </row>
    <row r="63" spans="1:5">
      <c r="A63" s="186">
        <v>39137</v>
      </c>
      <c r="B63" s="186" t="s">
        <v>869</v>
      </c>
      <c r="C63" s="186" t="s">
        <v>175</v>
      </c>
      <c r="D63" s="186" t="s">
        <v>177</v>
      </c>
      <c r="E63" s="187">
        <v>0.38</v>
      </c>
    </row>
    <row r="64" spans="1:5">
      <c r="A64" s="186">
        <v>39139</v>
      </c>
      <c r="B64" s="186" t="s">
        <v>870</v>
      </c>
      <c r="C64" s="186" t="s">
        <v>175</v>
      </c>
      <c r="D64" s="186" t="s">
        <v>177</v>
      </c>
      <c r="E64" s="187">
        <v>0.55000000000000004</v>
      </c>
    </row>
    <row r="65" spans="1:5">
      <c r="A65" s="186">
        <v>39143</v>
      </c>
      <c r="B65" s="186" t="s">
        <v>871</v>
      </c>
      <c r="C65" s="186" t="s">
        <v>175</v>
      </c>
      <c r="D65" s="186" t="s">
        <v>177</v>
      </c>
      <c r="E65" s="187">
        <v>1.52</v>
      </c>
    </row>
    <row r="66" spans="1:5">
      <c r="A66" s="186">
        <v>39142</v>
      </c>
      <c r="B66" s="186" t="s">
        <v>872</v>
      </c>
      <c r="C66" s="186" t="s">
        <v>175</v>
      </c>
      <c r="D66" s="186" t="s">
        <v>177</v>
      </c>
      <c r="E66" s="187">
        <v>1.0900000000000001</v>
      </c>
    </row>
    <row r="67" spans="1:5">
      <c r="A67" s="186">
        <v>39138</v>
      </c>
      <c r="B67" s="186" t="s">
        <v>873</v>
      </c>
      <c r="C67" s="186" t="s">
        <v>175</v>
      </c>
      <c r="D67" s="186" t="s">
        <v>177</v>
      </c>
      <c r="E67" s="187">
        <v>0.4</v>
      </c>
    </row>
    <row r="68" spans="1:5">
      <c r="A68" s="186">
        <v>39136</v>
      </c>
      <c r="B68" s="186" t="s">
        <v>874</v>
      </c>
      <c r="C68" s="186" t="s">
        <v>175</v>
      </c>
      <c r="D68" s="186" t="s">
        <v>177</v>
      </c>
      <c r="E68" s="187">
        <v>0.27</v>
      </c>
    </row>
    <row r="69" spans="1:5">
      <c r="A69" s="186">
        <v>39144</v>
      </c>
      <c r="B69" s="186" t="s">
        <v>875</v>
      </c>
      <c r="C69" s="186" t="s">
        <v>175</v>
      </c>
      <c r="D69" s="186" t="s">
        <v>177</v>
      </c>
      <c r="E69" s="187">
        <v>1.77</v>
      </c>
    </row>
    <row r="70" spans="1:5">
      <c r="A70" s="186">
        <v>39145</v>
      </c>
      <c r="B70" s="186" t="s">
        <v>876</v>
      </c>
      <c r="C70" s="186" t="s">
        <v>175</v>
      </c>
      <c r="D70" s="186" t="s">
        <v>177</v>
      </c>
      <c r="E70" s="187">
        <v>2.92</v>
      </c>
    </row>
    <row r="71" spans="1:5">
      <c r="A71" s="186">
        <v>12615</v>
      </c>
      <c r="B71" s="186" t="s">
        <v>877</v>
      </c>
      <c r="C71" s="186" t="s">
        <v>175</v>
      </c>
      <c r="D71" s="186" t="s">
        <v>177</v>
      </c>
      <c r="E71" s="187">
        <v>4.26</v>
      </c>
    </row>
    <row r="72" spans="1:5">
      <c r="A72" s="186">
        <v>11927</v>
      </c>
      <c r="B72" s="186" t="s">
        <v>878</v>
      </c>
      <c r="C72" s="186" t="s">
        <v>175</v>
      </c>
      <c r="D72" s="186" t="s">
        <v>176</v>
      </c>
      <c r="E72" s="187">
        <v>5.37</v>
      </c>
    </row>
    <row r="73" spans="1:5">
      <c r="A73" s="186">
        <v>11928</v>
      </c>
      <c r="B73" s="186" t="s">
        <v>879</v>
      </c>
      <c r="C73" s="186" t="s">
        <v>175</v>
      </c>
      <c r="D73" s="186" t="s">
        <v>176</v>
      </c>
      <c r="E73" s="187">
        <v>6.15</v>
      </c>
    </row>
    <row r="74" spans="1:5">
      <c r="A74" s="186">
        <v>11929</v>
      </c>
      <c r="B74" s="186" t="s">
        <v>880</v>
      </c>
      <c r="C74" s="186" t="s">
        <v>175</v>
      </c>
      <c r="D74" s="186" t="s">
        <v>176</v>
      </c>
      <c r="E74" s="187">
        <v>9.52</v>
      </c>
    </row>
    <row r="75" spans="1:5">
      <c r="A75" s="186">
        <v>36801</v>
      </c>
      <c r="B75" s="186" t="s">
        <v>881</v>
      </c>
      <c r="C75" s="186" t="s">
        <v>175</v>
      </c>
      <c r="D75" s="186" t="s">
        <v>176</v>
      </c>
      <c r="E75" s="187">
        <v>20.29</v>
      </c>
    </row>
    <row r="76" spans="1:5">
      <c r="A76" s="186">
        <v>36246</v>
      </c>
      <c r="B76" s="186" t="s">
        <v>882</v>
      </c>
      <c r="C76" s="186" t="s">
        <v>181</v>
      </c>
      <c r="D76" s="186" t="s">
        <v>176</v>
      </c>
      <c r="E76" s="187">
        <v>4.08</v>
      </c>
    </row>
    <row r="77" spans="1:5">
      <c r="A77" s="186">
        <v>37600</v>
      </c>
      <c r="B77" s="186" t="s">
        <v>883</v>
      </c>
      <c r="C77" s="186" t="s">
        <v>175</v>
      </c>
      <c r="D77" s="186" t="s">
        <v>177</v>
      </c>
      <c r="E77" s="187">
        <v>93.16</v>
      </c>
    </row>
    <row r="78" spans="1:5">
      <c r="A78" s="186">
        <v>37599</v>
      </c>
      <c r="B78" s="186" t="s">
        <v>884</v>
      </c>
      <c r="C78" s="186" t="s">
        <v>175</v>
      </c>
      <c r="D78" s="186" t="s">
        <v>177</v>
      </c>
      <c r="E78" s="187">
        <v>86.71</v>
      </c>
    </row>
    <row r="79" spans="1:5">
      <c r="A79" s="186">
        <v>1</v>
      </c>
      <c r="B79" s="186" t="s">
        <v>885</v>
      </c>
      <c r="C79" s="186" t="s">
        <v>184</v>
      </c>
      <c r="D79" s="186" t="s">
        <v>174</v>
      </c>
      <c r="E79" s="187">
        <v>44.78</v>
      </c>
    </row>
    <row r="80" spans="1:5">
      <c r="A80" s="186">
        <v>3</v>
      </c>
      <c r="B80" s="186" t="s">
        <v>886</v>
      </c>
      <c r="C80" s="186" t="s">
        <v>180</v>
      </c>
      <c r="D80" s="186" t="s">
        <v>176</v>
      </c>
      <c r="E80" s="187">
        <v>5.55</v>
      </c>
    </row>
    <row r="81" spans="1:5">
      <c r="A81" s="186">
        <v>43054</v>
      </c>
      <c r="B81" s="186" t="s">
        <v>887</v>
      </c>
      <c r="C81" s="186" t="s">
        <v>184</v>
      </c>
      <c r="D81" s="186" t="s">
        <v>176</v>
      </c>
      <c r="E81" s="187">
        <v>11.04</v>
      </c>
    </row>
    <row r="82" spans="1:5">
      <c r="A82" s="186">
        <v>42402</v>
      </c>
      <c r="B82" s="186" t="s">
        <v>888</v>
      </c>
      <c r="C82" s="186" t="s">
        <v>184</v>
      </c>
      <c r="D82" s="186" t="s">
        <v>176</v>
      </c>
      <c r="E82" s="187">
        <v>10.55</v>
      </c>
    </row>
    <row r="83" spans="1:5">
      <c r="A83" s="186">
        <v>42403</v>
      </c>
      <c r="B83" s="186" t="s">
        <v>889</v>
      </c>
      <c r="C83" s="186" t="s">
        <v>184</v>
      </c>
      <c r="D83" s="186" t="s">
        <v>176</v>
      </c>
      <c r="E83" s="187">
        <v>13.53</v>
      </c>
    </row>
    <row r="84" spans="1:5">
      <c r="A84" s="186">
        <v>42404</v>
      </c>
      <c r="B84" s="186" t="s">
        <v>890</v>
      </c>
      <c r="C84" s="186" t="s">
        <v>184</v>
      </c>
      <c r="D84" s="186" t="s">
        <v>176</v>
      </c>
      <c r="E84" s="187">
        <v>13.46</v>
      </c>
    </row>
    <row r="85" spans="1:5">
      <c r="A85" s="186">
        <v>42405</v>
      </c>
      <c r="B85" s="186" t="s">
        <v>891</v>
      </c>
      <c r="C85" s="186" t="s">
        <v>184</v>
      </c>
      <c r="D85" s="186" t="s">
        <v>176</v>
      </c>
      <c r="E85" s="187">
        <v>14.34</v>
      </c>
    </row>
    <row r="86" spans="1:5">
      <c r="A86" s="186">
        <v>34341</v>
      </c>
      <c r="B86" s="186" t="s">
        <v>892</v>
      </c>
      <c r="C86" s="186" t="s">
        <v>184</v>
      </c>
      <c r="D86" s="186" t="s">
        <v>176</v>
      </c>
      <c r="E86" s="187">
        <v>12.44</v>
      </c>
    </row>
    <row r="87" spans="1:5">
      <c r="A87" s="186">
        <v>43053</v>
      </c>
      <c r="B87" s="186" t="s">
        <v>893</v>
      </c>
      <c r="C87" s="186" t="s">
        <v>184</v>
      </c>
      <c r="D87" s="186" t="s">
        <v>176</v>
      </c>
      <c r="E87" s="187">
        <v>9.86</v>
      </c>
    </row>
    <row r="88" spans="1:5">
      <c r="A88" s="186">
        <v>43058</v>
      </c>
      <c r="B88" s="186" t="s">
        <v>894</v>
      </c>
      <c r="C88" s="186" t="s">
        <v>184</v>
      </c>
      <c r="D88" s="186" t="s">
        <v>176</v>
      </c>
      <c r="E88" s="187">
        <v>10.220000000000001</v>
      </c>
    </row>
    <row r="89" spans="1:5">
      <c r="A89" s="186">
        <v>34</v>
      </c>
      <c r="B89" s="186" t="s">
        <v>895</v>
      </c>
      <c r="C89" s="186" t="s">
        <v>184</v>
      </c>
      <c r="D89" s="186" t="s">
        <v>176</v>
      </c>
      <c r="E89" s="187">
        <v>10.27</v>
      </c>
    </row>
    <row r="90" spans="1:5">
      <c r="A90" s="186">
        <v>43055</v>
      </c>
      <c r="B90" s="186" t="s">
        <v>896</v>
      </c>
      <c r="C90" s="186" t="s">
        <v>184</v>
      </c>
      <c r="D90" s="186" t="s">
        <v>174</v>
      </c>
      <c r="E90" s="187">
        <v>8.9</v>
      </c>
    </row>
    <row r="91" spans="1:5">
      <c r="A91" s="186">
        <v>43056</v>
      </c>
      <c r="B91" s="186" t="s">
        <v>897</v>
      </c>
      <c r="C91" s="186" t="s">
        <v>184</v>
      </c>
      <c r="D91" s="186" t="s">
        <v>176</v>
      </c>
      <c r="E91" s="187">
        <v>10.26</v>
      </c>
    </row>
    <row r="92" spans="1:5">
      <c r="A92" s="186">
        <v>43057</v>
      </c>
      <c r="B92" s="186" t="s">
        <v>898</v>
      </c>
      <c r="C92" s="186" t="s">
        <v>184</v>
      </c>
      <c r="D92" s="186" t="s">
        <v>176</v>
      </c>
      <c r="E92" s="187">
        <v>11.28</v>
      </c>
    </row>
    <row r="93" spans="1:5">
      <c r="A93" s="186">
        <v>34449</v>
      </c>
      <c r="B93" s="186" t="s">
        <v>899</v>
      </c>
      <c r="C93" s="186" t="s">
        <v>184</v>
      </c>
      <c r="D93" s="186" t="s">
        <v>176</v>
      </c>
      <c r="E93" s="187">
        <v>12.05</v>
      </c>
    </row>
    <row r="94" spans="1:5">
      <c r="A94" s="186">
        <v>32</v>
      </c>
      <c r="B94" s="186" t="s">
        <v>900</v>
      </c>
      <c r="C94" s="186" t="s">
        <v>184</v>
      </c>
      <c r="D94" s="186" t="s">
        <v>176</v>
      </c>
      <c r="E94" s="187">
        <v>10.84</v>
      </c>
    </row>
    <row r="95" spans="1:5">
      <c r="A95" s="186">
        <v>33</v>
      </c>
      <c r="B95" s="186" t="s">
        <v>901</v>
      </c>
      <c r="C95" s="186" t="s">
        <v>184</v>
      </c>
      <c r="D95" s="186" t="s">
        <v>176</v>
      </c>
      <c r="E95" s="187">
        <v>10.9</v>
      </c>
    </row>
    <row r="96" spans="1:5">
      <c r="A96" s="186">
        <v>43061</v>
      </c>
      <c r="B96" s="186" t="s">
        <v>902</v>
      </c>
      <c r="C96" s="186" t="s">
        <v>184</v>
      </c>
      <c r="D96" s="186" t="s">
        <v>176</v>
      </c>
      <c r="E96" s="187">
        <v>10.19</v>
      </c>
    </row>
    <row r="97" spans="1:5">
      <c r="A97" s="186">
        <v>43059</v>
      </c>
      <c r="B97" s="186" t="s">
        <v>903</v>
      </c>
      <c r="C97" s="186" t="s">
        <v>184</v>
      </c>
      <c r="D97" s="186" t="s">
        <v>176</v>
      </c>
      <c r="E97" s="187">
        <v>9.7200000000000006</v>
      </c>
    </row>
    <row r="98" spans="1:5">
      <c r="A98" s="186">
        <v>43062</v>
      </c>
      <c r="B98" s="186" t="s">
        <v>904</v>
      </c>
      <c r="C98" s="186" t="s">
        <v>184</v>
      </c>
      <c r="D98" s="186" t="s">
        <v>176</v>
      </c>
      <c r="E98" s="187">
        <v>10.78</v>
      </c>
    </row>
    <row r="99" spans="1:5">
      <c r="A99" s="186">
        <v>43060</v>
      </c>
      <c r="B99" s="186" t="s">
        <v>905</v>
      </c>
      <c r="C99" s="186" t="s">
        <v>184</v>
      </c>
      <c r="D99" s="186" t="s">
        <v>176</v>
      </c>
      <c r="E99" s="187">
        <v>8.4700000000000006</v>
      </c>
    </row>
    <row r="100" spans="1:5">
      <c r="A100" s="186">
        <v>20063</v>
      </c>
      <c r="B100" s="186" t="s">
        <v>906</v>
      </c>
      <c r="C100" s="186" t="s">
        <v>175</v>
      </c>
      <c r="D100" s="186" t="s">
        <v>177</v>
      </c>
      <c r="E100" s="187">
        <v>4.2300000000000004</v>
      </c>
    </row>
    <row r="101" spans="1:5">
      <c r="A101" s="186">
        <v>40410</v>
      </c>
      <c r="B101" s="186" t="s">
        <v>907</v>
      </c>
      <c r="C101" s="186" t="s">
        <v>175</v>
      </c>
      <c r="D101" s="186" t="s">
        <v>177</v>
      </c>
      <c r="E101" s="187">
        <v>24.22</v>
      </c>
    </row>
    <row r="102" spans="1:5">
      <c r="A102" s="186">
        <v>40411</v>
      </c>
      <c r="B102" s="186" t="s">
        <v>908</v>
      </c>
      <c r="C102" s="186" t="s">
        <v>175</v>
      </c>
      <c r="D102" s="186" t="s">
        <v>177</v>
      </c>
      <c r="E102" s="187">
        <v>26.28</v>
      </c>
    </row>
    <row r="103" spans="1:5">
      <c r="A103" s="186">
        <v>40412</v>
      </c>
      <c r="B103" s="186" t="s">
        <v>909</v>
      </c>
      <c r="C103" s="186" t="s">
        <v>175</v>
      </c>
      <c r="D103" s="186" t="s">
        <v>177</v>
      </c>
      <c r="E103" s="187">
        <v>29.5</v>
      </c>
    </row>
    <row r="104" spans="1:5">
      <c r="A104" s="186">
        <v>38838</v>
      </c>
      <c r="B104" s="186" t="s">
        <v>910</v>
      </c>
      <c r="C104" s="186" t="s">
        <v>175</v>
      </c>
      <c r="D104" s="186" t="s">
        <v>177</v>
      </c>
      <c r="E104" s="187">
        <v>11.73</v>
      </c>
    </row>
    <row r="105" spans="1:5">
      <c r="A105" s="186">
        <v>38839</v>
      </c>
      <c r="B105" s="186" t="s">
        <v>911</v>
      </c>
      <c r="C105" s="186" t="s">
        <v>175</v>
      </c>
      <c r="D105" s="186" t="s">
        <v>177</v>
      </c>
      <c r="E105" s="187">
        <v>13.81</v>
      </c>
    </row>
    <row r="106" spans="1:5">
      <c r="A106" s="186">
        <v>55</v>
      </c>
      <c r="B106" s="186" t="s">
        <v>912</v>
      </c>
      <c r="C106" s="186" t="s">
        <v>175</v>
      </c>
      <c r="D106" s="186" t="s">
        <v>177</v>
      </c>
      <c r="E106" s="187">
        <v>4.88</v>
      </c>
    </row>
    <row r="107" spans="1:5">
      <c r="A107" s="186">
        <v>61</v>
      </c>
      <c r="B107" s="186" t="s">
        <v>913</v>
      </c>
      <c r="C107" s="186" t="s">
        <v>175</v>
      </c>
      <c r="D107" s="186" t="s">
        <v>177</v>
      </c>
      <c r="E107" s="187">
        <v>4.6100000000000003</v>
      </c>
    </row>
    <row r="108" spans="1:5">
      <c r="A108" s="186">
        <v>62</v>
      </c>
      <c r="B108" s="186" t="s">
        <v>914</v>
      </c>
      <c r="C108" s="186" t="s">
        <v>175</v>
      </c>
      <c r="D108" s="186" t="s">
        <v>177</v>
      </c>
      <c r="E108" s="187">
        <v>9.56</v>
      </c>
    </row>
    <row r="109" spans="1:5">
      <c r="A109" s="186">
        <v>77</v>
      </c>
      <c r="B109" s="186" t="s">
        <v>915</v>
      </c>
      <c r="C109" s="186" t="s">
        <v>175</v>
      </c>
      <c r="D109" s="186" t="s">
        <v>176</v>
      </c>
      <c r="E109" s="187">
        <v>1.45</v>
      </c>
    </row>
    <row r="110" spans="1:5">
      <c r="A110" s="186">
        <v>76</v>
      </c>
      <c r="B110" s="186" t="s">
        <v>916</v>
      </c>
      <c r="C110" s="186" t="s">
        <v>175</v>
      </c>
      <c r="D110" s="186" t="s">
        <v>176</v>
      </c>
      <c r="E110" s="187">
        <v>1.48</v>
      </c>
    </row>
    <row r="111" spans="1:5">
      <c r="A111" s="186">
        <v>67</v>
      </c>
      <c r="B111" s="186" t="s">
        <v>917</v>
      </c>
      <c r="C111" s="186" t="s">
        <v>175</v>
      </c>
      <c r="D111" s="186" t="s">
        <v>176</v>
      </c>
      <c r="E111" s="187">
        <v>14.26</v>
      </c>
    </row>
    <row r="112" spans="1:5">
      <c r="A112" s="186">
        <v>71</v>
      </c>
      <c r="B112" s="186" t="s">
        <v>918</v>
      </c>
      <c r="C112" s="186" t="s">
        <v>175</v>
      </c>
      <c r="D112" s="186" t="s">
        <v>176</v>
      </c>
      <c r="E112" s="187">
        <v>26.2</v>
      </c>
    </row>
    <row r="113" spans="1:5">
      <c r="A113" s="186">
        <v>73</v>
      </c>
      <c r="B113" s="186" t="s">
        <v>919</v>
      </c>
      <c r="C113" s="186" t="s">
        <v>175</v>
      </c>
      <c r="D113" s="186" t="s">
        <v>176</v>
      </c>
      <c r="E113" s="187">
        <v>19.57</v>
      </c>
    </row>
    <row r="114" spans="1:5">
      <c r="A114" s="186">
        <v>103</v>
      </c>
      <c r="B114" s="186" t="s">
        <v>920</v>
      </c>
      <c r="C114" s="186" t="s">
        <v>175</v>
      </c>
      <c r="D114" s="186" t="s">
        <v>176</v>
      </c>
      <c r="E114" s="187">
        <v>58.2</v>
      </c>
    </row>
    <row r="115" spans="1:5">
      <c r="A115" s="186">
        <v>107</v>
      </c>
      <c r="B115" s="186" t="s">
        <v>921</v>
      </c>
      <c r="C115" s="186" t="s">
        <v>175</v>
      </c>
      <c r="D115" s="186" t="s">
        <v>176</v>
      </c>
      <c r="E115" s="187">
        <v>0.91</v>
      </c>
    </row>
    <row r="116" spans="1:5">
      <c r="A116" s="186">
        <v>65</v>
      </c>
      <c r="B116" s="186" t="s">
        <v>922</v>
      </c>
      <c r="C116" s="186" t="s">
        <v>175</v>
      </c>
      <c r="D116" s="186" t="s">
        <v>176</v>
      </c>
      <c r="E116" s="187">
        <v>1.1200000000000001</v>
      </c>
    </row>
    <row r="117" spans="1:5">
      <c r="A117" s="186">
        <v>108</v>
      </c>
      <c r="B117" s="186" t="s">
        <v>923</v>
      </c>
      <c r="C117" s="186" t="s">
        <v>175</v>
      </c>
      <c r="D117" s="186" t="s">
        <v>176</v>
      </c>
      <c r="E117" s="187">
        <v>2.3199999999999998</v>
      </c>
    </row>
    <row r="118" spans="1:5">
      <c r="A118" s="186">
        <v>110</v>
      </c>
      <c r="B118" s="186" t="s">
        <v>924</v>
      </c>
      <c r="C118" s="186" t="s">
        <v>175</v>
      </c>
      <c r="D118" s="186" t="s">
        <v>176</v>
      </c>
      <c r="E118" s="187">
        <v>8.99</v>
      </c>
    </row>
    <row r="119" spans="1:5">
      <c r="A119" s="186">
        <v>109</v>
      </c>
      <c r="B119" s="186" t="s">
        <v>925</v>
      </c>
      <c r="C119" s="186" t="s">
        <v>175</v>
      </c>
      <c r="D119" s="186" t="s">
        <v>176</v>
      </c>
      <c r="E119" s="187">
        <v>4.43</v>
      </c>
    </row>
    <row r="120" spans="1:5">
      <c r="A120" s="186">
        <v>111</v>
      </c>
      <c r="B120" s="186" t="s">
        <v>926</v>
      </c>
      <c r="C120" s="186" t="s">
        <v>175</v>
      </c>
      <c r="D120" s="186" t="s">
        <v>176</v>
      </c>
      <c r="E120" s="187">
        <v>10.36</v>
      </c>
    </row>
    <row r="121" spans="1:5">
      <c r="A121" s="186">
        <v>112</v>
      </c>
      <c r="B121" s="186" t="s">
        <v>927</v>
      </c>
      <c r="C121" s="186" t="s">
        <v>175</v>
      </c>
      <c r="D121" s="186" t="s">
        <v>176</v>
      </c>
      <c r="E121" s="187">
        <v>5.64</v>
      </c>
    </row>
    <row r="122" spans="1:5">
      <c r="A122" s="186">
        <v>113</v>
      </c>
      <c r="B122" s="186" t="s">
        <v>928</v>
      </c>
      <c r="C122" s="186" t="s">
        <v>175</v>
      </c>
      <c r="D122" s="186" t="s">
        <v>176</v>
      </c>
      <c r="E122" s="187">
        <v>15.31</v>
      </c>
    </row>
    <row r="123" spans="1:5">
      <c r="A123" s="186">
        <v>104</v>
      </c>
      <c r="B123" s="186" t="s">
        <v>929</v>
      </c>
      <c r="C123" s="186" t="s">
        <v>175</v>
      </c>
      <c r="D123" s="186" t="s">
        <v>176</v>
      </c>
      <c r="E123" s="187">
        <v>22.26</v>
      </c>
    </row>
    <row r="124" spans="1:5">
      <c r="A124" s="186">
        <v>102</v>
      </c>
      <c r="B124" s="186" t="s">
        <v>930</v>
      </c>
      <c r="C124" s="186" t="s">
        <v>175</v>
      </c>
      <c r="D124" s="186" t="s">
        <v>176</v>
      </c>
      <c r="E124" s="187">
        <v>36.549999999999997</v>
      </c>
    </row>
    <row r="125" spans="1:5">
      <c r="A125" s="186">
        <v>95</v>
      </c>
      <c r="B125" s="186" t="s">
        <v>931</v>
      </c>
      <c r="C125" s="186" t="s">
        <v>175</v>
      </c>
      <c r="D125" s="186" t="s">
        <v>176</v>
      </c>
      <c r="E125" s="187">
        <v>12.37</v>
      </c>
    </row>
    <row r="126" spans="1:5">
      <c r="A126" s="186">
        <v>96</v>
      </c>
      <c r="B126" s="186" t="s">
        <v>932</v>
      </c>
      <c r="C126" s="186" t="s">
        <v>175</v>
      </c>
      <c r="D126" s="186" t="s">
        <v>176</v>
      </c>
      <c r="E126" s="187">
        <v>14.23</v>
      </c>
    </row>
    <row r="127" spans="1:5">
      <c r="A127" s="186">
        <v>97</v>
      </c>
      <c r="B127" s="186" t="s">
        <v>933</v>
      </c>
      <c r="C127" s="186" t="s">
        <v>175</v>
      </c>
      <c r="D127" s="186" t="s">
        <v>176</v>
      </c>
      <c r="E127" s="187">
        <v>18.48</v>
      </c>
    </row>
    <row r="128" spans="1:5">
      <c r="A128" s="186">
        <v>98</v>
      </c>
      <c r="B128" s="186" t="s">
        <v>934</v>
      </c>
      <c r="C128" s="186" t="s">
        <v>175</v>
      </c>
      <c r="D128" s="186" t="s">
        <v>176</v>
      </c>
      <c r="E128" s="187">
        <v>24.9</v>
      </c>
    </row>
    <row r="129" spans="1:5">
      <c r="A129" s="186">
        <v>99</v>
      </c>
      <c r="B129" s="186" t="s">
        <v>935</v>
      </c>
      <c r="C129" s="186" t="s">
        <v>175</v>
      </c>
      <c r="D129" s="186" t="s">
        <v>176</v>
      </c>
      <c r="E129" s="187">
        <v>30.2</v>
      </c>
    </row>
    <row r="130" spans="1:5">
      <c r="A130" s="186">
        <v>100</v>
      </c>
      <c r="B130" s="186" t="s">
        <v>936</v>
      </c>
      <c r="C130" s="186" t="s">
        <v>175</v>
      </c>
      <c r="D130" s="186" t="s">
        <v>176</v>
      </c>
      <c r="E130" s="187">
        <v>42.13</v>
      </c>
    </row>
    <row r="131" spans="1:5">
      <c r="A131" s="186">
        <v>75</v>
      </c>
      <c r="B131" s="186" t="s">
        <v>937</v>
      </c>
      <c r="C131" s="186" t="s">
        <v>175</v>
      </c>
      <c r="D131" s="186" t="s">
        <v>176</v>
      </c>
      <c r="E131" s="187">
        <v>439.14</v>
      </c>
    </row>
    <row r="132" spans="1:5">
      <c r="A132" s="186">
        <v>114</v>
      </c>
      <c r="B132" s="186" t="s">
        <v>938</v>
      </c>
      <c r="C132" s="186" t="s">
        <v>175</v>
      </c>
      <c r="D132" s="186" t="s">
        <v>176</v>
      </c>
      <c r="E132" s="187">
        <v>16</v>
      </c>
    </row>
    <row r="133" spans="1:5">
      <c r="A133" s="186">
        <v>68</v>
      </c>
      <c r="B133" s="186" t="s">
        <v>939</v>
      </c>
      <c r="C133" s="186" t="s">
        <v>175</v>
      </c>
      <c r="D133" s="186" t="s">
        <v>176</v>
      </c>
      <c r="E133" s="187">
        <v>24.47</v>
      </c>
    </row>
    <row r="134" spans="1:5">
      <c r="A134" s="186">
        <v>86</v>
      </c>
      <c r="B134" s="186" t="s">
        <v>940</v>
      </c>
      <c r="C134" s="186" t="s">
        <v>175</v>
      </c>
      <c r="D134" s="186" t="s">
        <v>176</v>
      </c>
      <c r="E134" s="187">
        <v>45.49</v>
      </c>
    </row>
    <row r="135" spans="1:5">
      <c r="A135" s="186">
        <v>66</v>
      </c>
      <c r="B135" s="186" t="s">
        <v>941</v>
      </c>
      <c r="C135" s="186" t="s">
        <v>175</v>
      </c>
      <c r="D135" s="186" t="s">
        <v>176</v>
      </c>
      <c r="E135" s="187">
        <v>45.65</v>
      </c>
    </row>
    <row r="136" spans="1:5">
      <c r="A136" s="186">
        <v>69</v>
      </c>
      <c r="B136" s="186" t="s">
        <v>942</v>
      </c>
      <c r="C136" s="186" t="s">
        <v>175</v>
      </c>
      <c r="D136" s="186" t="s">
        <v>176</v>
      </c>
      <c r="E136" s="187">
        <v>69.78</v>
      </c>
    </row>
    <row r="137" spans="1:5">
      <c r="A137" s="186">
        <v>83</v>
      </c>
      <c r="B137" s="186" t="s">
        <v>943</v>
      </c>
      <c r="C137" s="186" t="s">
        <v>175</v>
      </c>
      <c r="D137" s="186" t="s">
        <v>176</v>
      </c>
      <c r="E137" s="187">
        <v>222.86</v>
      </c>
    </row>
    <row r="138" spans="1:5">
      <c r="A138" s="186">
        <v>74</v>
      </c>
      <c r="B138" s="186" t="s">
        <v>944</v>
      </c>
      <c r="C138" s="186" t="s">
        <v>175</v>
      </c>
      <c r="D138" s="186" t="s">
        <v>176</v>
      </c>
      <c r="E138" s="187">
        <v>311.14</v>
      </c>
    </row>
    <row r="139" spans="1:5">
      <c r="A139" s="186">
        <v>106</v>
      </c>
      <c r="B139" s="186" t="s">
        <v>945</v>
      </c>
      <c r="C139" s="186" t="s">
        <v>175</v>
      </c>
      <c r="D139" s="186" t="s">
        <v>176</v>
      </c>
      <c r="E139" s="187">
        <v>472.67</v>
      </c>
    </row>
    <row r="140" spans="1:5">
      <c r="A140" s="186">
        <v>87</v>
      </c>
      <c r="B140" s="186" t="s">
        <v>946</v>
      </c>
      <c r="C140" s="186" t="s">
        <v>175</v>
      </c>
      <c r="D140" s="186" t="s">
        <v>176</v>
      </c>
      <c r="E140" s="187">
        <v>22.47</v>
      </c>
    </row>
    <row r="141" spans="1:5">
      <c r="A141" s="186">
        <v>88</v>
      </c>
      <c r="B141" s="186" t="s">
        <v>947</v>
      </c>
      <c r="C141" s="186" t="s">
        <v>175</v>
      </c>
      <c r="D141" s="186" t="s">
        <v>176</v>
      </c>
      <c r="E141" s="187">
        <v>25.07</v>
      </c>
    </row>
    <row r="142" spans="1:5">
      <c r="A142" s="186">
        <v>89</v>
      </c>
      <c r="B142" s="186" t="s">
        <v>948</v>
      </c>
      <c r="C142" s="186" t="s">
        <v>175</v>
      </c>
      <c r="D142" s="186" t="s">
        <v>176</v>
      </c>
      <c r="E142" s="187">
        <v>37.07</v>
      </c>
    </row>
    <row r="143" spans="1:5">
      <c r="A143" s="186">
        <v>90</v>
      </c>
      <c r="B143" s="186" t="s">
        <v>949</v>
      </c>
      <c r="C143" s="186" t="s">
        <v>175</v>
      </c>
      <c r="D143" s="186" t="s">
        <v>176</v>
      </c>
      <c r="E143" s="187">
        <v>42.48</v>
      </c>
    </row>
    <row r="144" spans="1:5">
      <c r="A144" s="186">
        <v>81</v>
      </c>
      <c r="B144" s="186" t="s">
        <v>950</v>
      </c>
      <c r="C144" s="186" t="s">
        <v>175</v>
      </c>
      <c r="D144" s="186" t="s">
        <v>176</v>
      </c>
      <c r="E144" s="187">
        <v>72.650000000000006</v>
      </c>
    </row>
    <row r="145" spans="1:5">
      <c r="A145" s="186">
        <v>82</v>
      </c>
      <c r="B145" s="186" t="s">
        <v>951</v>
      </c>
      <c r="C145" s="186" t="s">
        <v>175</v>
      </c>
      <c r="D145" s="186" t="s">
        <v>176</v>
      </c>
      <c r="E145" s="187">
        <v>282.02999999999997</v>
      </c>
    </row>
    <row r="146" spans="1:5">
      <c r="A146" s="186">
        <v>105</v>
      </c>
      <c r="B146" s="186" t="s">
        <v>952</v>
      </c>
      <c r="C146" s="186" t="s">
        <v>175</v>
      </c>
      <c r="D146" s="186" t="s">
        <v>176</v>
      </c>
      <c r="E146" s="187">
        <v>330.19</v>
      </c>
    </row>
    <row r="147" spans="1:5">
      <c r="A147" s="186">
        <v>60</v>
      </c>
      <c r="B147" s="186" t="s">
        <v>953</v>
      </c>
      <c r="C147" s="186" t="s">
        <v>175</v>
      </c>
      <c r="D147" s="186" t="s">
        <v>177</v>
      </c>
      <c r="E147" s="187">
        <v>6.33</v>
      </c>
    </row>
    <row r="148" spans="1:5">
      <c r="A148" s="186">
        <v>72</v>
      </c>
      <c r="B148" s="186" t="s">
        <v>954</v>
      </c>
      <c r="C148" s="186" t="s">
        <v>175</v>
      </c>
      <c r="D148" s="186" t="s">
        <v>176</v>
      </c>
      <c r="E148" s="187">
        <v>44.41</v>
      </c>
    </row>
    <row r="149" spans="1:5">
      <c r="A149" s="186">
        <v>70</v>
      </c>
      <c r="B149" s="186" t="s">
        <v>955</v>
      </c>
      <c r="C149" s="186" t="s">
        <v>175</v>
      </c>
      <c r="D149" s="186" t="s">
        <v>176</v>
      </c>
      <c r="E149" s="187">
        <v>37.14</v>
      </c>
    </row>
    <row r="150" spans="1:5">
      <c r="A150" s="186">
        <v>85</v>
      </c>
      <c r="B150" s="186" t="s">
        <v>956</v>
      </c>
      <c r="C150" s="186" t="s">
        <v>175</v>
      </c>
      <c r="D150" s="186" t="s">
        <v>176</v>
      </c>
      <c r="E150" s="187">
        <v>53.9</v>
      </c>
    </row>
    <row r="151" spans="1:5">
      <c r="A151" s="186">
        <v>84</v>
      </c>
      <c r="B151" s="186" t="s">
        <v>957</v>
      </c>
      <c r="C151" s="186" t="s">
        <v>175</v>
      </c>
      <c r="D151" s="186" t="s">
        <v>176</v>
      </c>
      <c r="E151" s="187">
        <v>0.62</v>
      </c>
    </row>
    <row r="152" spans="1:5">
      <c r="A152" s="186">
        <v>37997</v>
      </c>
      <c r="B152" s="186" t="s">
        <v>958</v>
      </c>
      <c r="C152" s="186" t="s">
        <v>175</v>
      </c>
      <c r="D152" s="186" t="s">
        <v>177</v>
      </c>
      <c r="E152" s="187">
        <v>5.56</v>
      </c>
    </row>
    <row r="153" spans="1:5">
      <c r="A153" s="186">
        <v>37998</v>
      </c>
      <c r="B153" s="186" t="s">
        <v>959</v>
      </c>
      <c r="C153" s="186" t="s">
        <v>175</v>
      </c>
      <c r="D153" s="186" t="s">
        <v>177</v>
      </c>
      <c r="E153" s="187">
        <v>5.76</v>
      </c>
    </row>
    <row r="154" spans="1:5">
      <c r="A154" s="186">
        <v>10899</v>
      </c>
      <c r="B154" s="186" t="s">
        <v>960</v>
      </c>
      <c r="C154" s="186" t="s">
        <v>175</v>
      </c>
      <c r="D154" s="186" t="s">
        <v>176</v>
      </c>
      <c r="E154" s="187">
        <v>83.89</v>
      </c>
    </row>
    <row r="155" spans="1:5">
      <c r="A155" s="186">
        <v>10900</v>
      </c>
      <c r="B155" s="186" t="s">
        <v>961</v>
      </c>
      <c r="C155" s="186" t="s">
        <v>175</v>
      </c>
      <c r="D155" s="186" t="s">
        <v>176</v>
      </c>
      <c r="E155" s="187">
        <v>65.650000000000006</v>
      </c>
    </row>
    <row r="156" spans="1:5">
      <c r="A156" s="186">
        <v>46</v>
      </c>
      <c r="B156" s="186" t="s">
        <v>962</v>
      </c>
      <c r="C156" s="186" t="s">
        <v>175</v>
      </c>
      <c r="D156" s="186" t="s">
        <v>177</v>
      </c>
      <c r="E156" s="187">
        <v>52.23</v>
      </c>
    </row>
    <row r="157" spans="1:5">
      <c r="A157" s="186">
        <v>51</v>
      </c>
      <c r="B157" s="186" t="s">
        <v>963</v>
      </c>
      <c r="C157" s="186" t="s">
        <v>175</v>
      </c>
      <c r="D157" s="186" t="s">
        <v>177</v>
      </c>
      <c r="E157" s="187">
        <v>144.1</v>
      </c>
    </row>
    <row r="158" spans="1:5">
      <c r="A158" s="186">
        <v>12863</v>
      </c>
      <c r="B158" s="186" t="s">
        <v>964</v>
      </c>
      <c r="C158" s="186" t="s">
        <v>175</v>
      </c>
      <c r="D158" s="186" t="s">
        <v>177</v>
      </c>
      <c r="E158" s="187">
        <v>33.19</v>
      </c>
    </row>
    <row r="159" spans="1:5">
      <c r="A159" s="186">
        <v>50</v>
      </c>
      <c r="B159" s="186" t="s">
        <v>965</v>
      </c>
      <c r="C159" s="186" t="s">
        <v>175</v>
      </c>
      <c r="D159" s="186" t="s">
        <v>177</v>
      </c>
      <c r="E159" s="187">
        <v>75.25</v>
      </c>
    </row>
    <row r="160" spans="1:5">
      <c r="A160" s="186">
        <v>47</v>
      </c>
      <c r="B160" s="186" t="s">
        <v>966</v>
      </c>
      <c r="C160" s="186" t="s">
        <v>175</v>
      </c>
      <c r="D160" s="186" t="s">
        <v>177</v>
      </c>
      <c r="E160" s="187">
        <v>89.31</v>
      </c>
    </row>
    <row r="161" spans="1:5">
      <c r="A161" s="186">
        <v>48</v>
      </c>
      <c r="B161" s="186" t="s">
        <v>967</v>
      </c>
      <c r="C161" s="186" t="s">
        <v>175</v>
      </c>
      <c r="D161" s="186" t="s">
        <v>177</v>
      </c>
      <c r="E161" s="187">
        <v>23.3</v>
      </c>
    </row>
    <row r="162" spans="1:5">
      <c r="A162" s="186">
        <v>52</v>
      </c>
      <c r="B162" s="186" t="s">
        <v>968</v>
      </c>
      <c r="C162" s="186" t="s">
        <v>175</v>
      </c>
      <c r="D162" s="186" t="s">
        <v>177</v>
      </c>
      <c r="E162" s="187">
        <v>17.7</v>
      </c>
    </row>
    <row r="163" spans="1:5">
      <c r="A163" s="186">
        <v>43</v>
      </c>
      <c r="B163" s="186" t="s">
        <v>969</v>
      </c>
      <c r="C163" s="186" t="s">
        <v>175</v>
      </c>
      <c r="D163" s="186" t="s">
        <v>177</v>
      </c>
      <c r="E163" s="187">
        <v>59.73</v>
      </c>
    </row>
    <row r="164" spans="1:5">
      <c r="A164" s="186">
        <v>4791</v>
      </c>
      <c r="B164" s="186" t="s">
        <v>970</v>
      </c>
      <c r="C164" s="186" t="s">
        <v>184</v>
      </c>
      <c r="D164" s="186" t="s">
        <v>176</v>
      </c>
      <c r="E164" s="187">
        <v>23.6</v>
      </c>
    </row>
    <row r="165" spans="1:5">
      <c r="A165" s="186">
        <v>157</v>
      </c>
      <c r="B165" s="186" t="s">
        <v>971</v>
      </c>
      <c r="C165" s="186" t="s">
        <v>184</v>
      </c>
      <c r="D165" s="186" t="s">
        <v>176</v>
      </c>
      <c r="E165" s="187">
        <v>150.91</v>
      </c>
    </row>
    <row r="166" spans="1:5">
      <c r="A166" s="186">
        <v>156</v>
      </c>
      <c r="B166" s="186" t="s">
        <v>972</v>
      </c>
      <c r="C166" s="186" t="s">
        <v>184</v>
      </c>
      <c r="D166" s="186" t="s">
        <v>176</v>
      </c>
      <c r="E166" s="187">
        <v>53.73</v>
      </c>
    </row>
    <row r="167" spans="1:5">
      <c r="A167" s="186">
        <v>131</v>
      </c>
      <c r="B167" s="186" t="s">
        <v>973</v>
      </c>
      <c r="C167" s="186" t="s">
        <v>184</v>
      </c>
      <c r="D167" s="186" t="s">
        <v>176</v>
      </c>
      <c r="E167" s="187">
        <v>45.95</v>
      </c>
    </row>
    <row r="168" spans="1:5">
      <c r="A168" s="186">
        <v>39719</v>
      </c>
      <c r="B168" s="186" t="s">
        <v>974</v>
      </c>
      <c r="C168" s="186" t="s">
        <v>180</v>
      </c>
      <c r="D168" s="186" t="s">
        <v>176</v>
      </c>
      <c r="E168" s="187">
        <v>93.81</v>
      </c>
    </row>
    <row r="169" spans="1:5">
      <c r="A169" s="186">
        <v>21114</v>
      </c>
      <c r="B169" s="186" t="s">
        <v>975</v>
      </c>
      <c r="C169" s="186" t="s">
        <v>175</v>
      </c>
      <c r="D169" s="186" t="s">
        <v>176</v>
      </c>
      <c r="E169" s="187">
        <v>20.100000000000001</v>
      </c>
    </row>
    <row r="170" spans="1:5">
      <c r="A170" s="186">
        <v>119</v>
      </c>
      <c r="B170" s="186" t="s">
        <v>976</v>
      </c>
      <c r="C170" s="186" t="s">
        <v>175</v>
      </c>
      <c r="D170" s="186" t="s">
        <v>174</v>
      </c>
      <c r="E170" s="187">
        <v>7.93</v>
      </c>
    </row>
    <row r="171" spans="1:5">
      <c r="A171" s="186">
        <v>20080</v>
      </c>
      <c r="B171" s="186" t="s">
        <v>977</v>
      </c>
      <c r="C171" s="186" t="s">
        <v>175</v>
      </c>
      <c r="D171" s="186" t="s">
        <v>176</v>
      </c>
      <c r="E171" s="187">
        <v>22.73</v>
      </c>
    </row>
    <row r="172" spans="1:5">
      <c r="A172" s="186">
        <v>122</v>
      </c>
      <c r="B172" s="186" t="s">
        <v>978</v>
      </c>
      <c r="C172" s="186" t="s">
        <v>175</v>
      </c>
      <c r="D172" s="186" t="s">
        <v>176</v>
      </c>
      <c r="E172" s="187">
        <v>71.63</v>
      </c>
    </row>
    <row r="173" spans="1:5">
      <c r="A173" s="186">
        <v>3410</v>
      </c>
      <c r="B173" s="186" t="s">
        <v>979</v>
      </c>
      <c r="C173" s="186" t="s">
        <v>184</v>
      </c>
      <c r="D173" s="186" t="s">
        <v>177</v>
      </c>
      <c r="E173" s="187">
        <v>30.64</v>
      </c>
    </row>
    <row r="174" spans="1:5">
      <c r="A174" s="186">
        <v>124</v>
      </c>
      <c r="B174" s="186" t="s">
        <v>980</v>
      </c>
      <c r="C174" s="186" t="s">
        <v>180</v>
      </c>
      <c r="D174" s="186" t="s">
        <v>176</v>
      </c>
      <c r="E174" s="187">
        <v>17.72</v>
      </c>
    </row>
    <row r="175" spans="1:5">
      <c r="A175" s="186">
        <v>7334</v>
      </c>
      <c r="B175" s="186" t="s">
        <v>981</v>
      </c>
      <c r="C175" s="186" t="s">
        <v>180</v>
      </c>
      <c r="D175" s="186" t="s">
        <v>177</v>
      </c>
      <c r="E175" s="187">
        <v>11.71</v>
      </c>
    </row>
    <row r="176" spans="1:5">
      <c r="A176" s="186">
        <v>123</v>
      </c>
      <c r="B176" s="186" t="s">
        <v>982</v>
      </c>
      <c r="C176" s="186" t="s">
        <v>180</v>
      </c>
      <c r="D176" s="186" t="s">
        <v>174</v>
      </c>
      <c r="E176" s="187">
        <v>7.25</v>
      </c>
    </row>
    <row r="177" spans="1:5">
      <c r="A177" s="186">
        <v>127</v>
      </c>
      <c r="B177" s="186" t="s">
        <v>983</v>
      </c>
      <c r="C177" s="186" t="s">
        <v>180</v>
      </c>
      <c r="D177" s="186" t="s">
        <v>176</v>
      </c>
      <c r="E177" s="187">
        <v>17.309999999999999</v>
      </c>
    </row>
    <row r="178" spans="1:5">
      <c r="A178" s="186">
        <v>41373</v>
      </c>
      <c r="B178" s="186" t="s">
        <v>984</v>
      </c>
      <c r="C178" s="186" t="s">
        <v>180</v>
      </c>
      <c r="D178" s="186" t="s">
        <v>176</v>
      </c>
      <c r="E178" s="187">
        <v>24.11</v>
      </c>
    </row>
    <row r="179" spans="1:5">
      <c r="A179" s="186">
        <v>133</v>
      </c>
      <c r="B179" s="186" t="s">
        <v>985</v>
      </c>
      <c r="C179" s="186" t="s">
        <v>180</v>
      </c>
      <c r="D179" s="186" t="s">
        <v>176</v>
      </c>
      <c r="E179" s="187">
        <v>7.19</v>
      </c>
    </row>
    <row r="180" spans="1:5">
      <c r="A180" s="186">
        <v>43617</v>
      </c>
      <c r="B180" s="186" t="s">
        <v>986</v>
      </c>
      <c r="C180" s="186" t="s">
        <v>180</v>
      </c>
      <c r="D180" s="186" t="s">
        <v>176</v>
      </c>
      <c r="E180" s="187">
        <v>8.0299999999999994</v>
      </c>
    </row>
    <row r="181" spans="1:5">
      <c r="A181" s="186">
        <v>132</v>
      </c>
      <c r="B181" s="186" t="s">
        <v>987</v>
      </c>
      <c r="C181" s="186" t="s">
        <v>180</v>
      </c>
      <c r="D181" s="186" t="s">
        <v>176</v>
      </c>
      <c r="E181" s="187">
        <v>7.45</v>
      </c>
    </row>
    <row r="182" spans="1:5">
      <c r="A182" s="186">
        <v>43618</v>
      </c>
      <c r="B182" s="186" t="s">
        <v>988</v>
      </c>
      <c r="C182" s="186" t="s">
        <v>184</v>
      </c>
      <c r="D182" s="186" t="s">
        <v>176</v>
      </c>
      <c r="E182" s="187">
        <v>18.760000000000002</v>
      </c>
    </row>
    <row r="183" spans="1:5">
      <c r="A183" s="186">
        <v>37476</v>
      </c>
      <c r="B183" s="186" t="s">
        <v>989</v>
      </c>
      <c r="C183" s="186" t="s">
        <v>175</v>
      </c>
      <c r="D183" s="186" t="s">
        <v>176</v>
      </c>
      <c r="E183" s="188">
        <v>1622.26</v>
      </c>
    </row>
    <row r="184" spans="1:5">
      <c r="A184" s="186">
        <v>37478</v>
      </c>
      <c r="B184" s="186" t="s">
        <v>990</v>
      </c>
      <c r="C184" s="186" t="s">
        <v>175</v>
      </c>
      <c r="D184" s="186" t="s">
        <v>176</v>
      </c>
      <c r="E184" s="188">
        <v>2031.93</v>
      </c>
    </row>
    <row r="185" spans="1:5">
      <c r="A185" s="186">
        <v>37477</v>
      </c>
      <c r="B185" s="186" t="s">
        <v>991</v>
      </c>
      <c r="C185" s="186" t="s">
        <v>175</v>
      </c>
      <c r="D185" s="186" t="s">
        <v>176</v>
      </c>
      <c r="E185" s="188">
        <v>2752.94</v>
      </c>
    </row>
    <row r="186" spans="1:5">
      <c r="A186" s="186">
        <v>37479</v>
      </c>
      <c r="B186" s="186" t="s">
        <v>992</v>
      </c>
      <c r="C186" s="186" t="s">
        <v>175</v>
      </c>
      <c r="D186" s="186" t="s">
        <v>176</v>
      </c>
      <c r="E186" s="188">
        <v>3265.02</v>
      </c>
    </row>
    <row r="187" spans="1:5">
      <c r="A187" s="186">
        <v>4319</v>
      </c>
      <c r="B187" s="186" t="s">
        <v>993</v>
      </c>
      <c r="C187" s="186" t="s">
        <v>175</v>
      </c>
      <c r="D187" s="186" t="s">
        <v>176</v>
      </c>
      <c r="E187" s="187">
        <v>1.02</v>
      </c>
    </row>
    <row r="188" spans="1:5">
      <c r="A188" s="186">
        <v>42409</v>
      </c>
      <c r="B188" s="186" t="s">
        <v>994</v>
      </c>
      <c r="C188" s="186" t="s">
        <v>184</v>
      </c>
      <c r="D188" s="186" t="s">
        <v>176</v>
      </c>
      <c r="E188" s="187">
        <v>11.81</v>
      </c>
    </row>
    <row r="189" spans="1:5">
      <c r="A189" s="186">
        <v>40553</v>
      </c>
      <c r="B189" s="186" t="s">
        <v>995</v>
      </c>
      <c r="C189" s="186" t="s">
        <v>186</v>
      </c>
      <c r="D189" s="186" t="s">
        <v>177</v>
      </c>
      <c r="E189" s="187">
        <v>36.4</v>
      </c>
    </row>
    <row r="190" spans="1:5">
      <c r="A190" s="186">
        <v>6114</v>
      </c>
      <c r="B190" s="186" t="s">
        <v>996</v>
      </c>
      <c r="C190" s="186" t="s">
        <v>187</v>
      </c>
      <c r="D190" s="186" t="s">
        <v>176</v>
      </c>
      <c r="E190" s="187">
        <v>10.17</v>
      </c>
    </row>
    <row r="191" spans="1:5">
      <c r="A191" s="186">
        <v>40912</v>
      </c>
      <c r="B191" s="186" t="s">
        <v>997</v>
      </c>
      <c r="C191" s="186" t="s">
        <v>188</v>
      </c>
      <c r="D191" s="186" t="s">
        <v>176</v>
      </c>
      <c r="E191" s="188">
        <v>1799.46</v>
      </c>
    </row>
    <row r="192" spans="1:5">
      <c r="A192" s="186">
        <v>247</v>
      </c>
      <c r="B192" s="186" t="s">
        <v>998</v>
      </c>
      <c r="C192" s="186" t="s">
        <v>187</v>
      </c>
      <c r="D192" s="186" t="s">
        <v>176</v>
      </c>
      <c r="E192" s="187">
        <v>10.24</v>
      </c>
    </row>
    <row r="193" spans="1:5">
      <c r="A193" s="186">
        <v>40919</v>
      </c>
      <c r="B193" s="186" t="s">
        <v>999</v>
      </c>
      <c r="C193" s="186" t="s">
        <v>188</v>
      </c>
      <c r="D193" s="186" t="s">
        <v>176</v>
      </c>
      <c r="E193" s="188">
        <v>1814.62</v>
      </c>
    </row>
    <row r="194" spans="1:5">
      <c r="A194" s="186">
        <v>25958</v>
      </c>
      <c r="B194" s="186" t="s">
        <v>1000</v>
      </c>
      <c r="C194" s="186" t="s">
        <v>187</v>
      </c>
      <c r="D194" s="186" t="s">
        <v>176</v>
      </c>
      <c r="E194" s="187">
        <v>13.93</v>
      </c>
    </row>
    <row r="195" spans="1:5">
      <c r="A195" s="186">
        <v>40984</v>
      </c>
      <c r="B195" s="186" t="s">
        <v>1001</v>
      </c>
      <c r="C195" s="186" t="s">
        <v>188</v>
      </c>
      <c r="D195" s="186" t="s">
        <v>176</v>
      </c>
      <c r="E195" s="188">
        <v>2467.21</v>
      </c>
    </row>
    <row r="196" spans="1:5">
      <c r="A196" s="186">
        <v>248</v>
      </c>
      <c r="B196" s="186" t="s">
        <v>1002</v>
      </c>
      <c r="C196" s="186" t="s">
        <v>187</v>
      </c>
      <c r="D196" s="186" t="s">
        <v>176</v>
      </c>
      <c r="E196" s="187">
        <v>10.52</v>
      </c>
    </row>
    <row r="197" spans="1:5">
      <c r="A197" s="186">
        <v>41086</v>
      </c>
      <c r="B197" s="186" t="s">
        <v>1003</v>
      </c>
      <c r="C197" s="186" t="s">
        <v>188</v>
      </c>
      <c r="D197" s="186" t="s">
        <v>176</v>
      </c>
      <c r="E197" s="188">
        <v>1862.03</v>
      </c>
    </row>
    <row r="198" spans="1:5">
      <c r="A198" s="186">
        <v>34466</v>
      </c>
      <c r="B198" s="186" t="s">
        <v>1004</v>
      </c>
      <c r="C198" s="186" t="s">
        <v>187</v>
      </c>
      <c r="D198" s="186" t="s">
        <v>176</v>
      </c>
      <c r="E198" s="187">
        <v>10.52</v>
      </c>
    </row>
    <row r="199" spans="1:5">
      <c r="A199" s="186">
        <v>41083</v>
      </c>
      <c r="B199" s="186" t="s">
        <v>1005</v>
      </c>
      <c r="C199" s="186" t="s">
        <v>188</v>
      </c>
      <c r="D199" s="186" t="s">
        <v>176</v>
      </c>
      <c r="E199" s="188">
        <v>1862.03</v>
      </c>
    </row>
    <row r="200" spans="1:5">
      <c r="A200" s="186">
        <v>252</v>
      </c>
      <c r="B200" s="186" t="s">
        <v>1006</v>
      </c>
      <c r="C200" s="186" t="s">
        <v>187</v>
      </c>
      <c r="D200" s="186" t="s">
        <v>176</v>
      </c>
      <c r="E200" s="187">
        <v>10.91</v>
      </c>
    </row>
    <row r="201" spans="1:5">
      <c r="A201" s="186">
        <v>40909</v>
      </c>
      <c r="B201" s="186" t="s">
        <v>1007</v>
      </c>
      <c r="C201" s="186" t="s">
        <v>188</v>
      </c>
      <c r="D201" s="186" t="s">
        <v>176</v>
      </c>
      <c r="E201" s="188">
        <v>1930.1</v>
      </c>
    </row>
    <row r="202" spans="1:5">
      <c r="A202" s="186">
        <v>242</v>
      </c>
      <c r="B202" s="186" t="s">
        <v>1008</v>
      </c>
      <c r="C202" s="186" t="s">
        <v>187</v>
      </c>
      <c r="D202" s="186" t="s">
        <v>176</v>
      </c>
      <c r="E202" s="187">
        <v>12.02</v>
      </c>
    </row>
    <row r="203" spans="1:5">
      <c r="A203" s="186">
        <v>41085</v>
      </c>
      <c r="B203" s="186" t="s">
        <v>1009</v>
      </c>
      <c r="C203" s="186" t="s">
        <v>188</v>
      </c>
      <c r="D203" s="186" t="s">
        <v>176</v>
      </c>
      <c r="E203" s="188">
        <v>2129.7600000000002</v>
      </c>
    </row>
    <row r="204" spans="1:5">
      <c r="A204" s="186">
        <v>427</v>
      </c>
      <c r="B204" s="186" t="s">
        <v>1010</v>
      </c>
      <c r="C204" s="186" t="s">
        <v>175</v>
      </c>
      <c r="D204" s="186" t="s">
        <v>177</v>
      </c>
      <c r="E204" s="187">
        <v>7.5</v>
      </c>
    </row>
    <row r="205" spans="1:5">
      <c r="A205" s="186">
        <v>417</v>
      </c>
      <c r="B205" s="186" t="s">
        <v>1011</v>
      </c>
      <c r="C205" s="186" t="s">
        <v>175</v>
      </c>
      <c r="D205" s="186" t="s">
        <v>177</v>
      </c>
      <c r="E205" s="187">
        <v>3.53</v>
      </c>
    </row>
    <row r="206" spans="1:5">
      <c r="A206" s="186">
        <v>11273</v>
      </c>
      <c r="B206" s="186" t="s">
        <v>1012</v>
      </c>
      <c r="C206" s="186" t="s">
        <v>175</v>
      </c>
      <c r="D206" s="186" t="s">
        <v>177</v>
      </c>
      <c r="E206" s="187">
        <v>10.96</v>
      </c>
    </row>
    <row r="207" spans="1:5">
      <c r="A207" s="186">
        <v>11272</v>
      </c>
      <c r="B207" s="186" t="s">
        <v>1013</v>
      </c>
      <c r="C207" s="186" t="s">
        <v>175</v>
      </c>
      <c r="D207" s="186" t="s">
        <v>177</v>
      </c>
      <c r="E207" s="187">
        <v>6.62</v>
      </c>
    </row>
    <row r="208" spans="1:5">
      <c r="A208" s="186">
        <v>11275</v>
      </c>
      <c r="B208" s="186" t="s">
        <v>1014</v>
      </c>
      <c r="C208" s="186" t="s">
        <v>175</v>
      </c>
      <c r="D208" s="186" t="s">
        <v>177</v>
      </c>
      <c r="E208" s="187">
        <v>2.65</v>
      </c>
    </row>
    <row r="209" spans="1:5">
      <c r="A209" s="186">
        <v>11274</v>
      </c>
      <c r="B209" s="186" t="s">
        <v>1015</v>
      </c>
      <c r="C209" s="186" t="s">
        <v>175</v>
      </c>
      <c r="D209" s="186" t="s">
        <v>177</v>
      </c>
      <c r="E209" s="187">
        <v>2.02</v>
      </c>
    </row>
    <row r="210" spans="1:5">
      <c r="A210" s="186">
        <v>38470</v>
      </c>
      <c r="B210" s="186" t="s">
        <v>1016</v>
      </c>
      <c r="C210" s="186" t="s">
        <v>175</v>
      </c>
      <c r="D210" s="186" t="s">
        <v>174</v>
      </c>
      <c r="E210" s="187">
        <v>28</v>
      </c>
    </row>
    <row r="211" spans="1:5">
      <c r="A211" s="186">
        <v>38547</v>
      </c>
      <c r="B211" s="186" t="s">
        <v>1017</v>
      </c>
      <c r="C211" s="186" t="s">
        <v>175</v>
      </c>
      <c r="D211" s="186" t="s">
        <v>176</v>
      </c>
      <c r="E211" s="187">
        <v>76.400000000000006</v>
      </c>
    </row>
    <row r="212" spans="1:5">
      <c r="A212" s="186">
        <v>38469</v>
      </c>
      <c r="B212" s="186" t="s">
        <v>1018</v>
      </c>
      <c r="C212" s="186" t="s">
        <v>175</v>
      </c>
      <c r="D212" s="186" t="s">
        <v>176</v>
      </c>
      <c r="E212" s="187">
        <v>82.16</v>
      </c>
    </row>
    <row r="213" spans="1:5">
      <c r="A213" s="186">
        <v>38467</v>
      </c>
      <c r="B213" s="186" t="s">
        <v>1019</v>
      </c>
      <c r="C213" s="186" t="s">
        <v>175</v>
      </c>
      <c r="D213" s="186" t="s">
        <v>176</v>
      </c>
      <c r="E213" s="187">
        <v>46.23</v>
      </c>
    </row>
    <row r="214" spans="1:5">
      <c r="A214" s="186">
        <v>38468</v>
      </c>
      <c r="B214" s="186" t="s">
        <v>1020</v>
      </c>
      <c r="C214" s="186" t="s">
        <v>175</v>
      </c>
      <c r="D214" s="186" t="s">
        <v>176</v>
      </c>
      <c r="E214" s="187">
        <v>50.87</v>
      </c>
    </row>
    <row r="215" spans="1:5">
      <c r="A215" s="186">
        <v>38471</v>
      </c>
      <c r="B215" s="186" t="s">
        <v>1021</v>
      </c>
      <c r="C215" s="186" t="s">
        <v>175</v>
      </c>
      <c r="D215" s="186" t="s">
        <v>176</v>
      </c>
      <c r="E215" s="187">
        <v>66.06</v>
      </c>
    </row>
    <row r="216" spans="1:5">
      <c r="A216" s="186">
        <v>37370</v>
      </c>
      <c r="B216" s="186" t="s">
        <v>1022</v>
      </c>
      <c r="C216" s="186" t="s">
        <v>187</v>
      </c>
      <c r="D216" s="186" t="s">
        <v>174</v>
      </c>
      <c r="E216" s="187">
        <v>1.62</v>
      </c>
    </row>
    <row r="217" spans="1:5">
      <c r="A217" s="186">
        <v>40862</v>
      </c>
      <c r="B217" s="186" t="s">
        <v>1023</v>
      </c>
      <c r="C217" s="186" t="s">
        <v>188</v>
      </c>
      <c r="D217" s="186" t="s">
        <v>174</v>
      </c>
      <c r="E217" s="187">
        <v>306.14</v>
      </c>
    </row>
    <row r="218" spans="1:5">
      <c r="A218" s="186">
        <v>10658</v>
      </c>
      <c r="B218" s="186" t="s">
        <v>1024</v>
      </c>
      <c r="C218" s="186" t="s">
        <v>175</v>
      </c>
      <c r="D218" s="186" t="s">
        <v>177</v>
      </c>
      <c r="E218" s="188">
        <v>7000</v>
      </c>
    </row>
    <row r="219" spans="1:5">
      <c r="A219" s="186">
        <v>253</v>
      </c>
      <c r="B219" s="186" t="s">
        <v>1025</v>
      </c>
      <c r="C219" s="186" t="s">
        <v>187</v>
      </c>
      <c r="D219" s="186" t="s">
        <v>174</v>
      </c>
      <c r="E219" s="187">
        <v>18.149999999999999</v>
      </c>
    </row>
    <row r="220" spans="1:5">
      <c r="A220" s="186">
        <v>40809</v>
      </c>
      <c r="B220" s="186" t="s">
        <v>1026</v>
      </c>
      <c r="C220" s="186" t="s">
        <v>188</v>
      </c>
      <c r="D220" s="186" t="s">
        <v>176</v>
      </c>
      <c r="E220" s="188">
        <v>3209.75</v>
      </c>
    </row>
    <row r="221" spans="1:5">
      <c r="A221" s="186">
        <v>42428</v>
      </c>
      <c r="B221" s="186" t="s">
        <v>1027</v>
      </c>
      <c r="C221" s="186" t="s">
        <v>175</v>
      </c>
      <c r="D221" s="186" t="s">
        <v>177</v>
      </c>
      <c r="E221" s="188">
        <v>1740</v>
      </c>
    </row>
    <row r="222" spans="1:5">
      <c r="A222" s="186">
        <v>583</v>
      </c>
      <c r="B222" s="186" t="s">
        <v>1028</v>
      </c>
      <c r="C222" s="186" t="s">
        <v>184</v>
      </c>
      <c r="D222" s="186" t="s">
        <v>177</v>
      </c>
      <c r="E222" s="187">
        <v>39.79</v>
      </c>
    </row>
    <row r="223" spans="1:5">
      <c r="A223" s="186">
        <v>299</v>
      </c>
      <c r="B223" s="186" t="s">
        <v>1029</v>
      </c>
      <c r="C223" s="186" t="s">
        <v>175</v>
      </c>
      <c r="D223" s="186" t="s">
        <v>176</v>
      </c>
      <c r="E223" s="187">
        <v>2.72</v>
      </c>
    </row>
    <row r="224" spans="1:5">
      <c r="A224" s="186">
        <v>298</v>
      </c>
      <c r="B224" s="186" t="s">
        <v>1030</v>
      </c>
      <c r="C224" s="186" t="s">
        <v>175</v>
      </c>
      <c r="D224" s="186" t="s">
        <v>176</v>
      </c>
      <c r="E224" s="187">
        <v>2.74</v>
      </c>
    </row>
    <row r="225" spans="1:5">
      <c r="A225" s="186">
        <v>295</v>
      </c>
      <c r="B225" s="186" t="s">
        <v>1031</v>
      </c>
      <c r="C225" s="186" t="s">
        <v>175</v>
      </c>
      <c r="D225" s="186" t="s">
        <v>176</v>
      </c>
      <c r="E225" s="187">
        <v>1.63</v>
      </c>
    </row>
    <row r="226" spans="1:5">
      <c r="A226" s="186">
        <v>296</v>
      </c>
      <c r="B226" s="186" t="s">
        <v>1032</v>
      </c>
      <c r="C226" s="186" t="s">
        <v>175</v>
      </c>
      <c r="D226" s="186" t="s">
        <v>176</v>
      </c>
      <c r="E226" s="187">
        <v>1.69</v>
      </c>
    </row>
    <row r="227" spans="1:5">
      <c r="A227" s="186">
        <v>297</v>
      </c>
      <c r="B227" s="186" t="s">
        <v>1033</v>
      </c>
      <c r="C227" s="186" t="s">
        <v>175</v>
      </c>
      <c r="D227" s="186" t="s">
        <v>176</v>
      </c>
      <c r="E227" s="187">
        <v>2.39</v>
      </c>
    </row>
    <row r="228" spans="1:5">
      <c r="A228" s="186">
        <v>301</v>
      </c>
      <c r="B228" s="186" t="s">
        <v>1034</v>
      </c>
      <c r="C228" s="186" t="s">
        <v>175</v>
      </c>
      <c r="D228" s="186" t="s">
        <v>174</v>
      </c>
      <c r="E228" s="187">
        <v>3</v>
      </c>
    </row>
    <row r="229" spans="1:5">
      <c r="A229" s="186">
        <v>300</v>
      </c>
      <c r="B229" s="186" t="s">
        <v>1035</v>
      </c>
      <c r="C229" s="186" t="s">
        <v>175</v>
      </c>
      <c r="D229" s="186" t="s">
        <v>176</v>
      </c>
      <c r="E229" s="187">
        <v>12.6</v>
      </c>
    </row>
    <row r="230" spans="1:5">
      <c r="A230" s="186">
        <v>20084</v>
      </c>
      <c r="B230" s="186" t="s">
        <v>1036</v>
      </c>
      <c r="C230" s="186" t="s">
        <v>175</v>
      </c>
      <c r="D230" s="186" t="s">
        <v>176</v>
      </c>
      <c r="E230" s="187">
        <v>1.63</v>
      </c>
    </row>
    <row r="231" spans="1:5">
      <c r="A231" s="186">
        <v>20085</v>
      </c>
      <c r="B231" s="186" t="s">
        <v>1037</v>
      </c>
      <c r="C231" s="186" t="s">
        <v>175</v>
      </c>
      <c r="D231" s="186" t="s">
        <v>176</v>
      </c>
      <c r="E231" s="187">
        <v>1.51</v>
      </c>
    </row>
    <row r="232" spans="1:5">
      <c r="A232" s="186">
        <v>311</v>
      </c>
      <c r="B232" s="186" t="s">
        <v>1038</v>
      </c>
      <c r="C232" s="186" t="s">
        <v>175</v>
      </c>
      <c r="D232" s="186" t="s">
        <v>176</v>
      </c>
      <c r="E232" s="187">
        <v>9.75</v>
      </c>
    </row>
    <row r="233" spans="1:5">
      <c r="A233" s="186">
        <v>318</v>
      </c>
      <c r="B233" s="186" t="s">
        <v>1039</v>
      </c>
      <c r="C233" s="186" t="s">
        <v>175</v>
      </c>
      <c r="D233" s="186" t="s">
        <v>176</v>
      </c>
      <c r="E233" s="187">
        <v>17.09</v>
      </c>
    </row>
    <row r="234" spans="1:5">
      <c r="A234" s="186">
        <v>319</v>
      </c>
      <c r="B234" s="186" t="s">
        <v>1040</v>
      </c>
      <c r="C234" s="186" t="s">
        <v>175</v>
      </c>
      <c r="D234" s="186" t="s">
        <v>176</v>
      </c>
      <c r="E234" s="187">
        <v>32.270000000000003</v>
      </c>
    </row>
    <row r="235" spans="1:5">
      <c r="A235" s="186">
        <v>320</v>
      </c>
      <c r="B235" s="186" t="s">
        <v>1041</v>
      </c>
      <c r="C235" s="186" t="s">
        <v>175</v>
      </c>
      <c r="D235" s="186" t="s">
        <v>176</v>
      </c>
      <c r="E235" s="187">
        <v>102.59</v>
      </c>
    </row>
    <row r="236" spans="1:5">
      <c r="A236" s="186">
        <v>314</v>
      </c>
      <c r="B236" s="186" t="s">
        <v>1042</v>
      </c>
      <c r="C236" s="186" t="s">
        <v>175</v>
      </c>
      <c r="D236" s="186" t="s">
        <v>176</v>
      </c>
      <c r="E236" s="187">
        <v>157.57</v>
      </c>
    </row>
    <row r="237" spans="1:5">
      <c r="A237" s="186">
        <v>303</v>
      </c>
      <c r="B237" s="186" t="s">
        <v>1043</v>
      </c>
      <c r="C237" s="186" t="s">
        <v>175</v>
      </c>
      <c r="D237" s="186" t="s">
        <v>176</v>
      </c>
      <c r="E237" s="187">
        <v>4.09</v>
      </c>
    </row>
    <row r="238" spans="1:5">
      <c r="A238" s="186">
        <v>305</v>
      </c>
      <c r="B238" s="186" t="s">
        <v>1044</v>
      </c>
      <c r="C238" s="186" t="s">
        <v>175</v>
      </c>
      <c r="D238" s="186" t="s">
        <v>176</v>
      </c>
      <c r="E238" s="187">
        <v>10.66</v>
      </c>
    </row>
    <row r="239" spans="1:5">
      <c r="A239" s="186">
        <v>306</v>
      </c>
      <c r="B239" s="186" t="s">
        <v>1045</v>
      </c>
      <c r="C239" s="186" t="s">
        <v>175</v>
      </c>
      <c r="D239" s="186" t="s">
        <v>176</v>
      </c>
      <c r="E239" s="187">
        <v>12.81</v>
      </c>
    </row>
    <row r="240" spans="1:5">
      <c r="A240" s="186">
        <v>307</v>
      </c>
      <c r="B240" s="186" t="s">
        <v>1046</v>
      </c>
      <c r="C240" s="186" t="s">
        <v>175</v>
      </c>
      <c r="D240" s="186" t="s">
        <v>176</v>
      </c>
      <c r="E240" s="187">
        <v>25.3</v>
      </c>
    </row>
    <row r="241" spans="1:5">
      <c r="A241" s="186">
        <v>309</v>
      </c>
      <c r="B241" s="186" t="s">
        <v>1047</v>
      </c>
      <c r="C241" s="186" t="s">
        <v>175</v>
      </c>
      <c r="D241" s="186" t="s">
        <v>176</v>
      </c>
      <c r="E241" s="187">
        <v>51.84</v>
      </c>
    </row>
    <row r="242" spans="1:5">
      <c r="A242" s="186">
        <v>310</v>
      </c>
      <c r="B242" s="186" t="s">
        <v>1048</v>
      </c>
      <c r="C242" s="186" t="s">
        <v>175</v>
      </c>
      <c r="D242" s="186" t="s">
        <v>176</v>
      </c>
      <c r="E242" s="187">
        <v>65.75</v>
      </c>
    </row>
    <row r="243" spans="1:5">
      <c r="A243" s="186">
        <v>328</v>
      </c>
      <c r="B243" s="186" t="s">
        <v>1049</v>
      </c>
      <c r="C243" s="186" t="s">
        <v>175</v>
      </c>
      <c r="D243" s="186" t="s">
        <v>176</v>
      </c>
      <c r="E243" s="187">
        <v>7.84</v>
      </c>
    </row>
    <row r="244" spans="1:5">
      <c r="A244" s="186">
        <v>325</v>
      </c>
      <c r="B244" s="186" t="s">
        <v>1050</v>
      </c>
      <c r="C244" s="186" t="s">
        <v>175</v>
      </c>
      <c r="D244" s="186" t="s">
        <v>176</v>
      </c>
      <c r="E244" s="187">
        <v>3.04</v>
      </c>
    </row>
    <row r="245" spans="1:5">
      <c r="A245" s="186">
        <v>20326</v>
      </c>
      <c r="B245" s="186" t="s">
        <v>1051</v>
      </c>
      <c r="C245" s="186" t="s">
        <v>175</v>
      </c>
      <c r="D245" s="186" t="s">
        <v>176</v>
      </c>
      <c r="E245" s="187">
        <v>8.15</v>
      </c>
    </row>
    <row r="246" spans="1:5">
      <c r="A246" s="186">
        <v>329</v>
      </c>
      <c r="B246" s="186" t="s">
        <v>1052</v>
      </c>
      <c r="C246" s="186" t="s">
        <v>175</v>
      </c>
      <c r="D246" s="186" t="s">
        <v>176</v>
      </c>
      <c r="E246" s="187">
        <v>10.029999999999999</v>
      </c>
    </row>
    <row r="247" spans="1:5">
      <c r="A247" s="186">
        <v>308</v>
      </c>
      <c r="B247" s="186" t="s">
        <v>1053</v>
      </c>
      <c r="C247" s="186" t="s">
        <v>175</v>
      </c>
      <c r="D247" s="186" t="s">
        <v>176</v>
      </c>
      <c r="E247" s="187">
        <v>33.78</v>
      </c>
    </row>
    <row r="248" spans="1:5">
      <c r="A248" s="186">
        <v>39642</v>
      </c>
      <c r="B248" s="186" t="s">
        <v>1054</v>
      </c>
      <c r="C248" s="186" t="s">
        <v>175</v>
      </c>
      <c r="D248" s="186" t="s">
        <v>176</v>
      </c>
      <c r="E248" s="187">
        <v>2.0499999999999998</v>
      </c>
    </row>
    <row r="249" spans="1:5">
      <c r="A249" s="186">
        <v>39641</v>
      </c>
      <c r="B249" s="186" t="s">
        <v>1055</v>
      </c>
      <c r="C249" s="186" t="s">
        <v>175</v>
      </c>
      <c r="D249" s="186" t="s">
        <v>176</v>
      </c>
      <c r="E249" s="187">
        <v>1.43</v>
      </c>
    </row>
    <row r="250" spans="1:5">
      <c r="A250" s="186">
        <v>39643</v>
      </c>
      <c r="B250" s="186" t="s">
        <v>1056</v>
      </c>
      <c r="C250" s="186" t="s">
        <v>175</v>
      </c>
      <c r="D250" s="186" t="s">
        <v>176</v>
      </c>
      <c r="E250" s="187">
        <v>5.7</v>
      </c>
    </row>
    <row r="251" spans="1:5">
      <c r="A251" s="186">
        <v>39644</v>
      </c>
      <c r="B251" s="186" t="s">
        <v>1057</v>
      </c>
      <c r="C251" s="186" t="s">
        <v>175</v>
      </c>
      <c r="D251" s="186" t="s">
        <v>176</v>
      </c>
      <c r="E251" s="187">
        <v>7.36</v>
      </c>
    </row>
    <row r="252" spans="1:5">
      <c r="A252" s="186">
        <v>39645</v>
      </c>
      <c r="B252" s="186" t="s">
        <v>1058</v>
      </c>
      <c r="C252" s="186" t="s">
        <v>175</v>
      </c>
      <c r="D252" s="186" t="s">
        <v>176</v>
      </c>
      <c r="E252" s="187">
        <v>9.5</v>
      </c>
    </row>
    <row r="253" spans="1:5">
      <c r="A253" s="186">
        <v>41610</v>
      </c>
      <c r="B253" s="186" t="s">
        <v>1059</v>
      </c>
      <c r="C253" s="186" t="s">
        <v>175</v>
      </c>
      <c r="D253" s="186" t="s">
        <v>176</v>
      </c>
      <c r="E253" s="187">
        <v>300.97000000000003</v>
      </c>
    </row>
    <row r="254" spans="1:5">
      <c r="A254" s="186">
        <v>41611</v>
      </c>
      <c r="B254" s="186" t="s">
        <v>1060</v>
      </c>
      <c r="C254" s="186" t="s">
        <v>175</v>
      </c>
      <c r="D254" s="186" t="s">
        <v>176</v>
      </c>
      <c r="E254" s="187">
        <v>474.39</v>
      </c>
    </row>
    <row r="255" spans="1:5">
      <c r="A255" s="186">
        <v>41612</v>
      </c>
      <c r="B255" s="186" t="s">
        <v>1061</v>
      </c>
      <c r="C255" s="186" t="s">
        <v>175</v>
      </c>
      <c r="D255" s="186" t="s">
        <v>176</v>
      </c>
      <c r="E255" s="187">
        <v>666.11</v>
      </c>
    </row>
    <row r="256" spans="1:5">
      <c r="A256" s="186">
        <v>41637</v>
      </c>
      <c r="B256" s="186" t="s">
        <v>1062</v>
      </c>
      <c r="C256" s="186" t="s">
        <v>175</v>
      </c>
      <c r="D256" s="186" t="s">
        <v>176</v>
      </c>
      <c r="E256" s="187">
        <v>62.26</v>
      </c>
    </row>
    <row r="257" spans="1:5">
      <c r="A257" s="186">
        <v>41638</v>
      </c>
      <c r="B257" s="186" t="s">
        <v>1063</v>
      </c>
      <c r="C257" s="186" t="s">
        <v>175</v>
      </c>
      <c r="D257" s="186" t="s">
        <v>176</v>
      </c>
      <c r="E257" s="187">
        <v>81.11</v>
      </c>
    </row>
    <row r="258" spans="1:5">
      <c r="A258" s="186">
        <v>41639</v>
      </c>
      <c r="B258" s="186" t="s">
        <v>1064</v>
      </c>
      <c r="C258" s="186" t="s">
        <v>175</v>
      </c>
      <c r="D258" s="186" t="s">
        <v>176</v>
      </c>
      <c r="E258" s="187">
        <v>196.22</v>
      </c>
    </row>
    <row r="259" spans="1:5">
      <c r="A259" s="186">
        <v>11789</v>
      </c>
      <c r="B259" s="186" t="s">
        <v>1065</v>
      </c>
      <c r="C259" s="186" t="s">
        <v>175</v>
      </c>
      <c r="D259" s="186" t="s">
        <v>177</v>
      </c>
      <c r="E259" s="187">
        <v>1</v>
      </c>
    </row>
    <row r="260" spans="1:5">
      <c r="A260" s="186">
        <v>20975</v>
      </c>
      <c r="B260" s="186" t="s">
        <v>1066</v>
      </c>
      <c r="C260" s="186" t="s">
        <v>175</v>
      </c>
      <c r="D260" s="186" t="s">
        <v>176</v>
      </c>
      <c r="E260" s="187">
        <v>13.15</v>
      </c>
    </row>
    <row r="261" spans="1:5">
      <c r="A261" s="186">
        <v>20976</v>
      </c>
      <c r="B261" s="186" t="s">
        <v>1067</v>
      </c>
      <c r="C261" s="186" t="s">
        <v>175</v>
      </c>
      <c r="D261" s="186" t="s">
        <v>176</v>
      </c>
      <c r="E261" s="187">
        <v>19.87</v>
      </c>
    </row>
    <row r="262" spans="1:5">
      <c r="A262" s="186">
        <v>40340</v>
      </c>
      <c r="B262" s="186" t="s">
        <v>1068</v>
      </c>
      <c r="C262" s="186" t="s">
        <v>175</v>
      </c>
      <c r="D262" s="186" t="s">
        <v>176</v>
      </c>
      <c r="E262" s="187">
        <v>79.44</v>
      </c>
    </row>
    <row r="263" spans="1:5">
      <c r="A263" s="186">
        <v>40341</v>
      </c>
      <c r="B263" s="186" t="s">
        <v>1069</v>
      </c>
      <c r="C263" s="186" t="s">
        <v>175</v>
      </c>
      <c r="D263" s="186" t="s">
        <v>176</v>
      </c>
      <c r="E263" s="187">
        <v>94.07</v>
      </c>
    </row>
    <row r="264" spans="1:5">
      <c r="A264" s="186">
        <v>40342</v>
      </c>
      <c r="B264" s="186" t="s">
        <v>1070</v>
      </c>
      <c r="C264" s="186" t="s">
        <v>175</v>
      </c>
      <c r="D264" s="186" t="s">
        <v>176</v>
      </c>
      <c r="E264" s="187">
        <v>119.26</v>
      </c>
    </row>
    <row r="265" spans="1:5">
      <c r="A265" s="186">
        <v>40343</v>
      </c>
      <c r="B265" s="186" t="s">
        <v>1071</v>
      </c>
      <c r="C265" s="186" t="s">
        <v>175</v>
      </c>
      <c r="D265" s="186" t="s">
        <v>176</v>
      </c>
      <c r="E265" s="187">
        <v>146.31</v>
      </c>
    </row>
    <row r="266" spans="1:5">
      <c r="A266" s="186">
        <v>40344</v>
      </c>
      <c r="B266" s="186" t="s">
        <v>1072</v>
      </c>
      <c r="C266" s="186" t="s">
        <v>175</v>
      </c>
      <c r="D266" s="186" t="s">
        <v>176</v>
      </c>
      <c r="E266" s="187">
        <v>154.69999999999999</v>
      </c>
    </row>
    <row r="267" spans="1:5">
      <c r="A267" s="186">
        <v>40345</v>
      </c>
      <c r="B267" s="186" t="s">
        <v>1073</v>
      </c>
      <c r="C267" s="186" t="s">
        <v>175</v>
      </c>
      <c r="D267" s="186" t="s">
        <v>176</v>
      </c>
      <c r="E267" s="187">
        <v>193.14</v>
      </c>
    </row>
    <row r="268" spans="1:5">
      <c r="A268" s="186">
        <v>40346</v>
      </c>
      <c r="B268" s="186" t="s">
        <v>1074</v>
      </c>
      <c r="C268" s="186" t="s">
        <v>175</v>
      </c>
      <c r="D268" s="186" t="s">
        <v>176</v>
      </c>
      <c r="E268" s="187">
        <v>181.7</v>
      </c>
    </row>
    <row r="269" spans="1:5">
      <c r="A269" s="186">
        <v>40347</v>
      </c>
      <c r="B269" s="186" t="s">
        <v>1075</v>
      </c>
      <c r="C269" s="186" t="s">
        <v>175</v>
      </c>
      <c r="D269" s="186" t="s">
        <v>176</v>
      </c>
      <c r="E269" s="187">
        <v>224.66</v>
      </c>
    </row>
    <row r="270" spans="1:5">
      <c r="A270" s="186">
        <v>38840</v>
      </c>
      <c r="B270" s="186" t="s">
        <v>1076</v>
      </c>
      <c r="C270" s="186" t="s">
        <v>175</v>
      </c>
      <c r="D270" s="186" t="s">
        <v>177</v>
      </c>
      <c r="E270" s="187">
        <v>3.29</v>
      </c>
    </row>
    <row r="271" spans="1:5">
      <c r="A271" s="186">
        <v>38841</v>
      </c>
      <c r="B271" s="186" t="s">
        <v>1077</v>
      </c>
      <c r="C271" s="186" t="s">
        <v>175</v>
      </c>
      <c r="D271" s="186" t="s">
        <v>177</v>
      </c>
      <c r="E271" s="187">
        <v>3.64</v>
      </c>
    </row>
    <row r="272" spans="1:5">
      <c r="A272" s="186">
        <v>38842</v>
      </c>
      <c r="B272" s="186" t="s">
        <v>1078</v>
      </c>
      <c r="C272" s="186" t="s">
        <v>175</v>
      </c>
      <c r="D272" s="186" t="s">
        <v>177</v>
      </c>
      <c r="E272" s="187">
        <v>7.2</v>
      </c>
    </row>
    <row r="273" spans="1:5">
      <c r="A273" s="186">
        <v>38843</v>
      </c>
      <c r="B273" s="186" t="s">
        <v>1079</v>
      </c>
      <c r="C273" s="186" t="s">
        <v>175</v>
      </c>
      <c r="D273" s="186" t="s">
        <v>177</v>
      </c>
      <c r="E273" s="187">
        <v>11.25</v>
      </c>
    </row>
    <row r="274" spans="1:5">
      <c r="A274" s="186">
        <v>43424</v>
      </c>
      <c r="B274" s="186" t="s">
        <v>1080</v>
      </c>
      <c r="C274" s="186" t="s">
        <v>175</v>
      </c>
      <c r="D274" s="186" t="s">
        <v>176</v>
      </c>
      <c r="E274" s="187">
        <v>252.16</v>
      </c>
    </row>
    <row r="275" spans="1:5">
      <c r="A275" s="186">
        <v>43426</v>
      </c>
      <c r="B275" s="186" t="s">
        <v>1081</v>
      </c>
      <c r="C275" s="186" t="s">
        <v>175</v>
      </c>
      <c r="D275" s="186" t="s">
        <v>176</v>
      </c>
      <c r="E275" s="187">
        <v>869.71</v>
      </c>
    </row>
    <row r="276" spans="1:5">
      <c r="A276" s="186">
        <v>12565</v>
      </c>
      <c r="B276" s="186" t="s">
        <v>1082</v>
      </c>
      <c r="C276" s="186" t="s">
        <v>175</v>
      </c>
      <c r="D276" s="186" t="s">
        <v>176</v>
      </c>
      <c r="E276" s="187">
        <v>304.99</v>
      </c>
    </row>
    <row r="277" spans="1:5">
      <c r="A277" s="186">
        <v>12567</v>
      </c>
      <c r="B277" s="186" t="s">
        <v>1083</v>
      </c>
      <c r="C277" s="186" t="s">
        <v>175</v>
      </c>
      <c r="D277" s="186" t="s">
        <v>176</v>
      </c>
      <c r="E277" s="187">
        <v>409.66</v>
      </c>
    </row>
    <row r="278" spans="1:5">
      <c r="A278" s="186">
        <v>12568</v>
      </c>
      <c r="B278" s="186" t="s">
        <v>1084</v>
      </c>
      <c r="C278" s="186" t="s">
        <v>175</v>
      </c>
      <c r="D278" s="186" t="s">
        <v>176</v>
      </c>
      <c r="E278" s="187">
        <v>573.52</v>
      </c>
    </row>
    <row r="279" spans="1:5">
      <c r="A279" s="186">
        <v>43441</v>
      </c>
      <c r="B279" s="186" t="s">
        <v>1085</v>
      </c>
      <c r="C279" s="186" t="s">
        <v>175</v>
      </c>
      <c r="D279" s="186" t="s">
        <v>176</v>
      </c>
      <c r="E279" s="187">
        <v>73.73</v>
      </c>
    </row>
    <row r="280" spans="1:5">
      <c r="A280" s="186">
        <v>43423</v>
      </c>
      <c r="B280" s="186" t="s">
        <v>1086</v>
      </c>
      <c r="C280" s="186" t="s">
        <v>175</v>
      </c>
      <c r="D280" s="186" t="s">
        <v>176</v>
      </c>
      <c r="E280" s="187">
        <v>34.409999999999997</v>
      </c>
    </row>
    <row r="281" spans="1:5">
      <c r="A281" s="186">
        <v>12532</v>
      </c>
      <c r="B281" s="186" t="s">
        <v>1087</v>
      </c>
      <c r="C281" s="186" t="s">
        <v>175</v>
      </c>
      <c r="D281" s="186" t="s">
        <v>176</v>
      </c>
      <c r="E281" s="187">
        <v>53.07</v>
      </c>
    </row>
    <row r="282" spans="1:5">
      <c r="A282" s="186">
        <v>43444</v>
      </c>
      <c r="B282" s="186" t="s">
        <v>1088</v>
      </c>
      <c r="C282" s="186" t="s">
        <v>175</v>
      </c>
      <c r="D282" s="186" t="s">
        <v>176</v>
      </c>
      <c r="E282" s="187">
        <v>178.2</v>
      </c>
    </row>
    <row r="283" spans="1:5">
      <c r="A283" s="186">
        <v>12551</v>
      </c>
      <c r="B283" s="186" t="s">
        <v>1089</v>
      </c>
      <c r="C283" s="186" t="s">
        <v>175</v>
      </c>
      <c r="D283" s="186" t="s">
        <v>176</v>
      </c>
      <c r="E283" s="187">
        <v>127.14</v>
      </c>
    </row>
    <row r="284" spans="1:5">
      <c r="A284" s="186">
        <v>43442</v>
      </c>
      <c r="B284" s="186" t="s">
        <v>1090</v>
      </c>
      <c r="C284" s="186" t="s">
        <v>175</v>
      </c>
      <c r="D284" s="186" t="s">
        <v>176</v>
      </c>
      <c r="E284" s="187">
        <v>98.31</v>
      </c>
    </row>
    <row r="285" spans="1:5">
      <c r="A285" s="186">
        <v>43443</v>
      </c>
      <c r="B285" s="186" t="s">
        <v>1091</v>
      </c>
      <c r="C285" s="186" t="s">
        <v>175</v>
      </c>
      <c r="D285" s="186" t="s">
        <v>176</v>
      </c>
      <c r="E285" s="187">
        <v>129.04</v>
      </c>
    </row>
    <row r="286" spans="1:5">
      <c r="A286" s="186">
        <v>12544</v>
      </c>
      <c r="B286" s="186" t="s">
        <v>1092</v>
      </c>
      <c r="C286" s="186" t="s">
        <v>175</v>
      </c>
      <c r="D286" s="186" t="s">
        <v>176</v>
      </c>
      <c r="E286" s="187">
        <v>69.64</v>
      </c>
    </row>
    <row r="287" spans="1:5">
      <c r="A287" s="186">
        <v>12547</v>
      </c>
      <c r="B287" s="186" t="s">
        <v>1093</v>
      </c>
      <c r="C287" s="186" t="s">
        <v>175</v>
      </c>
      <c r="D287" s="186" t="s">
        <v>176</v>
      </c>
      <c r="E287" s="187">
        <v>93.66</v>
      </c>
    </row>
    <row r="288" spans="1:5">
      <c r="A288" s="186">
        <v>43445</v>
      </c>
      <c r="B288" s="186" t="s">
        <v>1094</v>
      </c>
      <c r="C288" s="186" t="s">
        <v>175</v>
      </c>
      <c r="D288" s="186" t="s">
        <v>176</v>
      </c>
      <c r="E288" s="187">
        <v>245.79</v>
      </c>
    </row>
    <row r="289" spans="1:5">
      <c r="A289" s="186">
        <v>12563</v>
      </c>
      <c r="B289" s="186" t="s">
        <v>1095</v>
      </c>
      <c r="C289" s="186" t="s">
        <v>175</v>
      </c>
      <c r="D289" s="186" t="s">
        <v>176</v>
      </c>
      <c r="E289" s="187">
        <v>175.86</v>
      </c>
    </row>
    <row r="290" spans="1:5">
      <c r="A290" s="186">
        <v>43425</v>
      </c>
      <c r="B290" s="186" t="s">
        <v>1096</v>
      </c>
      <c r="C290" s="186" t="s">
        <v>175</v>
      </c>
      <c r="D290" s="186" t="s">
        <v>176</v>
      </c>
      <c r="E290" s="187">
        <v>110.6</v>
      </c>
    </row>
    <row r="291" spans="1:5">
      <c r="A291" s="186">
        <v>43446</v>
      </c>
      <c r="B291" s="186" t="s">
        <v>1097</v>
      </c>
      <c r="C291" s="186" t="s">
        <v>175</v>
      </c>
      <c r="D291" s="186" t="s">
        <v>176</v>
      </c>
      <c r="E291" s="187">
        <v>233.5</v>
      </c>
    </row>
    <row r="292" spans="1:5">
      <c r="A292" s="186">
        <v>43447</v>
      </c>
      <c r="B292" s="186" t="s">
        <v>1098</v>
      </c>
      <c r="C292" s="186" t="s">
        <v>175</v>
      </c>
      <c r="D292" s="186" t="s">
        <v>176</v>
      </c>
      <c r="E292" s="187">
        <v>286.76</v>
      </c>
    </row>
    <row r="293" spans="1:5">
      <c r="A293" s="186">
        <v>43448</v>
      </c>
      <c r="B293" s="186" t="s">
        <v>1099</v>
      </c>
      <c r="C293" s="186" t="s">
        <v>175</v>
      </c>
      <c r="D293" s="186" t="s">
        <v>176</v>
      </c>
      <c r="E293" s="187">
        <v>401.47</v>
      </c>
    </row>
    <row r="294" spans="1:5">
      <c r="A294" s="186">
        <v>13761</v>
      </c>
      <c r="B294" s="186" t="s">
        <v>1100</v>
      </c>
      <c r="C294" s="186" t="s">
        <v>175</v>
      </c>
      <c r="D294" s="186" t="s">
        <v>177</v>
      </c>
      <c r="E294" s="188">
        <v>2891.25</v>
      </c>
    </row>
    <row r="295" spans="1:5">
      <c r="A295" s="186">
        <v>12888</v>
      </c>
      <c r="B295" s="186" t="s">
        <v>1101</v>
      </c>
      <c r="C295" s="186" t="s">
        <v>191</v>
      </c>
      <c r="D295" s="186" t="s">
        <v>177</v>
      </c>
      <c r="E295" s="187">
        <v>104.77</v>
      </c>
    </row>
    <row r="296" spans="1:5">
      <c r="A296" s="186">
        <v>12889</v>
      </c>
      <c r="B296" s="186" t="s">
        <v>1102</v>
      </c>
      <c r="C296" s="186" t="s">
        <v>191</v>
      </c>
      <c r="D296" s="186" t="s">
        <v>177</v>
      </c>
      <c r="E296" s="187">
        <v>68.42</v>
      </c>
    </row>
    <row r="297" spans="1:5">
      <c r="A297" s="186">
        <v>4814</v>
      </c>
      <c r="B297" s="186" t="s">
        <v>1103</v>
      </c>
      <c r="C297" s="186" t="s">
        <v>175</v>
      </c>
      <c r="D297" s="186" t="s">
        <v>176</v>
      </c>
      <c r="E297" s="187">
        <v>98.94</v>
      </c>
    </row>
    <row r="298" spans="1:5">
      <c r="A298" s="186">
        <v>25967</v>
      </c>
      <c r="B298" s="186" t="s">
        <v>1104</v>
      </c>
      <c r="C298" s="186" t="s">
        <v>175</v>
      </c>
      <c r="D298" s="186" t="s">
        <v>177</v>
      </c>
      <c r="E298" s="188">
        <v>2368.59</v>
      </c>
    </row>
    <row r="299" spans="1:5">
      <c r="A299" s="186">
        <v>6122</v>
      </c>
      <c r="B299" s="186" t="s">
        <v>1105</v>
      </c>
      <c r="C299" s="186" t="s">
        <v>187</v>
      </c>
      <c r="D299" s="186" t="s">
        <v>176</v>
      </c>
      <c r="E299" s="187">
        <v>18.149999999999999</v>
      </c>
    </row>
    <row r="300" spans="1:5">
      <c r="A300" s="186">
        <v>40810</v>
      </c>
      <c r="B300" s="186" t="s">
        <v>1106</v>
      </c>
      <c r="C300" s="186" t="s">
        <v>188</v>
      </c>
      <c r="D300" s="186" t="s">
        <v>176</v>
      </c>
      <c r="E300" s="188">
        <v>3209.75</v>
      </c>
    </row>
    <row r="301" spans="1:5">
      <c r="A301" s="186">
        <v>21100</v>
      </c>
      <c r="B301" s="186" t="s">
        <v>1107</v>
      </c>
      <c r="C301" s="186" t="s">
        <v>175</v>
      </c>
      <c r="D301" s="186" t="s">
        <v>177</v>
      </c>
      <c r="E301" s="188">
        <v>2766.6</v>
      </c>
    </row>
    <row r="302" spans="1:5">
      <c r="A302" s="186">
        <v>11816</v>
      </c>
      <c r="B302" s="186" t="s">
        <v>1108</v>
      </c>
      <c r="C302" s="186" t="s">
        <v>175</v>
      </c>
      <c r="D302" s="186" t="s">
        <v>177</v>
      </c>
      <c r="E302" s="188">
        <v>2950</v>
      </c>
    </row>
    <row r="303" spans="1:5">
      <c r="A303" s="186">
        <v>11814</v>
      </c>
      <c r="B303" s="186" t="s">
        <v>1109</v>
      </c>
      <c r="C303" s="186" t="s">
        <v>175</v>
      </c>
      <c r="D303" s="186" t="s">
        <v>177</v>
      </c>
      <c r="E303" s="188">
        <v>6421.41</v>
      </c>
    </row>
    <row r="304" spans="1:5">
      <c r="A304" s="186">
        <v>14186</v>
      </c>
      <c r="B304" s="186" t="s">
        <v>1110</v>
      </c>
      <c r="C304" s="186" t="s">
        <v>175</v>
      </c>
      <c r="D304" s="186" t="s">
        <v>177</v>
      </c>
      <c r="E304" s="188">
        <v>8062.94</v>
      </c>
    </row>
    <row r="305" spans="1:5">
      <c r="A305" s="186">
        <v>14185</v>
      </c>
      <c r="B305" s="186" t="s">
        <v>1111</v>
      </c>
      <c r="C305" s="186" t="s">
        <v>175</v>
      </c>
      <c r="D305" s="186" t="s">
        <v>177</v>
      </c>
      <c r="E305" s="188">
        <v>10444.66</v>
      </c>
    </row>
    <row r="306" spans="1:5">
      <c r="A306" s="186">
        <v>11811</v>
      </c>
      <c r="B306" s="186" t="s">
        <v>1112</v>
      </c>
      <c r="C306" s="186" t="s">
        <v>175</v>
      </c>
      <c r="D306" s="186" t="s">
        <v>177</v>
      </c>
      <c r="E306" s="188">
        <v>3993.64</v>
      </c>
    </row>
    <row r="307" spans="1:5">
      <c r="A307" s="186">
        <v>26038</v>
      </c>
      <c r="B307" s="186" t="s">
        <v>1113</v>
      </c>
      <c r="C307" s="186" t="s">
        <v>175</v>
      </c>
      <c r="D307" s="186" t="s">
        <v>177</v>
      </c>
      <c r="E307" s="188">
        <v>286109.71999999997</v>
      </c>
    </row>
    <row r="308" spans="1:5">
      <c r="A308" s="186">
        <v>34482</v>
      </c>
      <c r="B308" s="186" t="s">
        <v>1114</v>
      </c>
      <c r="C308" s="186" t="s">
        <v>175</v>
      </c>
      <c r="D308" s="186" t="s">
        <v>177</v>
      </c>
      <c r="E308" s="188">
        <v>5423.12</v>
      </c>
    </row>
    <row r="309" spans="1:5">
      <c r="A309" s="186">
        <v>34469</v>
      </c>
      <c r="B309" s="186" t="s">
        <v>1115</v>
      </c>
      <c r="C309" s="186" t="s">
        <v>175</v>
      </c>
      <c r="D309" s="186" t="s">
        <v>177</v>
      </c>
      <c r="E309" s="188">
        <v>8388.89</v>
      </c>
    </row>
    <row r="310" spans="1:5">
      <c r="A310" s="186">
        <v>34472</v>
      </c>
      <c r="B310" s="186" t="s">
        <v>1116</v>
      </c>
      <c r="C310" s="186" t="s">
        <v>175</v>
      </c>
      <c r="D310" s="186" t="s">
        <v>177</v>
      </c>
      <c r="E310" s="188">
        <v>2581</v>
      </c>
    </row>
    <row r="311" spans="1:5">
      <c r="A311" s="186">
        <v>34476</v>
      </c>
      <c r="B311" s="186" t="s">
        <v>1117</v>
      </c>
      <c r="C311" s="186" t="s">
        <v>175</v>
      </c>
      <c r="D311" s="186" t="s">
        <v>177</v>
      </c>
      <c r="E311" s="188">
        <v>4375.16</v>
      </c>
    </row>
    <row r="312" spans="1:5">
      <c r="A312" s="186">
        <v>34477</v>
      </c>
      <c r="B312" s="186" t="s">
        <v>1118</v>
      </c>
      <c r="C312" s="186" t="s">
        <v>175</v>
      </c>
      <c r="D312" s="186" t="s">
        <v>177</v>
      </c>
      <c r="E312" s="188">
        <v>5806.68</v>
      </c>
    </row>
    <row r="313" spans="1:5">
      <c r="A313" s="186">
        <v>42425</v>
      </c>
      <c r="B313" s="186" t="s">
        <v>1119</v>
      </c>
      <c r="C313" s="186" t="s">
        <v>175</v>
      </c>
      <c r="D313" s="186" t="s">
        <v>176</v>
      </c>
      <c r="E313" s="188">
        <v>2088.1999999999998</v>
      </c>
    </row>
    <row r="314" spans="1:5">
      <c r="A314" s="186">
        <v>42422</v>
      </c>
      <c r="B314" s="186" t="s">
        <v>1120</v>
      </c>
      <c r="C314" s="186" t="s">
        <v>175</v>
      </c>
      <c r="D314" s="186" t="s">
        <v>174</v>
      </c>
      <c r="E314" s="188">
        <v>3100</v>
      </c>
    </row>
    <row r="315" spans="1:5">
      <c r="A315" s="186">
        <v>43184</v>
      </c>
      <c r="B315" s="186" t="s">
        <v>1121</v>
      </c>
      <c r="C315" s="186" t="s">
        <v>175</v>
      </c>
      <c r="D315" s="186" t="s">
        <v>176</v>
      </c>
      <c r="E315" s="188">
        <v>4284.49</v>
      </c>
    </row>
    <row r="316" spans="1:5">
      <c r="A316" s="186">
        <v>42424</v>
      </c>
      <c r="B316" s="186" t="s">
        <v>1122</v>
      </c>
      <c r="C316" s="186" t="s">
        <v>175</v>
      </c>
      <c r="D316" s="186" t="s">
        <v>176</v>
      </c>
      <c r="E316" s="188">
        <v>1864.94</v>
      </c>
    </row>
    <row r="317" spans="1:5">
      <c r="A317" s="186">
        <v>42421</v>
      </c>
      <c r="B317" s="186" t="s">
        <v>1123</v>
      </c>
      <c r="C317" s="186" t="s">
        <v>175</v>
      </c>
      <c r="D317" s="186" t="s">
        <v>176</v>
      </c>
      <c r="E317" s="188">
        <v>16980.099999999999</v>
      </c>
    </row>
    <row r="318" spans="1:5">
      <c r="A318" s="186">
        <v>42416</v>
      </c>
      <c r="B318" s="186" t="s">
        <v>1124</v>
      </c>
      <c r="C318" s="186" t="s">
        <v>175</v>
      </c>
      <c r="D318" s="186" t="s">
        <v>176</v>
      </c>
      <c r="E318" s="188">
        <v>8039.55</v>
      </c>
    </row>
    <row r="319" spans="1:5">
      <c r="A319" s="186">
        <v>42417</v>
      </c>
      <c r="B319" s="186" t="s">
        <v>1125</v>
      </c>
      <c r="C319" s="186" t="s">
        <v>175</v>
      </c>
      <c r="D319" s="186" t="s">
        <v>176</v>
      </c>
      <c r="E319" s="188">
        <v>9013</v>
      </c>
    </row>
    <row r="320" spans="1:5">
      <c r="A320" s="186">
        <v>42419</v>
      </c>
      <c r="B320" s="186" t="s">
        <v>1126</v>
      </c>
      <c r="C320" s="186" t="s">
        <v>175</v>
      </c>
      <c r="D320" s="186" t="s">
        <v>176</v>
      </c>
      <c r="E320" s="188">
        <v>10182.77</v>
      </c>
    </row>
    <row r="321" spans="1:5">
      <c r="A321" s="186">
        <v>42420</v>
      </c>
      <c r="B321" s="186" t="s">
        <v>1127</v>
      </c>
      <c r="C321" s="186" t="s">
        <v>175</v>
      </c>
      <c r="D321" s="186" t="s">
        <v>176</v>
      </c>
      <c r="E321" s="188">
        <v>13995.47</v>
      </c>
    </row>
    <row r="322" spans="1:5">
      <c r="A322" s="186">
        <v>43195</v>
      </c>
      <c r="B322" s="186" t="s">
        <v>1128</v>
      </c>
      <c r="C322" s="186" t="s">
        <v>175</v>
      </c>
      <c r="D322" s="186" t="s">
        <v>176</v>
      </c>
      <c r="E322" s="188">
        <v>4928</v>
      </c>
    </row>
    <row r="323" spans="1:5">
      <c r="A323" s="186">
        <v>43196</v>
      </c>
      <c r="B323" s="186" t="s">
        <v>1129</v>
      </c>
      <c r="C323" s="186" t="s">
        <v>175</v>
      </c>
      <c r="D323" s="186" t="s">
        <v>176</v>
      </c>
      <c r="E323" s="188">
        <v>6107.55</v>
      </c>
    </row>
    <row r="324" spans="1:5">
      <c r="A324" s="186">
        <v>43198</v>
      </c>
      <c r="B324" s="186" t="s">
        <v>1130</v>
      </c>
      <c r="C324" s="186" t="s">
        <v>175</v>
      </c>
      <c r="D324" s="186" t="s">
        <v>176</v>
      </c>
      <c r="E324" s="188">
        <v>9075.68</v>
      </c>
    </row>
    <row r="325" spans="1:5">
      <c r="A325" s="186">
        <v>43199</v>
      </c>
      <c r="B325" s="186" t="s">
        <v>1131</v>
      </c>
      <c r="C325" s="186" t="s">
        <v>175</v>
      </c>
      <c r="D325" s="186" t="s">
        <v>176</v>
      </c>
      <c r="E325" s="188">
        <v>9408.24</v>
      </c>
    </row>
    <row r="326" spans="1:5">
      <c r="A326" s="186">
        <v>43200</v>
      </c>
      <c r="B326" s="186" t="s">
        <v>1132</v>
      </c>
      <c r="C326" s="186" t="s">
        <v>175</v>
      </c>
      <c r="D326" s="186" t="s">
        <v>176</v>
      </c>
      <c r="E326" s="188">
        <v>10796.64</v>
      </c>
    </row>
    <row r="327" spans="1:5">
      <c r="A327" s="186">
        <v>39556</v>
      </c>
      <c r="B327" s="186" t="s">
        <v>1133</v>
      </c>
      <c r="C327" s="186" t="s">
        <v>175</v>
      </c>
      <c r="D327" s="186" t="s">
        <v>176</v>
      </c>
      <c r="E327" s="188">
        <v>5896.81</v>
      </c>
    </row>
    <row r="328" spans="1:5">
      <c r="A328" s="186">
        <v>39557</v>
      </c>
      <c r="B328" s="186" t="s">
        <v>1134</v>
      </c>
      <c r="C328" s="186" t="s">
        <v>175</v>
      </c>
      <c r="D328" s="186" t="s">
        <v>176</v>
      </c>
      <c r="E328" s="188">
        <v>6349.57</v>
      </c>
    </row>
    <row r="329" spans="1:5">
      <c r="A329" s="186">
        <v>39559</v>
      </c>
      <c r="B329" s="186" t="s">
        <v>1135</v>
      </c>
      <c r="C329" s="186" t="s">
        <v>175</v>
      </c>
      <c r="D329" s="186" t="s">
        <v>176</v>
      </c>
      <c r="E329" s="188">
        <v>9383.4500000000007</v>
      </c>
    </row>
    <row r="330" spans="1:5">
      <c r="A330" s="186">
        <v>39560</v>
      </c>
      <c r="B330" s="186" t="s">
        <v>1136</v>
      </c>
      <c r="C330" s="186" t="s">
        <v>175</v>
      </c>
      <c r="D330" s="186" t="s">
        <v>176</v>
      </c>
      <c r="E330" s="188">
        <v>10855.73</v>
      </c>
    </row>
    <row r="331" spans="1:5">
      <c r="A331" s="186">
        <v>39561</v>
      </c>
      <c r="B331" s="186" t="s">
        <v>1137</v>
      </c>
      <c r="C331" s="186" t="s">
        <v>175</v>
      </c>
      <c r="D331" s="186" t="s">
        <v>176</v>
      </c>
      <c r="E331" s="188">
        <v>11356.48</v>
      </c>
    </row>
    <row r="332" spans="1:5">
      <c r="A332" s="186">
        <v>43190</v>
      </c>
      <c r="B332" s="186" t="s">
        <v>1138</v>
      </c>
      <c r="C332" s="186" t="s">
        <v>175</v>
      </c>
      <c r="D332" s="186" t="s">
        <v>176</v>
      </c>
      <c r="E332" s="188">
        <v>1675.91</v>
      </c>
    </row>
    <row r="333" spans="1:5">
      <c r="A333" s="186">
        <v>39555</v>
      </c>
      <c r="B333" s="186" t="s">
        <v>1139</v>
      </c>
      <c r="C333" s="186" t="s">
        <v>175</v>
      </c>
      <c r="D333" s="186" t="s">
        <v>176</v>
      </c>
      <c r="E333" s="188">
        <v>1812.91</v>
      </c>
    </row>
    <row r="334" spans="1:5">
      <c r="A334" s="186">
        <v>43191</v>
      </c>
      <c r="B334" s="186" t="s">
        <v>1140</v>
      </c>
      <c r="C334" s="186" t="s">
        <v>175</v>
      </c>
      <c r="D334" s="186" t="s">
        <v>176</v>
      </c>
      <c r="E334" s="188">
        <v>2411.42</v>
      </c>
    </row>
    <row r="335" spans="1:5">
      <c r="A335" s="186">
        <v>39548</v>
      </c>
      <c r="B335" s="186" t="s">
        <v>1141</v>
      </c>
      <c r="C335" s="186" t="s">
        <v>175</v>
      </c>
      <c r="D335" s="186" t="s">
        <v>176</v>
      </c>
      <c r="E335" s="188">
        <v>2689.1</v>
      </c>
    </row>
    <row r="336" spans="1:5">
      <c r="A336" s="186">
        <v>43192</v>
      </c>
      <c r="B336" s="186" t="s">
        <v>1142</v>
      </c>
      <c r="C336" s="186" t="s">
        <v>175</v>
      </c>
      <c r="D336" s="186" t="s">
        <v>176</v>
      </c>
      <c r="E336" s="188">
        <v>3158.74</v>
      </c>
    </row>
    <row r="337" spans="1:5">
      <c r="A337" s="186">
        <v>39554</v>
      </c>
      <c r="B337" s="186" t="s">
        <v>1143</v>
      </c>
      <c r="C337" s="186" t="s">
        <v>175</v>
      </c>
      <c r="D337" s="186" t="s">
        <v>176</v>
      </c>
      <c r="E337" s="188">
        <v>3555.94</v>
      </c>
    </row>
    <row r="338" spans="1:5">
      <c r="A338" s="186">
        <v>43194</v>
      </c>
      <c r="B338" s="186" t="s">
        <v>1144</v>
      </c>
      <c r="C338" s="186" t="s">
        <v>175</v>
      </c>
      <c r="D338" s="186" t="s">
        <v>176</v>
      </c>
      <c r="E338" s="188">
        <v>1435.71</v>
      </c>
    </row>
    <row r="339" spans="1:5">
      <c r="A339" s="186">
        <v>39551</v>
      </c>
      <c r="B339" s="186" t="s">
        <v>1145</v>
      </c>
      <c r="C339" s="186" t="s">
        <v>175</v>
      </c>
      <c r="D339" s="186" t="s">
        <v>176</v>
      </c>
      <c r="E339" s="188">
        <v>1580.87</v>
      </c>
    </row>
    <row r="340" spans="1:5">
      <c r="A340" s="186">
        <v>43185</v>
      </c>
      <c r="B340" s="186" t="s">
        <v>1146</v>
      </c>
      <c r="C340" s="186" t="s">
        <v>175</v>
      </c>
      <c r="D340" s="186" t="s">
        <v>176</v>
      </c>
      <c r="E340" s="188">
        <v>4492.54</v>
      </c>
    </row>
    <row r="341" spans="1:5">
      <c r="A341" s="186">
        <v>43186</v>
      </c>
      <c r="B341" s="186" t="s">
        <v>1147</v>
      </c>
      <c r="C341" s="186" t="s">
        <v>175</v>
      </c>
      <c r="D341" s="186" t="s">
        <v>176</v>
      </c>
      <c r="E341" s="188">
        <v>4738.72</v>
      </c>
    </row>
    <row r="342" spans="1:5">
      <c r="A342" s="186">
        <v>43187</v>
      </c>
      <c r="B342" s="186" t="s">
        <v>1148</v>
      </c>
      <c r="C342" s="186" t="s">
        <v>175</v>
      </c>
      <c r="D342" s="186" t="s">
        <v>176</v>
      </c>
      <c r="E342" s="188">
        <v>6288.33</v>
      </c>
    </row>
    <row r="343" spans="1:5">
      <c r="A343" s="186">
        <v>43188</v>
      </c>
      <c r="B343" s="186" t="s">
        <v>1149</v>
      </c>
      <c r="C343" s="186" t="s">
        <v>175</v>
      </c>
      <c r="D343" s="186" t="s">
        <v>176</v>
      </c>
      <c r="E343" s="188">
        <v>7619.15</v>
      </c>
    </row>
    <row r="344" spans="1:5">
      <c r="A344" s="186">
        <v>43189</v>
      </c>
      <c r="B344" s="186" t="s">
        <v>1150</v>
      </c>
      <c r="C344" s="186" t="s">
        <v>175</v>
      </c>
      <c r="D344" s="186" t="s">
        <v>176</v>
      </c>
      <c r="E344" s="188">
        <v>8570.27</v>
      </c>
    </row>
    <row r="345" spans="1:5">
      <c r="A345" s="186">
        <v>39580</v>
      </c>
      <c r="B345" s="186" t="s">
        <v>1151</v>
      </c>
      <c r="C345" s="186" t="s">
        <v>175</v>
      </c>
      <c r="D345" s="186" t="s">
        <v>176</v>
      </c>
      <c r="E345" s="188">
        <v>67537.279999999999</v>
      </c>
    </row>
    <row r="346" spans="1:5">
      <c r="A346" s="186">
        <v>39577</v>
      </c>
      <c r="B346" s="186" t="s">
        <v>1152</v>
      </c>
      <c r="C346" s="186" t="s">
        <v>175</v>
      </c>
      <c r="D346" s="186" t="s">
        <v>176</v>
      </c>
      <c r="E346" s="188">
        <v>21139.02</v>
      </c>
    </row>
    <row r="347" spans="1:5">
      <c r="A347" s="186">
        <v>39578</v>
      </c>
      <c r="B347" s="186" t="s">
        <v>1153</v>
      </c>
      <c r="C347" s="186" t="s">
        <v>175</v>
      </c>
      <c r="D347" s="186" t="s">
        <v>176</v>
      </c>
      <c r="E347" s="188">
        <v>27280.33</v>
      </c>
    </row>
    <row r="348" spans="1:5">
      <c r="A348" s="186">
        <v>39579</v>
      </c>
      <c r="B348" s="186" t="s">
        <v>1154</v>
      </c>
      <c r="C348" s="186" t="s">
        <v>175</v>
      </c>
      <c r="D348" s="186" t="s">
        <v>176</v>
      </c>
      <c r="E348" s="188">
        <v>39690.74</v>
      </c>
    </row>
    <row r="349" spans="1:5">
      <c r="A349" s="186">
        <v>39826</v>
      </c>
      <c r="B349" s="186" t="s">
        <v>1155</v>
      </c>
      <c r="C349" s="186" t="s">
        <v>175</v>
      </c>
      <c r="D349" s="186" t="s">
        <v>176</v>
      </c>
      <c r="E349" s="188">
        <v>4874.74</v>
      </c>
    </row>
    <row r="350" spans="1:5">
      <c r="A350" s="186">
        <v>10700</v>
      </c>
      <c r="B350" s="186" t="s">
        <v>1156</v>
      </c>
      <c r="C350" s="186" t="s">
        <v>175</v>
      </c>
      <c r="D350" s="186" t="s">
        <v>177</v>
      </c>
      <c r="E350" s="188">
        <v>23388.69</v>
      </c>
    </row>
    <row r="351" spans="1:5">
      <c r="A351" s="186">
        <v>346</v>
      </c>
      <c r="B351" s="186" t="s">
        <v>1157</v>
      </c>
      <c r="C351" s="186" t="s">
        <v>184</v>
      </c>
      <c r="D351" s="186" t="s">
        <v>176</v>
      </c>
      <c r="E351" s="187">
        <v>18.829999999999998</v>
      </c>
    </row>
    <row r="352" spans="1:5">
      <c r="A352" s="186">
        <v>3312</v>
      </c>
      <c r="B352" s="186" t="s">
        <v>1158</v>
      </c>
      <c r="C352" s="186" t="s">
        <v>184</v>
      </c>
      <c r="D352" s="186" t="s">
        <v>177</v>
      </c>
      <c r="E352" s="187">
        <v>21.12</v>
      </c>
    </row>
    <row r="353" spans="1:5">
      <c r="A353" s="186">
        <v>339</v>
      </c>
      <c r="B353" s="186" t="s">
        <v>1159</v>
      </c>
      <c r="C353" s="186" t="s">
        <v>181</v>
      </c>
      <c r="D353" s="186" t="s">
        <v>176</v>
      </c>
      <c r="E353" s="187">
        <v>0.97</v>
      </c>
    </row>
    <row r="354" spans="1:5">
      <c r="A354" s="186">
        <v>340</v>
      </c>
      <c r="B354" s="186" t="s">
        <v>1160</v>
      </c>
      <c r="C354" s="186" t="s">
        <v>181</v>
      </c>
      <c r="D354" s="186" t="s">
        <v>176</v>
      </c>
      <c r="E354" s="187">
        <v>0.87</v>
      </c>
    </row>
    <row r="355" spans="1:5">
      <c r="A355" s="186">
        <v>43130</v>
      </c>
      <c r="B355" s="186" t="s">
        <v>1161</v>
      </c>
      <c r="C355" s="186" t="s">
        <v>184</v>
      </c>
      <c r="D355" s="186" t="s">
        <v>174</v>
      </c>
      <c r="E355" s="187">
        <v>15.9</v>
      </c>
    </row>
    <row r="356" spans="1:5">
      <c r="A356" s="186">
        <v>344</v>
      </c>
      <c r="B356" s="186" t="s">
        <v>1162</v>
      </c>
      <c r="C356" s="186" t="s">
        <v>184</v>
      </c>
      <c r="D356" s="186" t="s">
        <v>176</v>
      </c>
      <c r="E356" s="187">
        <v>20.9</v>
      </c>
    </row>
    <row r="357" spans="1:5">
      <c r="A357" s="186">
        <v>345</v>
      </c>
      <c r="B357" s="186" t="s">
        <v>1163</v>
      </c>
      <c r="C357" s="186" t="s">
        <v>184</v>
      </c>
      <c r="D357" s="186" t="s">
        <v>176</v>
      </c>
      <c r="E357" s="187">
        <v>22.68</v>
      </c>
    </row>
    <row r="358" spans="1:5">
      <c r="A358" s="186">
        <v>43131</v>
      </c>
      <c r="B358" s="186" t="s">
        <v>1164</v>
      </c>
      <c r="C358" s="186" t="s">
        <v>184</v>
      </c>
      <c r="D358" s="186" t="s">
        <v>176</v>
      </c>
      <c r="E358" s="187">
        <v>18.47</v>
      </c>
    </row>
    <row r="359" spans="1:5">
      <c r="A359" s="186">
        <v>3313</v>
      </c>
      <c r="B359" s="186" t="s">
        <v>1165</v>
      </c>
      <c r="C359" s="186" t="s">
        <v>184</v>
      </c>
      <c r="D359" s="186" t="s">
        <v>177</v>
      </c>
      <c r="E359" s="187">
        <v>27.18</v>
      </c>
    </row>
    <row r="360" spans="1:5">
      <c r="A360" s="186">
        <v>43132</v>
      </c>
      <c r="B360" s="186" t="s">
        <v>1166</v>
      </c>
      <c r="C360" s="186" t="s">
        <v>184</v>
      </c>
      <c r="D360" s="186" t="s">
        <v>176</v>
      </c>
      <c r="E360" s="187">
        <v>15.9</v>
      </c>
    </row>
    <row r="361" spans="1:5">
      <c r="A361" s="186">
        <v>366</v>
      </c>
      <c r="B361" s="186" t="s">
        <v>1167</v>
      </c>
      <c r="C361" s="186" t="s">
        <v>186</v>
      </c>
      <c r="D361" s="186" t="s">
        <v>174</v>
      </c>
      <c r="E361" s="187">
        <v>127.45</v>
      </c>
    </row>
    <row r="362" spans="1:5">
      <c r="A362" s="186">
        <v>367</v>
      </c>
      <c r="B362" s="186" t="s">
        <v>1168</v>
      </c>
      <c r="C362" s="186" t="s">
        <v>186</v>
      </c>
      <c r="D362" s="186" t="s">
        <v>174</v>
      </c>
      <c r="E362" s="187">
        <v>130</v>
      </c>
    </row>
    <row r="363" spans="1:5">
      <c r="A363" s="186">
        <v>370</v>
      </c>
      <c r="B363" s="186" t="s">
        <v>1169</v>
      </c>
      <c r="C363" s="186" t="s">
        <v>186</v>
      </c>
      <c r="D363" s="186" t="s">
        <v>174</v>
      </c>
      <c r="E363" s="187">
        <v>124.9</v>
      </c>
    </row>
    <row r="364" spans="1:5">
      <c r="A364" s="186">
        <v>368</v>
      </c>
      <c r="B364" s="186" t="s">
        <v>1170</v>
      </c>
      <c r="C364" s="186" t="s">
        <v>186</v>
      </c>
      <c r="D364" s="186" t="s">
        <v>176</v>
      </c>
      <c r="E364" s="187">
        <v>97.5</v>
      </c>
    </row>
    <row r="365" spans="1:5">
      <c r="A365" s="186">
        <v>11075</v>
      </c>
      <c r="B365" s="186" t="s">
        <v>1171</v>
      </c>
      <c r="C365" s="186" t="s">
        <v>186</v>
      </c>
      <c r="D365" s="186" t="s">
        <v>176</v>
      </c>
      <c r="E365" s="188">
        <v>2128.75</v>
      </c>
    </row>
    <row r="366" spans="1:5">
      <c r="A366" s="186">
        <v>1381</v>
      </c>
      <c r="B366" s="186" t="s">
        <v>1172</v>
      </c>
      <c r="C366" s="186" t="s">
        <v>184</v>
      </c>
      <c r="D366" s="186" t="s">
        <v>174</v>
      </c>
      <c r="E366" s="187">
        <v>0.5</v>
      </c>
    </row>
    <row r="367" spans="1:5">
      <c r="A367" s="186">
        <v>34353</v>
      </c>
      <c r="B367" s="186" t="s">
        <v>1173</v>
      </c>
      <c r="C367" s="186" t="s">
        <v>184</v>
      </c>
      <c r="D367" s="186" t="s">
        <v>176</v>
      </c>
      <c r="E367" s="187">
        <v>0.93</v>
      </c>
    </row>
    <row r="368" spans="1:5">
      <c r="A368" s="186">
        <v>37595</v>
      </c>
      <c r="B368" s="186" t="s">
        <v>1174</v>
      </c>
      <c r="C368" s="186" t="s">
        <v>184</v>
      </c>
      <c r="D368" s="186" t="s">
        <v>176</v>
      </c>
      <c r="E368" s="187">
        <v>1.53</v>
      </c>
    </row>
    <row r="369" spans="1:5">
      <c r="A369" s="186">
        <v>37596</v>
      </c>
      <c r="B369" s="186" t="s">
        <v>1175</v>
      </c>
      <c r="C369" s="186" t="s">
        <v>184</v>
      </c>
      <c r="D369" s="186" t="s">
        <v>176</v>
      </c>
      <c r="E369" s="187">
        <v>1.76</v>
      </c>
    </row>
    <row r="370" spans="1:5">
      <c r="A370" s="186">
        <v>371</v>
      </c>
      <c r="B370" s="186" t="s">
        <v>1176</v>
      </c>
      <c r="C370" s="186" t="s">
        <v>184</v>
      </c>
      <c r="D370" s="186" t="s">
        <v>176</v>
      </c>
      <c r="E370" s="187">
        <v>0.54</v>
      </c>
    </row>
    <row r="371" spans="1:5">
      <c r="A371" s="186">
        <v>37553</v>
      </c>
      <c r="B371" s="186" t="s">
        <v>1177</v>
      </c>
      <c r="C371" s="186" t="s">
        <v>184</v>
      </c>
      <c r="D371" s="186" t="s">
        <v>176</v>
      </c>
      <c r="E371" s="187">
        <v>1.02</v>
      </c>
    </row>
    <row r="372" spans="1:5">
      <c r="A372" s="186">
        <v>37552</v>
      </c>
      <c r="B372" s="186" t="s">
        <v>1178</v>
      </c>
      <c r="C372" s="186" t="s">
        <v>184</v>
      </c>
      <c r="D372" s="186" t="s">
        <v>176</v>
      </c>
      <c r="E372" s="187">
        <v>1.64</v>
      </c>
    </row>
    <row r="373" spans="1:5">
      <c r="A373" s="186">
        <v>36880</v>
      </c>
      <c r="B373" s="186" t="s">
        <v>1179</v>
      </c>
      <c r="C373" s="186" t="s">
        <v>184</v>
      </c>
      <c r="D373" s="186" t="s">
        <v>176</v>
      </c>
      <c r="E373" s="187">
        <v>1.66</v>
      </c>
    </row>
    <row r="374" spans="1:5">
      <c r="A374" s="186">
        <v>34355</v>
      </c>
      <c r="B374" s="186" t="s">
        <v>1180</v>
      </c>
      <c r="C374" s="186" t="s">
        <v>184</v>
      </c>
      <c r="D374" s="186" t="s">
        <v>176</v>
      </c>
      <c r="E374" s="187">
        <v>1.43</v>
      </c>
    </row>
    <row r="375" spans="1:5">
      <c r="A375" s="186">
        <v>130</v>
      </c>
      <c r="B375" s="186" t="s">
        <v>1181</v>
      </c>
      <c r="C375" s="186" t="s">
        <v>184</v>
      </c>
      <c r="D375" s="186" t="s">
        <v>176</v>
      </c>
      <c r="E375" s="187">
        <v>4.13</v>
      </c>
    </row>
    <row r="376" spans="1:5">
      <c r="A376" s="186">
        <v>135</v>
      </c>
      <c r="B376" s="186" t="s">
        <v>1182</v>
      </c>
      <c r="C376" s="186" t="s">
        <v>184</v>
      </c>
      <c r="D376" s="186" t="s">
        <v>176</v>
      </c>
      <c r="E376" s="187">
        <v>3.32</v>
      </c>
    </row>
    <row r="377" spans="1:5">
      <c r="A377" s="186">
        <v>36886</v>
      </c>
      <c r="B377" s="186" t="s">
        <v>1183</v>
      </c>
      <c r="C377" s="186" t="s">
        <v>184</v>
      </c>
      <c r="D377" s="186" t="s">
        <v>176</v>
      </c>
      <c r="E377" s="187">
        <v>0.51</v>
      </c>
    </row>
    <row r="378" spans="1:5">
      <c r="A378" s="186">
        <v>38546</v>
      </c>
      <c r="B378" s="186" t="s">
        <v>1184</v>
      </c>
      <c r="C378" s="186" t="s">
        <v>186</v>
      </c>
      <c r="D378" s="186" t="s">
        <v>176</v>
      </c>
      <c r="E378" s="187">
        <v>376.44</v>
      </c>
    </row>
    <row r="379" spans="1:5">
      <c r="A379" s="186">
        <v>34549</v>
      </c>
      <c r="B379" s="186" t="s">
        <v>1185</v>
      </c>
      <c r="C379" s="186" t="s">
        <v>186</v>
      </c>
      <c r="D379" s="186" t="s">
        <v>176</v>
      </c>
      <c r="E379" s="187">
        <v>205.31</v>
      </c>
    </row>
    <row r="380" spans="1:5">
      <c r="A380" s="186">
        <v>6081</v>
      </c>
      <c r="B380" s="186" t="s">
        <v>1186</v>
      </c>
      <c r="C380" s="186" t="s">
        <v>186</v>
      </c>
      <c r="D380" s="186" t="s">
        <v>176</v>
      </c>
      <c r="E380" s="187">
        <v>29.08</v>
      </c>
    </row>
    <row r="381" spans="1:5">
      <c r="A381" s="186">
        <v>6077</v>
      </c>
      <c r="B381" s="186" t="s">
        <v>1187</v>
      </c>
      <c r="C381" s="186" t="s">
        <v>186</v>
      </c>
      <c r="D381" s="186" t="s">
        <v>176</v>
      </c>
      <c r="E381" s="187">
        <v>16.760000000000002</v>
      </c>
    </row>
    <row r="382" spans="1:5">
      <c r="A382" s="186">
        <v>6079</v>
      </c>
      <c r="B382" s="186" t="s">
        <v>1188</v>
      </c>
      <c r="C382" s="186" t="s">
        <v>186</v>
      </c>
      <c r="D382" s="186" t="s">
        <v>176</v>
      </c>
      <c r="E382" s="187">
        <v>9.58</v>
      </c>
    </row>
    <row r="383" spans="1:5">
      <c r="A383" s="186">
        <v>1091</v>
      </c>
      <c r="B383" s="186" t="s">
        <v>1189</v>
      </c>
      <c r="C383" s="186" t="s">
        <v>175</v>
      </c>
      <c r="D383" s="186" t="s">
        <v>177</v>
      </c>
      <c r="E383" s="187">
        <v>29.86</v>
      </c>
    </row>
    <row r="384" spans="1:5">
      <c r="A384" s="186">
        <v>1094</v>
      </c>
      <c r="B384" s="186" t="s">
        <v>1190</v>
      </c>
      <c r="C384" s="186" t="s">
        <v>175</v>
      </c>
      <c r="D384" s="186" t="s">
        <v>177</v>
      </c>
      <c r="E384" s="187">
        <v>20.89</v>
      </c>
    </row>
    <row r="385" spans="1:5">
      <c r="A385" s="186">
        <v>1095</v>
      </c>
      <c r="B385" s="186" t="s">
        <v>1191</v>
      </c>
      <c r="C385" s="186" t="s">
        <v>175</v>
      </c>
      <c r="D385" s="186" t="s">
        <v>177</v>
      </c>
      <c r="E385" s="187">
        <v>44.39</v>
      </c>
    </row>
    <row r="386" spans="1:5">
      <c r="A386" s="186">
        <v>1092</v>
      </c>
      <c r="B386" s="186" t="s">
        <v>1192</v>
      </c>
      <c r="C386" s="186" t="s">
        <v>175</v>
      </c>
      <c r="D386" s="186" t="s">
        <v>177</v>
      </c>
      <c r="E386" s="187">
        <v>34.35</v>
      </c>
    </row>
    <row r="387" spans="1:5">
      <c r="A387" s="186">
        <v>1093</v>
      </c>
      <c r="B387" s="186" t="s">
        <v>1193</v>
      </c>
      <c r="C387" s="186" t="s">
        <v>175</v>
      </c>
      <c r="D387" s="186" t="s">
        <v>177</v>
      </c>
      <c r="E387" s="187">
        <v>80.22</v>
      </c>
    </row>
    <row r="388" spans="1:5">
      <c r="A388" s="186">
        <v>1090</v>
      </c>
      <c r="B388" s="186" t="s">
        <v>1194</v>
      </c>
      <c r="C388" s="186" t="s">
        <v>175</v>
      </c>
      <c r="D388" s="186" t="s">
        <v>177</v>
      </c>
      <c r="E388" s="187">
        <v>57.43</v>
      </c>
    </row>
    <row r="389" spans="1:5">
      <c r="A389" s="186">
        <v>1096</v>
      </c>
      <c r="B389" s="186" t="s">
        <v>1195</v>
      </c>
      <c r="C389" s="186" t="s">
        <v>175</v>
      </c>
      <c r="D389" s="186" t="s">
        <v>177</v>
      </c>
      <c r="E389" s="187">
        <v>103.36</v>
      </c>
    </row>
    <row r="390" spans="1:5">
      <c r="A390" s="186">
        <v>1097</v>
      </c>
      <c r="B390" s="186" t="s">
        <v>1196</v>
      </c>
      <c r="C390" s="186" t="s">
        <v>175</v>
      </c>
      <c r="D390" s="186" t="s">
        <v>177</v>
      </c>
      <c r="E390" s="187">
        <v>87.74</v>
      </c>
    </row>
    <row r="391" spans="1:5">
      <c r="A391" s="186">
        <v>378</v>
      </c>
      <c r="B391" s="186" t="s">
        <v>1197</v>
      </c>
      <c r="C391" s="186" t="s">
        <v>187</v>
      </c>
      <c r="D391" s="186" t="s">
        <v>176</v>
      </c>
      <c r="E391" s="187">
        <v>14.58</v>
      </c>
    </row>
    <row r="392" spans="1:5">
      <c r="A392" s="186">
        <v>40911</v>
      </c>
      <c r="B392" s="186" t="s">
        <v>1198</v>
      </c>
      <c r="C392" s="186" t="s">
        <v>188</v>
      </c>
      <c r="D392" s="186" t="s">
        <v>176</v>
      </c>
      <c r="E392" s="188">
        <v>2579.62</v>
      </c>
    </row>
    <row r="393" spans="1:5">
      <c r="A393" s="186">
        <v>33939</v>
      </c>
      <c r="B393" s="186" t="s">
        <v>1199</v>
      </c>
      <c r="C393" s="186" t="s">
        <v>187</v>
      </c>
      <c r="D393" s="186" t="s">
        <v>176</v>
      </c>
      <c r="E393" s="187">
        <v>58.12</v>
      </c>
    </row>
    <row r="394" spans="1:5">
      <c r="A394" s="186">
        <v>40815</v>
      </c>
      <c r="B394" s="186" t="s">
        <v>1200</v>
      </c>
      <c r="C394" s="186" t="s">
        <v>188</v>
      </c>
      <c r="D394" s="186" t="s">
        <v>176</v>
      </c>
      <c r="E394" s="188">
        <v>10281.32</v>
      </c>
    </row>
    <row r="395" spans="1:5">
      <c r="A395" s="186">
        <v>34760</v>
      </c>
      <c r="B395" s="186" t="s">
        <v>1201</v>
      </c>
      <c r="C395" s="186" t="s">
        <v>187</v>
      </c>
      <c r="D395" s="186" t="s">
        <v>176</v>
      </c>
      <c r="E395" s="187">
        <v>58.12</v>
      </c>
    </row>
    <row r="396" spans="1:5">
      <c r="A396" s="186">
        <v>40935</v>
      </c>
      <c r="B396" s="186" t="s">
        <v>1202</v>
      </c>
      <c r="C396" s="186" t="s">
        <v>188</v>
      </c>
      <c r="D396" s="186" t="s">
        <v>176</v>
      </c>
      <c r="E396" s="188">
        <v>10279.120000000001</v>
      </c>
    </row>
    <row r="397" spans="1:5">
      <c r="A397" s="186">
        <v>33952</v>
      </c>
      <c r="B397" s="186" t="s">
        <v>1203</v>
      </c>
      <c r="C397" s="186" t="s">
        <v>187</v>
      </c>
      <c r="D397" s="186" t="s">
        <v>176</v>
      </c>
      <c r="E397" s="187">
        <v>82.57</v>
      </c>
    </row>
    <row r="398" spans="1:5">
      <c r="A398" s="186">
        <v>40816</v>
      </c>
      <c r="B398" s="186" t="s">
        <v>1204</v>
      </c>
      <c r="C398" s="186" t="s">
        <v>188</v>
      </c>
      <c r="D398" s="186" t="s">
        <v>176</v>
      </c>
      <c r="E398" s="188">
        <v>14603.75</v>
      </c>
    </row>
    <row r="399" spans="1:5">
      <c r="A399" s="186">
        <v>33953</v>
      </c>
      <c r="B399" s="186" t="s">
        <v>1205</v>
      </c>
      <c r="C399" s="186" t="s">
        <v>187</v>
      </c>
      <c r="D399" s="186" t="s">
        <v>176</v>
      </c>
      <c r="E399" s="187">
        <v>109.16</v>
      </c>
    </row>
    <row r="400" spans="1:5">
      <c r="A400" s="186">
        <v>40817</v>
      </c>
      <c r="B400" s="186" t="s">
        <v>1206</v>
      </c>
      <c r="C400" s="186" t="s">
        <v>188</v>
      </c>
      <c r="D400" s="186" t="s">
        <v>176</v>
      </c>
      <c r="E400" s="188">
        <v>19307.45</v>
      </c>
    </row>
    <row r="401" spans="1:5">
      <c r="A401" s="186">
        <v>13348</v>
      </c>
      <c r="B401" s="186" t="s">
        <v>1207</v>
      </c>
      <c r="C401" s="186" t="s">
        <v>175</v>
      </c>
      <c r="D401" s="186" t="s">
        <v>177</v>
      </c>
      <c r="E401" s="187">
        <v>1.03</v>
      </c>
    </row>
    <row r="402" spans="1:5">
      <c r="A402" s="186">
        <v>39211</v>
      </c>
      <c r="B402" s="186" t="s">
        <v>1208</v>
      </c>
      <c r="C402" s="186" t="s">
        <v>175</v>
      </c>
      <c r="D402" s="186" t="s">
        <v>177</v>
      </c>
      <c r="E402" s="187">
        <v>1.43</v>
      </c>
    </row>
    <row r="403" spans="1:5">
      <c r="A403" s="186">
        <v>39212</v>
      </c>
      <c r="B403" s="186" t="s">
        <v>1209</v>
      </c>
      <c r="C403" s="186" t="s">
        <v>175</v>
      </c>
      <c r="D403" s="186" t="s">
        <v>177</v>
      </c>
      <c r="E403" s="187">
        <v>1.59</v>
      </c>
    </row>
    <row r="404" spans="1:5">
      <c r="A404" s="186">
        <v>39208</v>
      </c>
      <c r="B404" s="186" t="s">
        <v>1210</v>
      </c>
      <c r="C404" s="186" t="s">
        <v>175</v>
      </c>
      <c r="D404" s="186" t="s">
        <v>177</v>
      </c>
      <c r="E404" s="187">
        <v>0.43</v>
      </c>
    </row>
    <row r="405" spans="1:5">
      <c r="A405" s="186">
        <v>39210</v>
      </c>
      <c r="B405" s="186" t="s">
        <v>1211</v>
      </c>
      <c r="C405" s="186" t="s">
        <v>175</v>
      </c>
      <c r="D405" s="186" t="s">
        <v>177</v>
      </c>
      <c r="E405" s="187">
        <v>0.8</v>
      </c>
    </row>
    <row r="406" spans="1:5">
      <c r="A406" s="186">
        <v>39214</v>
      </c>
      <c r="B406" s="186" t="s">
        <v>1212</v>
      </c>
      <c r="C406" s="186" t="s">
        <v>175</v>
      </c>
      <c r="D406" s="186" t="s">
        <v>177</v>
      </c>
      <c r="E406" s="187">
        <v>2.95</v>
      </c>
    </row>
    <row r="407" spans="1:5">
      <c r="A407" s="186">
        <v>39213</v>
      </c>
      <c r="B407" s="186" t="s">
        <v>1213</v>
      </c>
      <c r="C407" s="186" t="s">
        <v>175</v>
      </c>
      <c r="D407" s="186" t="s">
        <v>177</v>
      </c>
      <c r="E407" s="187">
        <v>2.08</v>
      </c>
    </row>
    <row r="408" spans="1:5">
      <c r="A408" s="186">
        <v>39209</v>
      </c>
      <c r="B408" s="186" t="s">
        <v>1214</v>
      </c>
      <c r="C408" s="186" t="s">
        <v>175</v>
      </c>
      <c r="D408" s="186" t="s">
        <v>177</v>
      </c>
      <c r="E408" s="187">
        <v>0.52</v>
      </c>
    </row>
    <row r="409" spans="1:5">
      <c r="A409" s="186">
        <v>39207</v>
      </c>
      <c r="B409" s="186" t="s">
        <v>1215</v>
      </c>
      <c r="C409" s="186" t="s">
        <v>175</v>
      </c>
      <c r="D409" s="186" t="s">
        <v>177</v>
      </c>
      <c r="E409" s="187">
        <v>0.8</v>
      </c>
    </row>
    <row r="410" spans="1:5">
      <c r="A410" s="186">
        <v>39215</v>
      </c>
      <c r="B410" s="186" t="s">
        <v>1216</v>
      </c>
      <c r="C410" s="186" t="s">
        <v>175</v>
      </c>
      <c r="D410" s="186" t="s">
        <v>177</v>
      </c>
      <c r="E410" s="187">
        <v>5.38</v>
      </c>
    </row>
    <row r="411" spans="1:5">
      <c r="A411" s="186">
        <v>39216</v>
      </c>
      <c r="B411" s="186" t="s">
        <v>1217</v>
      </c>
      <c r="C411" s="186" t="s">
        <v>175</v>
      </c>
      <c r="D411" s="186" t="s">
        <v>177</v>
      </c>
      <c r="E411" s="187">
        <v>7.5</v>
      </c>
    </row>
    <row r="412" spans="1:5">
      <c r="A412" s="186">
        <v>11267</v>
      </c>
      <c r="B412" s="186" t="s">
        <v>1218</v>
      </c>
      <c r="C412" s="186" t="s">
        <v>175</v>
      </c>
      <c r="D412" s="186" t="s">
        <v>177</v>
      </c>
      <c r="E412" s="187">
        <v>0.9</v>
      </c>
    </row>
    <row r="413" spans="1:5">
      <c r="A413" s="186">
        <v>379</v>
      </c>
      <c r="B413" s="186" t="s">
        <v>1219</v>
      </c>
      <c r="C413" s="186" t="s">
        <v>175</v>
      </c>
      <c r="D413" s="186" t="s">
        <v>177</v>
      </c>
      <c r="E413" s="187">
        <v>0.9</v>
      </c>
    </row>
    <row r="414" spans="1:5">
      <c r="A414" s="186">
        <v>510</v>
      </c>
      <c r="B414" s="186" t="s">
        <v>1220</v>
      </c>
      <c r="C414" s="186" t="s">
        <v>184</v>
      </c>
      <c r="D414" s="186" t="s">
        <v>177</v>
      </c>
      <c r="E414" s="187">
        <v>9.8699999999999992</v>
      </c>
    </row>
    <row r="415" spans="1:5">
      <c r="A415" s="186">
        <v>516</v>
      </c>
      <c r="B415" s="186" t="s">
        <v>1221</v>
      </c>
      <c r="C415" s="186" t="s">
        <v>184</v>
      </c>
      <c r="D415" s="186" t="s">
        <v>177</v>
      </c>
      <c r="E415" s="187">
        <v>11.69</v>
      </c>
    </row>
    <row r="416" spans="1:5">
      <c r="A416" s="186">
        <v>509</v>
      </c>
      <c r="B416" s="186" t="s">
        <v>1222</v>
      </c>
      <c r="C416" s="186" t="s">
        <v>184</v>
      </c>
      <c r="D416" s="186" t="s">
        <v>177</v>
      </c>
      <c r="E416" s="187">
        <v>13.12</v>
      </c>
    </row>
    <row r="417" spans="1:5">
      <c r="A417" s="186">
        <v>40331</v>
      </c>
      <c r="B417" s="186" t="s">
        <v>1223</v>
      </c>
      <c r="C417" s="186" t="s">
        <v>187</v>
      </c>
      <c r="D417" s="186" t="s">
        <v>176</v>
      </c>
      <c r="E417" s="187">
        <v>22.53</v>
      </c>
    </row>
    <row r="418" spans="1:5">
      <c r="A418" s="186">
        <v>40930</v>
      </c>
      <c r="B418" s="186" t="s">
        <v>1224</v>
      </c>
      <c r="C418" s="186" t="s">
        <v>188</v>
      </c>
      <c r="D418" s="186" t="s">
        <v>176</v>
      </c>
      <c r="E418" s="188">
        <v>3985.4</v>
      </c>
    </row>
    <row r="419" spans="1:5">
      <c r="A419" s="186">
        <v>11761</v>
      </c>
      <c r="B419" s="186" t="s">
        <v>1225</v>
      </c>
      <c r="C419" s="186" t="s">
        <v>175</v>
      </c>
      <c r="D419" s="186" t="s">
        <v>176</v>
      </c>
      <c r="E419" s="187">
        <v>63.63</v>
      </c>
    </row>
    <row r="420" spans="1:5">
      <c r="A420" s="186">
        <v>377</v>
      </c>
      <c r="B420" s="186" t="s">
        <v>1226</v>
      </c>
      <c r="C420" s="186" t="s">
        <v>175</v>
      </c>
      <c r="D420" s="186" t="s">
        <v>174</v>
      </c>
      <c r="E420" s="187">
        <v>29.9</v>
      </c>
    </row>
    <row r="421" spans="1:5">
      <c r="A421" s="186">
        <v>7588</v>
      </c>
      <c r="B421" s="186" t="s">
        <v>1227</v>
      </c>
      <c r="C421" s="186" t="s">
        <v>175</v>
      </c>
      <c r="D421" s="186" t="s">
        <v>174</v>
      </c>
      <c r="E421" s="187">
        <v>38.450000000000003</v>
      </c>
    </row>
    <row r="422" spans="1:5">
      <c r="A422" s="186">
        <v>34392</v>
      </c>
      <c r="B422" s="186" t="s">
        <v>1228</v>
      </c>
      <c r="C422" s="186" t="s">
        <v>187</v>
      </c>
      <c r="D422" s="186" t="s">
        <v>176</v>
      </c>
      <c r="E422" s="187">
        <v>13.9</v>
      </c>
    </row>
    <row r="423" spans="1:5">
      <c r="A423" s="186">
        <v>40908</v>
      </c>
      <c r="B423" s="186" t="s">
        <v>1229</v>
      </c>
      <c r="C423" s="186" t="s">
        <v>188</v>
      </c>
      <c r="D423" s="186" t="s">
        <v>176</v>
      </c>
      <c r="E423" s="188">
        <v>2459.4699999999998</v>
      </c>
    </row>
    <row r="424" spans="1:5">
      <c r="A424" s="186">
        <v>34551</v>
      </c>
      <c r="B424" s="186" t="s">
        <v>1230</v>
      </c>
      <c r="C424" s="186" t="s">
        <v>187</v>
      </c>
      <c r="D424" s="186" t="s">
        <v>176</v>
      </c>
      <c r="E424" s="187">
        <v>10.61</v>
      </c>
    </row>
    <row r="425" spans="1:5">
      <c r="A425" s="186">
        <v>41078</v>
      </c>
      <c r="B425" s="186" t="s">
        <v>1231</v>
      </c>
      <c r="C425" s="186" t="s">
        <v>188</v>
      </c>
      <c r="D425" s="186" t="s">
        <v>176</v>
      </c>
      <c r="E425" s="188">
        <v>1880.42</v>
      </c>
    </row>
    <row r="426" spans="1:5">
      <c r="A426" s="186">
        <v>246</v>
      </c>
      <c r="B426" s="186" t="s">
        <v>1232</v>
      </c>
      <c r="C426" s="186" t="s">
        <v>187</v>
      </c>
      <c r="D426" s="186" t="s">
        <v>176</v>
      </c>
      <c r="E426" s="187">
        <v>10.33</v>
      </c>
    </row>
    <row r="427" spans="1:5">
      <c r="A427" s="186">
        <v>40927</v>
      </c>
      <c r="B427" s="186" t="s">
        <v>1233</v>
      </c>
      <c r="C427" s="186" t="s">
        <v>188</v>
      </c>
      <c r="D427" s="186" t="s">
        <v>176</v>
      </c>
      <c r="E427" s="188">
        <v>1828.91</v>
      </c>
    </row>
    <row r="428" spans="1:5">
      <c r="A428" s="186">
        <v>2350</v>
      </c>
      <c r="B428" s="186" t="s">
        <v>1234</v>
      </c>
      <c r="C428" s="186" t="s">
        <v>187</v>
      </c>
      <c r="D428" s="186" t="s">
        <v>176</v>
      </c>
      <c r="E428" s="187">
        <v>15.9</v>
      </c>
    </row>
    <row r="429" spans="1:5">
      <c r="A429" s="186">
        <v>40812</v>
      </c>
      <c r="B429" s="186" t="s">
        <v>1235</v>
      </c>
      <c r="C429" s="186" t="s">
        <v>188</v>
      </c>
      <c r="D429" s="186" t="s">
        <v>176</v>
      </c>
      <c r="E429" s="188">
        <v>2813.74</v>
      </c>
    </row>
    <row r="430" spans="1:5">
      <c r="A430" s="186">
        <v>245</v>
      </c>
      <c r="B430" s="186" t="s">
        <v>1236</v>
      </c>
      <c r="C430" s="186" t="s">
        <v>187</v>
      </c>
      <c r="D430" s="186" t="s">
        <v>176</v>
      </c>
      <c r="E430" s="187">
        <v>20.34</v>
      </c>
    </row>
    <row r="431" spans="1:5">
      <c r="A431" s="186">
        <v>41090</v>
      </c>
      <c r="B431" s="186" t="s">
        <v>1237</v>
      </c>
      <c r="C431" s="186" t="s">
        <v>188</v>
      </c>
      <c r="D431" s="186" t="s">
        <v>176</v>
      </c>
      <c r="E431" s="188">
        <v>3597.98</v>
      </c>
    </row>
    <row r="432" spans="1:5">
      <c r="A432" s="186">
        <v>251</v>
      </c>
      <c r="B432" s="186" t="s">
        <v>1238</v>
      </c>
      <c r="C432" s="186" t="s">
        <v>187</v>
      </c>
      <c r="D432" s="186" t="s">
        <v>176</v>
      </c>
      <c r="E432" s="187">
        <v>15.94</v>
      </c>
    </row>
    <row r="433" spans="1:5">
      <c r="A433" s="186">
        <v>40975</v>
      </c>
      <c r="B433" s="186" t="s">
        <v>1239</v>
      </c>
      <c r="C433" s="186" t="s">
        <v>188</v>
      </c>
      <c r="D433" s="186" t="s">
        <v>176</v>
      </c>
      <c r="E433" s="188">
        <v>2821.48</v>
      </c>
    </row>
    <row r="434" spans="1:5">
      <c r="A434" s="186">
        <v>6127</v>
      </c>
      <c r="B434" s="186" t="s">
        <v>1240</v>
      </c>
      <c r="C434" s="186" t="s">
        <v>187</v>
      </c>
      <c r="D434" s="186" t="s">
        <v>176</v>
      </c>
      <c r="E434" s="187">
        <v>8.81</v>
      </c>
    </row>
    <row r="435" spans="1:5">
      <c r="A435" s="186">
        <v>41072</v>
      </c>
      <c r="B435" s="186" t="s">
        <v>1241</v>
      </c>
      <c r="C435" s="186" t="s">
        <v>188</v>
      </c>
      <c r="D435" s="186" t="s">
        <v>176</v>
      </c>
      <c r="E435" s="188">
        <v>1559.22</v>
      </c>
    </row>
    <row r="436" spans="1:5">
      <c r="A436" s="186">
        <v>6121</v>
      </c>
      <c r="B436" s="186" t="s">
        <v>1242</v>
      </c>
      <c r="C436" s="186" t="s">
        <v>187</v>
      </c>
      <c r="D436" s="186" t="s">
        <v>176</v>
      </c>
      <c r="E436" s="187">
        <v>9.98</v>
      </c>
    </row>
    <row r="437" spans="1:5">
      <c r="A437" s="186">
        <v>41071</v>
      </c>
      <c r="B437" s="186" t="s">
        <v>1243</v>
      </c>
      <c r="C437" s="186" t="s">
        <v>188</v>
      </c>
      <c r="D437" s="186" t="s">
        <v>176</v>
      </c>
      <c r="E437" s="188">
        <v>1766.66</v>
      </c>
    </row>
    <row r="438" spans="1:5">
      <c r="A438" s="186">
        <v>244</v>
      </c>
      <c r="B438" s="186" t="s">
        <v>1244</v>
      </c>
      <c r="C438" s="186" t="s">
        <v>187</v>
      </c>
      <c r="D438" s="186" t="s">
        <v>176</v>
      </c>
      <c r="E438" s="187">
        <v>5.95</v>
      </c>
    </row>
    <row r="439" spans="1:5">
      <c r="A439" s="186">
        <v>41093</v>
      </c>
      <c r="B439" s="186" t="s">
        <v>1245</v>
      </c>
      <c r="C439" s="186" t="s">
        <v>188</v>
      </c>
      <c r="D439" s="186" t="s">
        <v>176</v>
      </c>
      <c r="E439" s="188">
        <v>1053.73</v>
      </c>
    </row>
    <row r="440" spans="1:5">
      <c r="A440" s="186">
        <v>532</v>
      </c>
      <c r="B440" s="186" t="s">
        <v>1246</v>
      </c>
      <c r="C440" s="186" t="s">
        <v>187</v>
      </c>
      <c r="D440" s="186" t="s">
        <v>176</v>
      </c>
      <c r="E440" s="187">
        <v>21.08</v>
      </c>
    </row>
    <row r="441" spans="1:5">
      <c r="A441" s="186">
        <v>40931</v>
      </c>
      <c r="B441" s="186" t="s">
        <v>1247</v>
      </c>
      <c r="C441" s="186" t="s">
        <v>188</v>
      </c>
      <c r="D441" s="186" t="s">
        <v>176</v>
      </c>
      <c r="E441" s="188">
        <v>3729.48</v>
      </c>
    </row>
    <row r="442" spans="1:5">
      <c r="A442" s="186">
        <v>36150</v>
      </c>
      <c r="B442" s="186" t="s">
        <v>1248</v>
      </c>
      <c r="C442" s="186" t="s">
        <v>175</v>
      </c>
      <c r="D442" s="186" t="s">
        <v>176</v>
      </c>
      <c r="E442" s="187">
        <v>35.64</v>
      </c>
    </row>
    <row r="443" spans="1:5">
      <c r="A443" s="186">
        <v>4760</v>
      </c>
      <c r="B443" s="186" t="s">
        <v>1249</v>
      </c>
      <c r="C443" s="186" t="s">
        <v>187</v>
      </c>
      <c r="D443" s="186" t="s">
        <v>176</v>
      </c>
      <c r="E443" s="187">
        <v>14.58</v>
      </c>
    </row>
    <row r="444" spans="1:5">
      <c r="A444" s="186">
        <v>41069</v>
      </c>
      <c r="B444" s="186" t="s">
        <v>1250</v>
      </c>
      <c r="C444" s="186" t="s">
        <v>188</v>
      </c>
      <c r="D444" s="186" t="s">
        <v>176</v>
      </c>
      <c r="E444" s="188">
        <v>2579.62</v>
      </c>
    </row>
    <row r="445" spans="1:5">
      <c r="A445" s="186">
        <v>10422</v>
      </c>
      <c r="B445" s="186" t="s">
        <v>1251</v>
      </c>
      <c r="C445" s="186" t="s">
        <v>175</v>
      </c>
      <c r="D445" s="186" t="s">
        <v>176</v>
      </c>
      <c r="E445" s="187">
        <v>224.3</v>
      </c>
    </row>
    <row r="446" spans="1:5">
      <c r="A446" s="186">
        <v>44019</v>
      </c>
      <c r="B446" s="186" t="s">
        <v>1252</v>
      </c>
      <c r="C446" s="186" t="s">
        <v>175</v>
      </c>
      <c r="D446" s="186" t="s">
        <v>176</v>
      </c>
      <c r="E446" s="187">
        <v>310.49</v>
      </c>
    </row>
    <row r="447" spans="1:5">
      <c r="A447" s="186">
        <v>36520</v>
      </c>
      <c r="B447" s="186" t="s">
        <v>1253</v>
      </c>
      <c r="C447" s="186" t="s">
        <v>175</v>
      </c>
      <c r="D447" s="186" t="s">
        <v>176</v>
      </c>
      <c r="E447" s="187">
        <v>377.52</v>
      </c>
    </row>
    <row r="448" spans="1:5">
      <c r="A448" s="186">
        <v>42319</v>
      </c>
      <c r="B448" s="186" t="s">
        <v>1254</v>
      </c>
      <c r="C448" s="186" t="s">
        <v>175</v>
      </c>
      <c r="D448" s="186" t="s">
        <v>176</v>
      </c>
      <c r="E448" s="187">
        <v>338.28</v>
      </c>
    </row>
    <row r="449" spans="1:5">
      <c r="A449" s="186">
        <v>10420</v>
      </c>
      <c r="B449" s="186" t="s">
        <v>1255</v>
      </c>
      <c r="C449" s="186" t="s">
        <v>175</v>
      </c>
      <c r="D449" s="186" t="s">
        <v>174</v>
      </c>
      <c r="E449" s="187">
        <v>120</v>
      </c>
    </row>
    <row r="450" spans="1:5">
      <c r="A450" s="186">
        <v>10421</v>
      </c>
      <c r="B450" s="186" t="s">
        <v>1256</v>
      </c>
      <c r="C450" s="186" t="s">
        <v>175</v>
      </c>
      <c r="D450" s="186" t="s">
        <v>176</v>
      </c>
      <c r="E450" s="187">
        <v>131.86000000000001</v>
      </c>
    </row>
    <row r="451" spans="1:5">
      <c r="A451" s="186">
        <v>11786</v>
      </c>
      <c r="B451" s="186" t="s">
        <v>1257</v>
      </c>
      <c r="C451" s="186" t="s">
        <v>175</v>
      </c>
      <c r="D451" s="186" t="s">
        <v>176</v>
      </c>
      <c r="E451" s="187">
        <v>265.89</v>
      </c>
    </row>
    <row r="452" spans="1:5">
      <c r="A452" s="186">
        <v>10</v>
      </c>
      <c r="B452" s="186" t="s">
        <v>1258</v>
      </c>
      <c r="C452" s="186" t="s">
        <v>175</v>
      </c>
      <c r="D452" s="186" t="s">
        <v>176</v>
      </c>
      <c r="E452" s="187">
        <v>7.66</v>
      </c>
    </row>
    <row r="453" spans="1:5">
      <c r="A453" s="186">
        <v>4815</v>
      </c>
      <c r="B453" s="186" t="s">
        <v>1259</v>
      </c>
      <c r="C453" s="186" t="s">
        <v>175</v>
      </c>
      <c r="D453" s="186" t="s">
        <v>176</v>
      </c>
      <c r="E453" s="187">
        <v>5.04</v>
      </c>
    </row>
    <row r="454" spans="1:5">
      <c r="A454" s="186">
        <v>541</v>
      </c>
      <c r="B454" s="186" t="s">
        <v>1260</v>
      </c>
      <c r="C454" s="186" t="s">
        <v>175</v>
      </c>
      <c r="D454" s="186" t="s">
        <v>174</v>
      </c>
      <c r="E454" s="187">
        <v>160</v>
      </c>
    </row>
    <row r="455" spans="1:5">
      <c r="A455" s="186">
        <v>542</v>
      </c>
      <c r="B455" s="186" t="s">
        <v>1261</v>
      </c>
      <c r="C455" s="186" t="s">
        <v>175</v>
      </c>
      <c r="D455" s="186" t="s">
        <v>176</v>
      </c>
      <c r="E455" s="187">
        <v>200.56</v>
      </c>
    </row>
    <row r="456" spans="1:5">
      <c r="A456" s="186">
        <v>540</v>
      </c>
      <c r="B456" s="186" t="s">
        <v>1262</v>
      </c>
      <c r="C456" s="186" t="s">
        <v>175</v>
      </c>
      <c r="D456" s="186" t="s">
        <v>176</v>
      </c>
      <c r="E456" s="187">
        <v>451.96</v>
      </c>
    </row>
    <row r="457" spans="1:5">
      <c r="A457" s="186">
        <v>38364</v>
      </c>
      <c r="B457" s="186" t="s">
        <v>1263</v>
      </c>
      <c r="C457" s="186" t="s">
        <v>175</v>
      </c>
      <c r="D457" s="186" t="s">
        <v>177</v>
      </c>
      <c r="E457" s="187">
        <v>587</v>
      </c>
    </row>
    <row r="458" spans="1:5">
      <c r="A458" s="186">
        <v>11692</v>
      </c>
      <c r="B458" s="186" t="s">
        <v>1264</v>
      </c>
      <c r="C458" s="186" t="s">
        <v>173</v>
      </c>
      <c r="D458" s="186" t="s">
        <v>176</v>
      </c>
      <c r="E458" s="187">
        <v>399.94</v>
      </c>
    </row>
    <row r="459" spans="1:5">
      <c r="A459" s="186">
        <v>1746</v>
      </c>
      <c r="B459" s="186" t="s">
        <v>1265</v>
      </c>
      <c r="C459" s="186" t="s">
        <v>175</v>
      </c>
      <c r="D459" s="186" t="s">
        <v>174</v>
      </c>
      <c r="E459" s="187">
        <v>214.34</v>
      </c>
    </row>
    <row r="460" spans="1:5">
      <c r="A460" s="186">
        <v>1748</v>
      </c>
      <c r="B460" s="186" t="s">
        <v>1266</v>
      </c>
      <c r="C460" s="186" t="s">
        <v>175</v>
      </c>
      <c r="D460" s="186" t="s">
        <v>176</v>
      </c>
      <c r="E460" s="187">
        <v>285.02</v>
      </c>
    </row>
    <row r="461" spans="1:5">
      <c r="A461" s="186">
        <v>1749</v>
      </c>
      <c r="B461" s="186" t="s">
        <v>1267</v>
      </c>
      <c r="C461" s="186" t="s">
        <v>175</v>
      </c>
      <c r="D461" s="186" t="s">
        <v>176</v>
      </c>
      <c r="E461" s="187">
        <v>412.94</v>
      </c>
    </row>
    <row r="462" spans="1:5">
      <c r="A462" s="186">
        <v>37412</v>
      </c>
      <c r="B462" s="186" t="s">
        <v>1268</v>
      </c>
      <c r="C462" s="186" t="s">
        <v>175</v>
      </c>
      <c r="D462" s="186" t="s">
        <v>176</v>
      </c>
      <c r="E462" s="187">
        <v>209.51</v>
      </c>
    </row>
    <row r="463" spans="1:5">
      <c r="A463" s="186">
        <v>1745</v>
      </c>
      <c r="B463" s="186" t="s">
        <v>1269</v>
      </c>
      <c r="C463" s="186" t="s">
        <v>175</v>
      </c>
      <c r="D463" s="186" t="s">
        <v>176</v>
      </c>
      <c r="E463" s="187">
        <v>249.14</v>
      </c>
    </row>
    <row r="464" spans="1:5">
      <c r="A464" s="186">
        <v>1750</v>
      </c>
      <c r="B464" s="186" t="s">
        <v>1270</v>
      </c>
      <c r="C464" s="186" t="s">
        <v>175</v>
      </c>
      <c r="D464" s="186" t="s">
        <v>176</v>
      </c>
      <c r="E464" s="187">
        <v>582.21</v>
      </c>
    </row>
    <row r="465" spans="1:5">
      <c r="A465" s="186">
        <v>11687</v>
      </c>
      <c r="B465" s="186" t="s">
        <v>1271</v>
      </c>
      <c r="C465" s="186" t="s">
        <v>181</v>
      </c>
      <c r="D465" s="186" t="s">
        <v>176</v>
      </c>
      <c r="E465" s="187">
        <v>927.64</v>
      </c>
    </row>
    <row r="466" spans="1:5">
      <c r="A466" s="186">
        <v>11689</v>
      </c>
      <c r="B466" s="186" t="s">
        <v>1272</v>
      </c>
      <c r="C466" s="186" t="s">
        <v>181</v>
      </c>
      <c r="D466" s="186" t="s">
        <v>176</v>
      </c>
      <c r="E466" s="188">
        <v>1162.28</v>
      </c>
    </row>
    <row r="467" spans="1:5">
      <c r="A467" s="186">
        <v>11693</v>
      </c>
      <c r="B467" s="186" t="s">
        <v>1273</v>
      </c>
      <c r="C467" s="186" t="s">
        <v>173</v>
      </c>
      <c r="D467" s="186" t="s">
        <v>176</v>
      </c>
      <c r="E467" s="187">
        <v>177.4</v>
      </c>
    </row>
    <row r="468" spans="1:5">
      <c r="A468" s="186">
        <v>36215</v>
      </c>
      <c r="B468" s="186" t="s">
        <v>1274</v>
      </c>
      <c r="C468" s="186" t="s">
        <v>175</v>
      </c>
      <c r="D468" s="186" t="s">
        <v>177</v>
      </c>
      <c r="E468" s="187">
        <v>746.78</v>
      </c>
    </row>
    <row r="469" spans="1:5">
      <c r="A469" s="186">
        <v>42439</v>
      </c>
      <c r="B469" s="186" t="s">
        <v>1275</v>
      </c>
      <c r="C469" s="186" t="s">
        <v>175</v>
      </c>
      <c r="D469" s="186" t="s">
        <v>177</v>
      </c>
      <c r="E469" s="187">
        <v>925.43</v>
      </c>
    </row>
    <row r="470" spans="1:5">
      <c r="A470" s="186">
        <v>38381</v>
      </c>
      <c r="B470" s="186" t="s">
        <v>1276</v>
      </c>
      <c r="C470" s="186" t="s">
        <v>175</v>
      </c>
      <c r="D470" s="186" t="s">
        <v>176</v>
      </c>
      <c r="E470" s="187">
        <v>8.41</v>
      </c>
    </row>
    <row r="471" spans="1:5">
      <c r="A471" s="186">
        <v>39621</v>
      </c>
      <c r="B471" s="186" t="s">
        <v>1277</v>
      </c>
      <c r="C471" s="186" t="s">
        <v>198</v>
      </c>
      <c r="D471" s="186" t="s">
        <v>176</v>
      </c>
      <c r="E471" s="188">
        <v>1184.04</v>
      </c>
    </row>
    <row r="472" spans="1:5">
      <c r="A472" s="186">
        <v>39624</v>
      </c>
      <c r="B472" s="186" t="s">
        <v>1278</v>
      </c>
      <c r="C472" s="186" t="s">
        <v>198</v>
      </c>
      <c r="D472" s="186" t="s">
        <v>176</v>
      </c>
      <c r="E472" s="188">
        <v>1306.1300000000001</v>
      </c>
    </row>
    <row r="473" spans="1:5">
      <c r="A473" s="186">
        <v>39615</v>
      </c>
      <c r="B473" s="186" t="s">
        <v>1279</v>
      </c>
      <c r="C473" s="186" t="s">
        <v>175</v>
      </c>
      <c r="D473" s="186" t="s">
        <v>176</v>
      </c>
      <c r="E473" s="187">
        <v>527.79999999999995</v>
      </c>
    </row>
    <row r="474" spans="1:5">
      <c r="A474" s="186">
        <v>39620</v>
      </c>
      <c r="B474" s="186" t="s">
        <v>1280</v>
      </c>
      <c r="C474" s="186" t="s">
        <v>175</v>
      </c>
      <c r="D474" s="186" t="s">
        <v>176</v>
      </c>
      <c r="E474" s="187">
        <v>806.09</v>
      </c>
    </row>
    <row r="475" spans="1:5">
      <c r="A475" s="186">
        <v>39623</v>
      </c>
      <c r="B475" s="186" t="s">
        <v>1281</v>
      </c>
      <c r="C475" s="186" t="s">
        <v>175</v>
      </c>
      <c r="D475" s="186" t="s">
        <v>176</v>
      </c>
      <c r="E475" s="187">
        <v>863.39</v>
      </c>
    </row>
    <row r="476" spans="1:5">
      <c r="A476" s="186">
        <v>36207</v>
      </c>
      <c r="B476" s="186" t="s">
        <v>1282</v>
      </c>
      <c r="C476" s="186" t="s">
        <v>175</v>
      </c>
      <c r="D476" s="186" t="s">
        <v>177</v>
      </c>
      <c r="E476" s="187">
        <v>330.77</v>
      </c>
    </row>
    <row r="477" spans="1:5">
      <c r="A477" s="186">
        <v>36209</v>
      </c>
      <c r="B477" s="186" t="s">
        <v>1283</v>
      </c>
      <c r="C477" s="186" t="s">
        <v>175</v>
      </c>
      <c r="D477" s="186" t="s">
        <v>177</v>
      </c>
      <c r="E477" s="187">
        <v>379.61</v>
      </c>
    </row>
    <row r="478" spans="1:5">
      <c r="A478" s="186">
        <v>36210</v>
      </c>
      <c r="B478" s="186" t="s">
        <v>1284</v>
      </c>
      <c r="C478" s="186" t="s">
        <v>175</v>
      </c>
      <c r="D478" s="186" t="s">
        <v>177</v>
      </c>
      <c r="E478" s="187">
        <v>410.73</v>
      </c>
    </row>
    <row r="479" spans="1:5">
      <c r="A479" s="186">
        <v>36204</v>
      </c>
      <c r="B479" s="186" t="s">
        <v>1285</v>
      </c>
      <c r="C479" s="186" t="s">
        <v>175</v>
      </c>
      <c r="D479" s="186" t="s">
        <v>177</v>
      </c>
      <c r="E479" s="187">
        <v>145.63</v>
      </c>
    </row>
    <row r="480" spans="1:5">
      <c r="A480" s="186">
        <v>36205</v>
      </c>
      <c r="B480" s="186" t="s">
        <v>1286</v>
      </c>
      <c r="C480" s="186" t="s">
        <v>175</v>
      </c>
      <c r="D480" s="186" t="s">
        <v>177</v>
      </c>
      <c r="E480" s="187">
        <v>161.72999999999999</v>
      </c>
    </row>
    <row r="481" spans="1:5">
      <c r="A481" s="186">
        <v>36081</v>
      </c>
      <c r="B481" s="186" t="s">
        <v>1287</v>
      </c>
      <c r="C481" s="186" t="s">
        <v>175</v>
      </c>
      <c r="D481" s="186" t="s">
        <v>177</v>
      </c>
      <c r="E481" s="187">
        <v>172.45</v>
      </c>
    </row>
    <row r="482" spans="1:5">
      <c r="A482" s="186">
        <v>36206</v>
      </c>
      <c r="B482" s="186" t="s">
        <v>1288</v>
      </c>
      <c r="C482" s="186" t="s">
        <v>175</v>
      </c>
      <c r="D482" s="186" t="s">
        <v>177</v>
      </c>
      <c r="E482" s="187">
        <v>180.67</v>
      </c>
    </row>
    <row r="483" spans="1:5">
      <c r="A483" s="186">
        <v>36218</v>
      </c>
      <c r="B483" s="186" t="s">
        <v>1289</v>
      </c>
      <c r="C483" s="186" t="s">
        <v>175</v>
      </c>
      <c r="D483" s="186" t="s">
        <v>177</v>
      </c>
      <c r="E483" s="187">
        <v>97.84</v>
      </c>
    </row>
    <row r="484" spans="1:5">
      <c r="A484" s="186">
        <v>36220</v>
      </c>
      <c r="B484" s="186" t="s">
        <v>1290</v>
      </c>
      <c r="C484" s="186" t="s">
        <v>175</v>
      </c>
      <c r="D484" s="186" t="s">
        <v>177</v>
      </c>
      <c r="E484" s="187">
        <v>112.2</v>
      </c>
    </row>
    <row r="485" spans="1:5">
      <c r="A485" s="186">
        <v>36080</v>
      </c>
      <c r="B485" s="186" t="s">
        <v>1291</v>
      </c>
      <c r="C485" s="186" t="s">
        <v>175</v>
      </c>
      <c r="D485" s="186" t="s">
        <v>177</v>
      </c>
      <c r="E485" s="187">
        <v>121.36</v>
      </c>
    </row>
    <row r="486" spans="1:5">
      <c r="A486" s="186">
        <v>36223</v>
      </c>
      <c r="B486" s="186" t="s">
        <v>1292</v>
      </c>
      <c r="C486" s="186" t="s">
        <v>175</v>
      </c>
      <c r="D486" s="186" t="s">
        <v>177</v>
      </c>
      <c r="E486" s="187">
        <v>127.08</v>
      </c>
    </row>
    <row r="487" spans="1:5">
      <c r="A487" s="186">
        <v>546</v>
      </c>
      <c r="B487" s="186" t="s">
        <v>1293</v>
      </c>
      <c r="C487" s="186" t="s">
        <v>184</v>
      </c>
      <c r="D487" s="186" t="s">
        <v>174</v>
      </c>
      <c r="E487" s="187">
        <v>11.12</v>
      </c>
    </row>
    <row r="488" spans="1:5">
      <c r="A488" s="186">
        <v>566</v>
      </c>
      <c r="B488" s="186" t="s">
        <v>1294</v>
      </c>
      <c r="C488" s="186" t="s">
        <v>181</v>
      </c>
      <c r="D488" s="186" t="s">
        <v>176</v>
      </c>
      <c r="E488" s="187">
        <v>5.27</v>
      </c>
    </row>
    <row r="489" spans="1:5">
      <c r="A489" s="186">
        <v>565</v>
      </c>
      <c r="B489" s="186" t="s">
        <v>1295</v>
      </c>
      <c r="C489" s="186" t="s">
        <v>181</v>
      </c>
      <c r="D489" s="186" t="s">
        <v>176</v>
      </c>
      <c r="E489" s="187">
        <v>19.23</v>
      </c>
    </row>
    <row r="490" spans="1:5">
      <c r="A490" s="186">
        <v>555</v>
      </c>
      <c r="B490" s="186" t="s">
        <v>1296</v>
      </c>
      <c r="C490" s="186" t="s">
        <v>181</v>
      </c>
      <c r="D490" s="186" t="s">
        <v>176</v>
      </c>
      <c r="E490" s="187">
        <v>13.63</v>
      </c>
    </row>
    <row r="491" spans="1:5">
      <c r="A491" s="186">
        <v>557</v>
      </c>
      <c r="B491" s="186" t="s">
        <v>1297</v>
      </c>
      <c r="C491" s="186" t="s">
        <v>181</v>
      </c>
      <c r="D491" s="186" t="s">
        <v>176</v>
      </c>
      <c r="E491" s="187">
        <v>42.78</v>
      </c>
    </row>
    <row r="492" spans="1:5">
      <c r="A492" s="186">
        <v>552</v>
      </c>
      <c r="B492" s="186" t="s">
        <v>1298</v>
      </c>
      <c r="C492" s="186" t="s">
        <v>181</v>
      </c>
      <c r="D492" s="186" t="s">
        <v>176</v>
      </c>
      <c r="E492" s="187">
        <v>21.23</v>
      </c>
    </row>
    <row r="493" spans="1:5">
      <c r="A493" s="186">
        <v>563</v>
      </c>
      <c r="B493" s="186" t="s">
        <v>1299</v>
      </c>
      <c r="C493" s="186" t="s">
        <v>181</v>
      </c>
      <c r="D493" s="186" t="s">
        <v>176</v>
      </c>
      <c r="E493" s="187">
        <v>31.9</v>
      </c>
    </row>
    <row r="494" spans="1:5">
      <c r="A494" s="186">
        <v>549</v>
      </c>
      <c r="B494" s="186" t="s">
        <v>1300</v>
      </c>
      <c r="C494" s="186" t="s">
        <v>181</v>
      </c>
      <c r="D494" s="186" t="s">
        <v>176</v>
      </c>
      <c r="E494" s="187">
        <v>57.41</v>
      </c>
    </row>
    <row r="495" spans="1:5">
      <c r="A495" s="186">
        <v>551</v>
      </c>
      <c r="B495" s="186" t="s">
        <v>1301</v>
      </c>
      <c r="C495" s="186" t="s">
        <v>181</v>
      </c>
      <c r="D495" s="186" t="s">
        <v>176</v>
      </c>
      <c r="E495" s="187">
        <v>113.68</v>
      </c>
    </row>
    <row r="496" spans="1:5">
      <c r="A496" s="186">
        <v>559</v>
      </c>
      <c r="B496" s="186" t="s">
        <v>1302</v>
      </c>
      <c r="C496" s="186" t="s">
        <v>181</v>
      </c>
      <c r="D496" s="186" t="s">
        <v>176</v>
      </c>
      <c r="E496" s="187">
        <v>28.42</v>
      </c>
    </row>
    <row r="497" spans="1:5">
      <c r="A497" s="186">
        <v>560</v>
      </c>
      <c r="B497" s="186" t="s">
        <v>1303</v>
      </c>
      <c r="C497" s="186" t="s">
        <v>181</v>
      </c>
      <c r="D497" s="186" t="s">
        <v>176</v>
      </c>
      <c r="E497" s="187">
        <v>35.549999999999997</v>
      </c>
    </row>
    <row r="498" spans="1:5">
      <c r="A498" s="186">
        <v>547</v>
      </c>
      <c r="B498" s="186" t="s">
        <v>1304</v>
      </c>
      <c r="C498" s="186" t="s">
        <v>181</v>
      </c>
      <c r="D498" s="186" t="s">
        <v>176</v>
      </c>
      <c r="E498" s="187">
        <v>42.57</v>
      </c>
    </row>
    <row r="499" spans="1:5">
      <c r="A499" s="186">
        <v>38127</v>
      </c>
      <c r="B499" s="186" t="s">
        <v>1305</v>
      </c>
      <c r="C499" s="186" t="s">
        <v>175</v>
      </c>
      <c r="D499" s="186" t="s">
        <v>176</v>
      </c>
      <c r="E499" s="187">
        <v>355.54</v>
      </c>
    </row>
    <row r="500" spans="1:5">
      <c r="A500" s="186">
        <v>38060</v>
      </c>
      <c r="B500" s="186" t="s">
        <v>1306</v>
      </c>
      <c r="C500" s="186" t="s">
        <v>175</v>
      </c>
      <c r="D500" s="186" t="s">
        <v>176</v>
      </c>
      <c r="E500" s="187">
        <v>69.849999999999994</v>
      </c>
    </row>
    <row r="501" spans="1:5">
      <c r="A501" s="186">
        <v>10956</v>
      </c>
      <c r="B501" s="186" t="s">
        <v>1307</v>
      </c>
      <c r="C501" s="186" t="s">
        <v>175</v>
      </c>
      <c r="D501" s="186" t="s">
        <v>176</v>
      </c>
      <c r="E501" s="187">
        <v>72.56</v>
      </c>
    </row>
    <row r="502" spans="1:5">
      <c r="A502" s="186">
        <v>39380</v>
      </c>
      <c r="B502" s="186" t="s">
        <v>1308</v>
      </c>
      <c r="C502" s="186" t="s">
        <v>175</v>
      </c>
      <c r="D502" s="186" t="s">
        <v>177</v>
      </c>
      <c r="E502" s="187">
        <v>19.34</v>
      </c>
    </row>
    <row r="503" spans="1:5">
      <c r="A503" s="186">
        <v>13374</v>
      </c>
      <c r="B503" s="186" t="s">
        <v>1309</v>
      </c>
      <c r="C503" s="186" t="s">
        <v>175</v>
      </c>
      <c r="D503" s="186" t="s">
        <v>177</v>
      </c>
      <c r="E503" s="187">
        <v>67.349999999999994</v>
      </c>
    </row>
    <row r="504" spans="1:5">
      <c r="A504" s="186">
        <v>37597</v>
      </c>
      <c r="B504" s="186" t="s">
        <v>1310</v>
      </c>
      <c r="C504" s="186" t="s">
        <v>175</v>
      </c>
      <c r="D504" s="186" t="s">
        <v>177</v>
      </c>
      <c r="E504" s="188">
        <v>533781.25</v>
      </c>
    </row>
    <row r="505" spans="1:5">
      <c r="A505" s="186">
        <v>183</v>
      </c>
      <c r="B505" s="186" t="s">
        <v>1311</v>
      </c>
      <c r="C505" s="186" t="s">
        <v>199</v>
      </c>
      <c r="D505" s="186" t="s">
        <v>174</v>
      </c>
      <c r="E505" s="187">
        <v>130</v>
      </c>
    </row>
    <row r="506" spans="1:5">
      <c r="A506" s="186">
        <v>184</v>
      </c>
      <c r="B506" s="186" t="s">
        <v>1312</v>
      </c>
      <c r="C506" s="186" t="s">
        <v>199</v>
      </c>
      <c r="D506" s="186" t="s">
        <v>176</v>
      </c>
      <c r="E506" s="187">
        <v>80.510000000000005</v>
      </c>
    </row>
    <row r="507" spans="1:5">
      <c r="A507" s="186">
        <v>181</v>
      </c>
      <c r="B507" s="186" t="s">
        <v>1313</v>
      </c>
      <c r="C507" s="186" t="s">
        <v>199</v>
      </c>
      <c r="D507" s="186" t="s">
        <v>176</v>
      </c>
      <c r="E507" s="187">
        <v>173.61</v>
      </c>
    </row>
    <row r="508" spans="1:5">
      <c r="A508" s="186">
        <v>20001</v>
      </c>
      <c r="B508" s="186" t="s">
        <v>1314</v>
      </c>
      <c r="C508" s="186" t="s">
        <v>199</v>
      </c>
      <c r="D508" s="186" t="s">
        <v>176</v>
      </c>
      <c r="E508" s="187">
        <v>100.64</v>
      </c>
    </row>
    <row r="509" spans="1:5">
      <c r="A509" s="186">
        <v>39837</v>
      </c>
      <c r="B509" s="186" t="s">
        <v>1315</v>
      </c>
      <c r="C509" s="186" t="s">
        <v>199</v>
      </c>
      <c r="D509" s="186" t="s">
        <v>177</v>
      </c>
      <c r="E509" s="187">
        <v>285.39</v>
      </c>
    </row>
    <row r="510" spans="1:5">
      <c r="A510" s="186">
        <v>10535</v>
      </c>
      <c r="B510" s="186" t="s">
        <v>1316</v>
      </c>
      <c r="C510" s="186" t="s">
        <v>175</v>
      </c>
      <c r="D510" s="186" t="s">
        <v>174</v>
      </c>
      <c r="E510" s="188">
        <v>4900</v>
      </c>
    </row>
    <row r="511" spans="1:5">
      <c r="A511" s="186">
        <v>10537</v>
      </c>
      <c r="B511" s="186" t="s">
        <v>1317</v>
      </c>
      <c r="C511" s="186" t="s">
        <v>175</v>
      </c>
      <c r="D511" s="186" t="s">
        <v>176</v>
      </c>
      <c r="E511" s="188">
        <v>6682.27</v>
      </c>
    </row>
    <row r="512" spans="1:5">
      <c r="A512" s="186">
        <v>13891</v>
      </c>
      <c r="B512" s="186" t="s">
        <v>1318</v>
      </c>
      <c r="C512" s="186" t="s">
        <v>175</v>
      </c>
      <c r="D512" s="186" t="s">
        <v>176</v>
      </c>
      <c r="E512" s="188">
        <v>6129.15</v>
      </c>
    </row>
    <row r="513" spans="1:5">
      <c r="A513" s="186">
        <v>25975</v>
      </c>
      <c r="B513" s="186" t="s">
        <v>1319</v>
      </c>
      <c r="C513" s="186" t="s">
        <v>175</v>
      </c>
      <c r="D513" s="186" t="s">
        <v>176</v>
      </c>
      <c r="E513" s="188">
        <v>26659.32</v>
      </c>
    </row>
    <row r="514" spans="1:5">
      <c r="A514" s="186">
        <v>36396</v>
      </c>
      <c r="B514" s="186" t="s">
        <v>1320</v>
      </c>
      <c r="C514" s="186" t="s">
        <v>175</v>
      </c>
      <c r="D514" s="186" t="s">
        <v>176</v>
      </c>
      <c r="E514" s="188">
        <v>5605.93</v>
      </c>
    </row>
    <row r="515" spans="1:5">
      <c r="A515" s="186">
        <v>36397</v>
      </c>
      <c r="B515" s="186" t="s">
        <v>1321</v>
      </c>
      <c r="C515" s="186" t="s">
        <v>175</v>
      </c>
      <c r="D515" s="186" t="s">
        <v>176</v>
      </c>
      <c r="E515" s="188">
        <v>19932.2</v>
      </c>
    </row>
    <row r="516" spans="1:5">
      <c r="A516" s="186">
        <v>36398</v>
      </c>
      <c r="B516" s="186" t="s">
        <v>1322</v>
      </c>
      <c r="C516" s="186" t="s">
        <v>175</v>
      </c>
      <c r="D516" s="186" t="s">
        <v>176</v>
      </c>
      <c r="E516" s="188">
        <v>24225.93</v>
      </c>
    </row>
    <row r="517" spans="1:5">
      <c r="A517" s="186">
        <v>647</v>
      </c>
      <c r="B517" s="186" t="s">
        <v>1323</v>
      </c>
      <c r="C517" s="186" t="s">
        <v>187</v>
      </c>
      <c r="D517" s="186" t="s">
        <v>176</v>
      </c>
      <c r="E517" s="187">
        <v>19.02</v>
      </c>
    </row>
    <row r="518" spans="1:5">
      <c r="A518" s="186">
        <v>40920</v>
      </c>
      <c r="B518" s="186" t="s">
        <v>1324</v>
      </c>
      <c r="C518" s="186" t="s">
        <v>188</v>
      </c>
      <c r="D518" s="186" t="s">
        <v>176</v>
      </c>
      <c r="E518" s="188">
        <v>3367.15</v>
      </c>
    </row>
    <row r="519" spans="1:5">
      <c r="A519" s="186">
        <v>38783</v>
      </c>
      <c r="B519" s="186" t="s">
        <v>1325</v>
      </c>
      <c r="C519" s="186" t="s">
        <v>175</v>
      </c>
      <c r="D519" s="186" t="s">
        <v>176</v>
      </c>
      <c r="E519" s="187">
        <v>1.1200000000000001</v>
      </c>
    </row>
    <row r="520" spans="1:5">
      <c r="A520" s="186">
        <v>37593</v>
      </c>
      <c r="B520" s="186" t="s">
        <v>1326</v>
      </c>
      <c r="C520" s="186" t="s">
        <v>175</v>
      </c>
      <c r="D520" s="186" t="s">
        <v>176</v>
      </c>
      <c r="E520" s="187">
        <v>2.76</v>
      </c>
    </row>
    <row r="521" spans="1:5">
      <c r="A521" s="186">
        <v>37594</v>
      </c>
      <c r="B521" s="186" t="s">
        <v>1327</v>
      </c>
      <c r="C521" s="186" t="s">
        <v>175</v>
      </c>
      <c r="D521" s="186" t="s">
        <v>176</v>
      </c>
      <c r="E521" s="187">
        <v>3.44</v>
      </c>
    </row>
    <row r="522" spans="1:5">
      <c r="A522" s="186">
        <v>37592</v>
      </c>
      <c r="B522" s="186" t="s">
        <v>1328</v>
      </c>
      <c r="C522" s="186" t="s">
        <v>175</v>
      </c>
      <c r="D522" s="186" t="s">
        <v>176</v>
      </c>
      <c r="E522" s="187">
        <v>2.1800000000000002</v>
      </c>
    </row>
    <row r="523" spans="1:5">
      <c r="A523" s="186">
        <v>7266</v>
      </c>
      <c r="B523" s="186" t="s">
        <v>1329</v>
      </c>
      <c r="C523" s="186" t="s">
        <v>201</v>
      </c>
      <c r="D523" s="186" t="s">
        <v>174</v>
      </c>
      <c r="E523" s="187">
        <v>841.37</v>
      </c>
    </row>
    <row r="524" spans="1:5">
      <c r="A524" s="186">
        <v>7270</v>
      </c>
      <c r="B524" s="186" t="s">
        <v>1330</v>
      </c>
      <c r="C524" s="186" t="s">
        <v>175</v>
      </c>
      <c r="D524" s="186" t="s">
        <v>176</v>
      </c>
      <c r="E524" s="187">
        <v>0.97</v>
      </c>
    </row>
    <row r="525" spans="1:5">
      <c r="A525" s="186">
        <v>7267</v>
      </c>
      <c r="B525" s="186" t="s">
        <v>1331</v>
      </c>
      <c r="C525" s="186" t="s">
        <v>175</v>
      </c>
      <c r="D525" s="186" t="s">
        <v>176</v>
      </c>
      <c r="E525" s="187">
        <v>0.76</v>
      </c>
    </row>
    <row r="526" spans="1:5">
      <c r="A526" s="186">
        <v>7269</v>
      </c>
      <c r="B526" s="186" t="s">
        <v>1332</v>
      </c>
      <c r="C526" s="186" t="s">
        <v>175</v>
      </c>
      <c r="D526" s="186" t="s">
        <v>176</v>
      </c>
      <c r="E526" s="187">
        <v>0.77</v>
      </c>
    </row>
    <row r="527" spans="1:5">
      <c r="A527" s="186">
        <v>7271</v>
      </c>
      <c r="B527" s="186" t="s">
        <v>1333</v>
      </c>
      <c r="C527" s="186" t="s">
        <v>175</v>
      </c>
      <c r="D527" s="186" t="s">
        <v>176</v>
      </c>
      <c r="E527" s="187">
        <v>0.84</v>
      </c>
    </row>
    <row r="528" spans="1:5">
      <c r="A528" s="186">
        <v>7268</v>
      </c>
      <c r="B528" s="186" t="s">
        <v>1334</v>
      </c>
      <c r="C528" s="186" t="s">
        <v>175</v>
      </c>
      <c r="D528" s="186" t="s">
        <v>176</v>
      </c>
      <c r="E528" s="187">
        <v>1.17</v>
      </c>
    </row>
    <row r="529" spans="1:5">
      <c r="A529" s="186">
        <v>34556</v>
      </c>
      <c r="B529" s="186" t="s">
        <v>1335</v>
      </c>
      <c r="C529" s="186" t="s">
        <v>175</v>
      </c>
      <c r="D529" s="186" t="s">
        <v>176</v>
      </c>
      <c r="E529" s="187">
        <v>3.33</v>
      </c>
    </row>
    <row r="530" spans="1:5">
      <c r="A530" s="186">
        <v>37873</v>
      </c>
      <c r="B530" s="186" t="s">
        <v>1336</v>
      </c>
      <c r="C530" s="186" t="s">
        <v>175</v>
      </c>
      <c r="D530" s="186" t="s">
        <v>176</v>
      </c>
      <c r="E530" s="187">
        <v>3.39</v>
      </c>
    </row>
    <row r="531" spans="1:5">
      <c r="A531" s="186">
        <v>34564</v>
      </c>
      <c r="B531" s="186" t="s">
        <v>1337</v>
      </c>
      <c r="C531" s="186" t="s">
        <v>175</v>
      </c>
      <c r="D531" s="186" t="s">
        <v>176</v>
      </c>
      <c r="E531" s="187">
        <v>3.55</v>
      </c>
    </row>
    <row r="532" spans="1:5">
      <c r="A532" s="186">
        <v>34565</v>
      </c>
      <c r="B532" s="186" t="s">
        <v>1338</v>
      </c>
      <c r="C532" s="186" t="s">
        <v>175</v>
      </c>
      <c r="D532" s="186" t="s">
        <v>176</v>
      </c>
      <c r="E532" s="187">
        <v>3.75</v>
      </c>
    </row>
    <row r="533" spans="1:5">
      <c r="A533" s="186">
        <v>38590</v>
      </c>
      <c r="B533" s="186" t="s">
        <v>1339</v>
      </c>
      <c r="C533" s="186" t="s">
        <v>175</v>
      </c>
      <c r="D533" s="186" t="s">
        <v>176</v>
      </c>
      <c r="E533" s="187">
        <v>2.77</v>
      </c>
    </row>
    <row r="534" spans="1:5">
      <c r="A534" s="186">
        <v>34566</v>
      </c>
      <c r="B534" s="186" t="s">
        <v>1340</v>
      </c>
      <c r="C534" s="186" t="s">
        <v>175</v>
      </c>
      <c r="D534" s="186" t="s">
        <v>176</v>
      </c>
      <c r="E534" s="187">
        <v>2.91</v>
      </c>
    </row>
    <row r="535" spans="1:5">
      <c r="A535" s="186">
        <v>34567</v>
      </c>
      <c r="B535" s="186" t="s">
        <v>1341</v>
      </c>
      <c r="C535" s="186" t="s">
        <v>175</v>
      </c>
      <c r="D535" s="186" t="s">
        <v>176</v>
      </c>
      <c r="E535" s="187">
        <v>3.09</v>
      </c>
    </row>
    <row r="536" spans="1:5">
      <c r="A536" s="186">
        <v>38591</v>
      </c>
      <c r="B536" s="186" t="s">
        <v>1342</v>
      </c>
      <c r="C536" s="186" t="s">
        <v>175</v>
      </c>
      <c r="D536" s="186" t="s">
        <v>176</v>
      </c>
      <c r="E536" s="187">
        <v>2.8</v>
      </c>
    </row>
    <row r="537" spans="1:5">
      <c r="A537" s="186">
        <v>34568</v>
      </c>
      <c r="B537" s="186" t="s">
        <v>1343</v>
      </c>
      <c r="C537" s="186" t="s">
        <v>175</v>
      </c>
      <c r="D537" s="186" t="s">
        <v>176</v>
      </c>
      <c r="E537" s="187">
        <v>3.65</v>
      </c>
    </row>
    <row r="538" spans="1:5">
      <c r="A538" s="186">
        <v>34569</v>
      </c>
      <c r="B538" s="186" t="s">
        <v>1344</v>
      </c>
      <c r="C538" s="186" t="s">
        <v>175</v>
      </c>
      <c r="D538" s="186" t="s">
        <v>176</v>
      </c>
      <c r="E538" s="187">
        <v>3.75</v>
      </c>
    </row>
    <row r="539" spans="1:5">
      <c r="A539" s="186">
        <v>34570</v>
      </c>
      <c r="B539" s="186" t="s">
        <v>1345</v>
      </c>
      <c r="C539" s="186" t="s">
        <v>175</v>
      </c>
      <c r="D539" s="186" t="s">
        <v>176</v>
      </c>
      <c r="E539" s="187">
        <v>4.08</v>
      </c>
    </row>
    <row r="540" spans="1:5">
      <c r="A540" s="186">
        <v>25070</v>
      </c>
      <c r="B540" s="186" t="s">
        <v>1346</v>
      </c>
      <c r="C540" s="186" t="s">
        <v>175</v>
      </c>
      <c r="D540" s="186" t="s">
        <v>176</v>
      </c>
      <c r="E540" s="187">
        <v>3.07</v>
      </c>
    </row>
    <row r="541" spans="1:5">
      <c r="A541" s="186">
        <v>34571</v>
      </c>
      <c r="B541" s="186" t="s">
        <v>1347</v>
      </c>
      <c r="C541" s="186" t="s">
        <v>175</v>
      </c>
      <c r="D541" s="186" t="s">
        <v>176</v>
      </c>
      <c r="E541" s="187">
        <v>3.1</v>
      </c>
    </row>
    <row r="542" spans="1:5">
      <c r="A542" s="186">
        <v>34573</v>
      </c>
      <c r="B542" s="186" t="s">
        <v>1348</v>
      </c>
      <c r="C542" s="186" t="s">
        <v>175</v>
      </c>
      <c r="D542" s="186" t="s">
        <v>176</v>
      </c>
      <c r="E542" s="187">
        <v>3.26</v>
      </c>
    </row>
    <row r="543" spans="1:5">
      <c r="A543" s="186">
        <v>37107</v>
      </c>
      <c r="B543" s="186" t="s">
        <v>1349</v>
      </c>
      <c r="C543" s="186" t="s">
        <v>175</v>
      </c>
      <c r="D543" s="186" t="s">
        <v>176</v>
      </c>
      <c r="E543" s="187">
        <v>4.3</v>
      </c>
    </row>
    <row r="544" spans="1:5">
      <c r="A544" s="186">
        <v>34576</v>
      </c>
      <c r="B544" s="186" t="s">
        <v>1350</v>
      </c>
      <c r="C544" s="186" t="s">
        <v>175</v>
      </c>
      <c r="D544" s="186" t="s">
        <v>176</v>
      </c>
      <c r="E544" s="187">
        <v>4.75</v>
      </c>
    </row>
    <row r="545" spans="1:5">
      <c r="A545" s="186">
        <v>34577</v>
      </c>
      <c r="B545" s="186" t="s">
        <v>1351</v>
      </c>
      <c r="C545" s="186" t="s">
        <v>175</v>
      </c>
      <c r="D545" s="186" t="s">
        <v>176</v>
      </c>
      <c r="E545" s="187">
        <v>4.95</v>
      </c>
    </row>
    <row r="546" spans="1:5">
      <c r="A546" s="186">
        <v>34578</v>
      </c>
      <c r="B546" s="186" t="s">
        <v>1352</v>
      </c>
      <c r="C546" s="186" t="s">
        <v>175</v>
      </c>
      <c r="D546" s="186" t="s">
        <v>176</v>
      </c>
      <c r="E546" s="187">
        <v>5.37</v>
      </c>
    </row>
    <row r="547" spans="1:5">
      <c r="A547" s="186">
        <v>34579</v>
      </c>
      <c r="B547" s="186" t="s">
        <v>1353</v>
      </c>
      <c r="C547" s="186" t="s">
        <v>175</v>
      </c>
      <c r="D547" s="186" t="s">
        <v>176</v>
      </c>
      <c r="E547" s="187">
        <v>5.73</v>
      </c>
    </row>
    <row r="548" spans="1:5">
      <c r="A548" s="186">
        <v>25067</v>
      </c>
      <c r="B548" s="186" t="s">
        <v>1354</v>
      </c>
      <c r="C548" s="186" t="s">
        <v>175</v>
      </c>
      <c r="D548" s="186" t="s">
        <v>176</v>
      </c>
      <c r="E548" s="187">
        <v>3.83</v>
      </c>
    </row>
    <row r="549" spans="1:5">
      <c r="A549" s="186">
        <v>34580</v>
      </c>
      <c r="B549" s="186" t="s">
        <v>1355</v>
      </c>
      <c r="C549" s="186" t="s">
        <v>175</v>
      </c>
      <c r="D549" s="186" t="s">
        <v>176</v>
      </c>
      <c r="E549" s="187">
        <v>4.28</v>
      </c>
    </row>
    <row r="550" spans="1:5">
      <c r="A550" s="186">
        <v>25071</v>
      </c>
      <c r="B550" s="186" t="s">
        <v>1356</v>
      </c>
      <c r="C550" s="186" t="s">
        <v>175</v>
      </c>
      <c r="D550" s="186" t="s">
        <v>176</v>
      </c>
      <c r="E550" s="187">
        <v>2.13</v>
      </c>
    </row>
    <row r="551" spans="1:5">
      <c r="A551" s="186">
        <v>38395</v>
      </c>
      <c r="B551" s="186" t="s">
        <v>1357</v>
      </c>
      <c r="C551" s="186" t="s">
        <v>175</v>
      </c>
      <c r="D551" s="186" t="s">
        <v>176</v>
      </c>
      <c r="E551" s="187">
        <v>7.02</v>
      </c>
    </row>
    <row r="552" spans="1:5">
      <c r="A552" s="186">
        <v>34583</v>
      </c>
      <c r="B552" s="186" t="s">
        <v>1358</v>
      </c>
      <c r="C552" s="186" t="s">
        <v>173</v>
      </c>
      <c r="D552" s="186" t="s">
        <v>176</v>
      </c>
      <c r="E552" s="187">
        <v>47.99</v>
      </c>
    </row>
    <row r="553" spans="1:5">
      <c r="A553" s="186">
        <v>34584</v>
      </c>
      <c r="B553" s="186" t="s">
        <v>1359</v>
      </c>
      <c r="C553" s="186" t="s">
        <v>173</v>
      </c>
      <c r="D553" s="186" t="s">
        <v>176</v>
      </c>
      <c r="E553" s="187">
        <v>26.86</v>
      </c>
    </row>
    <row r="554" spans="1:5">
      <c r="A554" s="186">
        <v>709</v>
      </c>
      <c r="B554" s="186" t="s">
        <v>1360</v>
      </c>
      <c r="C554" s="186" t="s">
        <v>173</v>
      </c>
      <c r="D554" s="186" t="s">
        <v>177</v>
      </c>
      <c r="E554" s="187">
        <v>883.19</v>
      </c>
    </row>
    <row r="555" spans="1:5">
      <c r="A555" s="186">
        <v>34599</v>
      </c>
      <c r="B555" s="186" t="s">
        <v>1361</v>
      </c>
      <c r="C555" s="186" t="s">
        <v>175</v>
      </c>
      <c r="D555" s="186" t="s">
        <v>176</v>
      </c>
      <c r="E555" s="187">
        <v>2.19</v>
      </c>
    </row>
    <row r="556" spans="1:5">
      <c r="A556" s="186">
        <v>34592</v>
      </c>
      <c r="B556" s="186" t="s">
        <v>1362</v>
      </c>
      <c r="C556" s="186" t="s">
        <v>175</v>
      </c>
      <c r="D556" s="186" t="s">
        <v>176</v>
      </c>
      <c r="E556" s="187">
        <v>2.44</v>
      </c>
    </row>
    <row r="557" spans="1:5">
      <c r="A557" s="186">
        <v>37103</v>
      </c>
      <c r="B557" s="186" t="s">
        <v>1363</v>
      </c>
      <c r="C557" s="186" t="s">
        <v>175</v>
      </c>
      <c r="D557" s="186" t="s">
        <v>176</v>
      </c>
      <c r="E557" s="187">
        <v>2.79</v>
      </c>
    </row>
    <row r="558" spans="1:5">
      <c r="A558" s="186">
        <v>34555</v>
      </c>
      <c r="B558" s="186" t="s">
        <v>1364</v>
      </c>
      <c r="C558" s="186" t="s">
        <v>175</v>
      </c>
      <c r="D558" s="186" t="s">
        <v>176</v>
      </c>
      <c r="E558" s="187">
        <v>3.54</v>
      </c>
    </row>
    <row r="559" spans="1:5">
      <c r="A559" s="186">
        <v>674</v>
      </c>
      <c r="B559" s="186" t="s">
        <v>1365</v>
      </c>
      <c r="C559" s="186" t="s">
        <v>173</v>
      </c>
      <c r="D559" s="186" t="s">
        <v>177</v>
      </c>
      <c r="E559" s="187">
        <v>61.27</v>
      </c>
    </row>
    <row r="560" spans="1:5">
      <c r="A560" s="186">
        <v>34600</v>
      </c>
      <c r="B560" s="186" t="s">
        <v>1366</v>
      </c>
      <c r="C560" s="186" t="s">
        <v>173</v>
      </c>
      <c r="D560" s="186" t="s">
        <v>177</v>
      </c>
      <c r="E560" s="187">
        <v>90</v>
      </c>
    </row>
    <row r="561" spans="1:5">
      <c r="A561" s="186">
        <v>652</v>
      </c>
      <c r="B561" s="186" t="s">
        <v>1367</v>
      </c>
      <c r="C561" s="186" t="s">
        <v>173</v>
      </c>
      <c r="D561" s="186" t="s">
        <v>177</v>
      </c>
      <c r="E561" s="187">
        <v>137.87</v>
      </c>
    </row>
    <row r="562" spans="1:5">
      <c r="A562" s="186">
        <v>651</v>
      </c>
      <c r="B562" s="186" t="s">
        <v>1368</v>
      </c>
      <c r="C562" s="186" t="s">
        <v>175</v>
      </c>
      <c r="D562" s="186" t="s">
        <v>176</v>
      </c>
      <c r="E562" s="187">
        <v>2.69</v>
      </c>
    </row>
    <row r="563" spans="1:5">
      <c r="A563" s="186">
        <v>654</v>
      </c>
      <c r="B563" s="186" t="s">
        <v>1369</v>
      </c>
      <c r="C563" s="186" t="s">
        <v>175</v>
      </c>
      <c r="D563" s="186" t="s">
        <v>176</v>
      </c>
      <c r="E563" s="187">
        <v>3.33</v>
      </c>
    </row>
    <row r="564" spans="1:5">
      <c r="A564" s="186">
        <v>650</v>
      </c>
      <c r="B564" s="186" t="s">
        <v>1370</v>
      </c>
      <c r="C564" s="186" t="s">
        <v>175</v>
      </c>
      <c r="D564" s="186" t="s">
        <v>174</v>
      </c>
      <c r="E564" s="187">
        <v>2.15</v>
      </c>
    </row>
    <row r="565" spans="1:5">
      <c r="A565" s="186">
        <v>716</v>
      </c>
      <c r="B565" s="186" t="s">
        <v>1371</v>
      </c>
      <c r="C565" s="186" t="s">
        <v>175</v>
      </c>
      <c r="D565" s="186" t="s">
        <v>176</v>
      </c>
      <c r="E565" s="187">
        <v>29.07</v>
      </c>
    </row>
    <row r="566" spans="1:5">
      <c r="A566" s="186">
        <v>715</v>
      </c>
      <c r="B566" s="186" t="s">
        <v>1372</v>
      </c>
      <c r="C566" s="186" t="s">
        <v>175</v>
      </c>
      <c r="D566" s="186" t="s">
        <v>174</v>
      </c>
      <c r="E566" s="187">
        <v>28.75</v>
      </c>
    </row>
    <row r="567" spans="1:5">
      <c r="A567" s="186">
        <v>718</v>
      </c>
      <c r="B567" s="186" t="s">
        <v>1373</v>
      </c>
      <c r="C567" s="186" t="s">
        <v>175</v>
      </c>
      <c r="D567" s="186" t="s">
        <v>176</v>
      </c>
      <c r="E567" s="187">
        <v>42.84</v>
      </c>
    </row>
    <row r="568" spans="1:5">
      <c r="A568" s="186">
        <v>11981</v>
      </c>
      <c r="B568" s="186" t="s">
        <v>1374</v>
      </c>
      <c r="C568" s="186" t="s">
        <v>175</v>
      </c>
      <c r="D568" s="186" t="s">
        <v>176</v>
      </c>
      <c r="E568" s="187">
        <v>29.37</v>
      </c>
    </row>
    <row r="569" spans="1:5">
      <c r="A569" s="186">
        <v>34586</v>
      </c>
      <c r="B569" s="186" t="s">
        <v>1375</v>
      </c>
      <c r="C569" s="186" t="s">
        <v>175</v>
      </c>
      <c r="D569" s="186" t="s">
        <v>176</v>
      </c>
      <c r="E569" s="187">
        <v>2.36</v>
      </c>
    </row>
    <row r="570" spans="1:5">
      <c r="A570" s="186">
        <v>38603</v>
      </c>
      <c r="B570" s="186" t="s">
        <v>1376</v>
      </c>
      <c r="C570" s="186" t="s">
        <v>175</v>
      </c>
      <c r="D570" s="186" t="s">
        <v>176</v>
      </c>
      <c r="E570" s="187">
        <v>2.86</v>
      </c>
    </row>
    <row r="571" spans="1:5">
      <c r="A571" s="186">
        <v>34588</v>
      </c>
      <c r="B571" s="186" t="s">
        <v>1377</v>
      </c>
      <c r="C571" s="186" t="s">
        <v>175</v>
      </c>
      <c r="D571" s="186" t="s">
        <v>176</v>
      </c>
      <c r="E571" s="187">
        <v>3.08</v>
      </c>
    </row>
    <row r="572" spans="1:5">
      <c r="A572" s="186">
        <v>34590</v>
      </c>
      <c r="B572" s="186" t="s">
        <v>1378</v>
      </c>
      <c r="C572" s="186" t="s">
        <v>175</v>
      </c>
      <c r="D572" s="186" t="s">
        <v>176</v>
      </c>
      <c r="E572" s="187">
        <v>2.81</v>
      </c>
    </row>
    <row r="573" spans="1:5">
      <c r="A573" s="186">
        <v>34591</v>
      </c>
      <c r="B573" s="186" t="s">
        <v>1379</v>
      </c>
      <c r="C573" s="186" t="s">
        <v>175</v>
      </c>
      <c r="D573" s="186" t="s">
        <v>176</v>
      </c>
      <c r="E573" s="187">
        <v>3.81</v>
      </c>
    </row>
    <row r="574" spans="1:5">
      <c r="A574" s="186">
        <v>41372</v>
      </c>
      <c r="B574" s="186" t="s">
        <v>1380</v>
      </c>
      <c r="C574" s="186" t="s">
        <v>173</v>
      </c>
      <c r="D574" s="186" t="s">
        <v>177</v>
      </c>
      <c r="E574" s="187">
        <v>85.99</v>
      </c>
    </row>
    <row r="575" spans="1:5">
      <c r="A575" s="186">
        <v>41371</v>
      </c>
      <c r="B575" s="186" t="s">
        <v>1381</v>
      </c>
      <c r="C575" s="186" t="s">
        <v>173</v>
      </c>
      <c r="D575" s="186" t="s">
        <v>177</v>
      </c>
      <c r="E575" s="187">
        <v>50.83</v>
      </c>
    </row>
    <row r="576" spans="1:5">
      <c r="A576" s="186">
        <v>40517</v>
      </c>
      <c r="B576" s="186" t="s">
        <v>1382</v>
      </c>
      <c r="C576" s="186" t="s">
        <v>173</v>
      </c>
      <c r="D576" s="186" t="s">
        <v>176</v>
      </c>
      <c r="E576" s="187">
        <v>38.56</v>
      </c>
    </row>
    <row r="577" spans="1:5">
      <c r="A577" s="186">
        <v>40515</v>
      </c>
      <c r="B577" s="186" t="s">
        <v>1383</v>
      </c>
      <c r="C577" s="186" t="s">
        <v>173</v>
      </c>
      <c r="D577" s="186" t="s">
        <v>176</v>
      </c>
      <c r="E577" s="187">
        <v>86.78</v>
      </c>
    </row>
    <row r="578" spans="1:5">
      <c r="A578" s="186">
        <v>40529</v>
      </c>
      <c r="B578" s="186" t="s">
        <v>1384</v>
      </c>
      <c r="C578" s="186" t="s">
        <v>173</v>
      </c>
      <c r="D578" s="186" t="s">
        <v>176</v>
      </c>
      <c r="E578" s="187">
        <v>55.44</v>
      </c>
    </row>
    <row r="579" spans="1:5">
      <c r="A579" s="186">
        <v>36170</v>
      </c>
      <c r="B579" s="186" t="s">
        <v>1385</v>
      </c>
      <c r="C579" s="186" t="s">
        <v>173</v>
      </c>
      <c r="D579" s="186" t="s">
        <v>174</v>
      </c>
      <c r="E579" s="187">
        <v>46</v>
      </c>
    </row>
    <row r="580" spans="1:5">
      <c r="A580" s="186">
        <v>40524</v>
      </c>
      <c r="B580" s="186" t="s">
        <v>1386</v>
      </c>
      <c r="C580" s="186" t="s">
        <v>173</v>
      </c>
      <c r="D580" s="186" t="s">
        <v>176</v>
      </c>
      <c r="E580" s="187">
        <v>54.23</v>
      </c>
    </row>
    <row r="581" spans="1:5">
      <c r="A581" s="186">
        <v>36156</v>
      </c>
      <c r="B581" s="186" t="s">
        <v>1387</v>
      </c>
      <c r="C581" s="186" t="s">
        <v>173</v>
      </c>
      <c r="D581" s="186" t="s">
        <v>176</v>
      </c>
      <c r="E581" s="187">
        <v>42.18</v>
      </c>
    </row>
    <row r="582" spans="1:5">
      <c r="A582" s="186">
        <v>36155</v>
      </c>
      <c r="B582" s="186" t="s">
        <v>1388</v>
      </c>
      <c r="C582" s="186" t="s">
        <v>173</v>
      </c>
      <c r="D582" s="186" t="s">
        <v>176</v>
      </c>
      <c r="E582" s="187">
        <v>36.409999999999997</v>
      </c>
    </row>
    <row r="583" spans="1:5">
      <c r="A583" s="186">
        <v>36154</v>
      </c>
      <c r="B583" s="186" t="s">
        <v>1389</v>
      </c>
      <c r="C583" s="186" t="s">
        <v>173</v>
      </c>
      <c r="D583" s="186" t="s">
        <v>176</v>
      </c>
      <c r="E583" s="187">
        <v>50.62</v>
      </c>
    </row>
    <row r="584" spans="1:5">
      <c r="A584" s="186">
        <v>695</v>
      </c>
      <c r="B584" s="186" t="s">
        <v>1390</v>
      </c>
      <c r="C584" s="186" t="s">
        <v>173</v>
      </c>
      <c r="D584" s="186" t="s">
        <v>176</v>
      </c>
      <c r="E584" s="187">
        <v>37.18</v>
      </c>
    </row>
    <row r="585" spans="1:5">
      <c r="A585" s="186">
        <v>679</v>
      </c>
      <c r="B585" s="186" t="s">
        <v>1391</v>
      </c>
      <c r="C585" s="186" t="s">
        <v>173</v>
      </c>
      <c r="D585" s="186" t="s">
        <v>176</v>
      </c>
      <c r="E585" s="187">
        <v>55.44</v>
      </c>
    </row>
    <row r="586" spans="1:5">
      <c r="A586" s="186">
        <v>711</v>
      </c>
      <c r="B586" s="186" t="s">
        <v>1392</v>
      </c>
      <c r="C586" s="186" t="s">
        <v>173</v>
      </c>
      <c r="D586" s="186" t="s">
        <v>176</v>
      </c>
      <c r="E586" s="187">
        <v>36.67</v>
      </c>
    </row>
    <row r="587" spans="1:5">
      <c r="A587" s="186">
        <v>712</v>
      </c>
      <c r="B587" s="186" t="s">
        <v>1393</v>
      </c>
      <c r="C587" s="186" t="s">
        <v>173</v>
      </c>
      <c r="D587" s="186" t="s">
        <v>176</v>
      </c>
      <c r="E587" s="187">
        <v>46.19</v>
      </c>
    </row>
    <row r="588" spans="1:5">
      <c r="A588" s="186">
        <v>12614</v>
      </c>
      <c r="B588" s="186" t="s">
        <v>1394</v>
      </c>
      <c r="C588" s="186" t="s">
        <v>175</v>
      </c>
      <c r="D588" s="186" t="s">
        <v>177</v>
      </c>
      <c r="E588" s="187">
        <v>19.79</v>
      </c>
    </row>
    <row r="589" spans="1:5">
      <c r="A589" s="186">
        <v>6140</v>
      </c>
      <c r="B589" s="186" t="s">
        <v>1395</v>
      </c>
      <c r="C589" s="186" t="s">
        <v>175</v>
      </c>
      <c r="D589" s="186" t="s">
        <v>176</v>
      </c>
      <c r="E589" s="187">
        <v>4</v>
      </c>
    </row>
    <row r="590" spans="1:5">
      <c r="A590" s="186">
        <v>38399</v>
      </c>
      <c r="B590" s="186" t="s">
        <v>1396</v>
      </c>
      <c r="C590" s="186" t="s">
        <v>175</v>
      </c>
      <c r="D590" s="186" t="s">
        <v>176</v>
      </c>
      <c r="E590" s="187">
        <v>184.06</v>
      </c>
    </row>
    <row r="591" spans="1:5">
      <c r="A591" s="186">
        <v>735</v>
      </c>
      <c r="B591" s="186" t="s">
        <v>1397</v>
      </c>
      <c r="C591" s="186" t="s">
        <v>175</v>
      </c>
      <c r="D591" s="186" t="s">
        <v>176</v>
      </c>
      <c r="E591" s="188">
        <v>2218.0500000000002</v>
      </c>
    </row>
    <row r="592" spans="1:5">
      <c r="A592" s="186">
        <v>736</v>
      </c>
      <c r="B592" s="186" t="s">
        <v>1398</v>
      </c>
      <c r="C592" s="186" t="s">
        <v>175</v>
      </c>
      <c r="D592" s="186" t="s">
        <v>176</v>
      </c>
      <c r="E592" s="188">
        <v>1864.98</v>
      </c>
    </row>
    <row r="593" spans="1:5">
      <c r="A593" s="186">
        <v>729</v>
      </c>
      <c r="B593" s="186" t="s">
        <v>1399</v>
      </c>
      <c r="C593" s="186" t="s">
        <v>175</v>
      </c>
      <c r="D593" s="186" t="s">
        <v>174</v>
      </c>
      <c r="E593" s="187">
        <v>760</v>
      </c>
    </row>
    <row r="594" spans="1:5">
      <c r="A594" s="186">
        <v>39925</v>
      </c>
      <c r="B594" s="186" t="s">
        <v>1400</v>
      </c>
      <c r="C594" s="186" t="s">
        <v>175</v>
      </c>
      <c r="D594" s="186" t="s">
        <v>176</v>
      </c>
      <c r="E594" s="188">
        <v>10981.93</v>
      </c>
    </row>
    <row r="595" spans="1:5">
      <c r="A595" s="186">
        <v>731</v>
      </c>
      <c r="B595" s="186" t="s">
        <v>1401</v>
      </c>
      <c r="C595" s="186" t="s">
        <v>175</v>
      </c>
      <c r="D595" s="186" t="s">
        <v>176</v>
      </c>
      <c r="E595" s="187">
        <v>739.67</v>
      </c>
    </row>
    <row r="596" spans="1:5">
      <c r="A596" s="186">
        <v>10575</v>
      </c>
      <c r="B596" s="186" t="s">
        <v>1402</v>
      </c>
      <c r="C596" s="186" t="s">
        <v>175</v>
      </c>
      <c r="D596" s="186" t="s">
        <v>176</v>
      </c>
      <c r="E596" s="188">
        <v>1154.3</v>
      </c>
    </row>
    <row r="597" spans="1:5">
      <c r="A597" s="186">
        <v>733</v>
      </c>
      <c r="B597" s="186" t="s">
        <v>1403</v>
      </c>
      <c r="C597" s="186" t="s">
        <v>175</v>
      </c>
      <c r="D597" s="186" t="s">
        <v>176</v>
      </c>
      <c r="E597" s="188">
        <v>1263.82</v>
      </c>
    </row>
    <row r="598" spans="1:5">
      <c r="A598" s="186">
        <v>732</v>
      </c>
      <c r="B598" s="186" t="s">
        <v>1404</v>
      </c>
      <c r="C598" s="186" t="s">
        <v>175</v>
      </c>
      <c r="D598" s="186" t="s">
        <v>176</v>
      </c>
      <c r="E598" s="188">
        <v>1246.83</v>
      </c>
    </row>
    <row r="599" spans="1:5">
      <c r="A599" s="186">
        <v>737</v>
      </c>
      <c r="B599" s="186" t="s">
        <v>1405</v>
      </c>
      <c r="C599" s="186" t="s">
        <v>175</v>
      </c>
      <c r="D599" s="186" t="s">
        <v>176</v>
      </c>
      <c r="E599" s="188">
        <v>6991.87</v>
      </c>
    </row>
    <row r="600" spans="1:5">
      <c r="A600" s="186">
        <v>738</v>
      </c>
      <c r="B600" s="186" t="s">
        <v>1406</v>
      </c>
      <c r="C600" s="186" t="s">
        <v>175</v>
      </c>
      <c r="D600" s="186" t="s">
        <v>176</v>
      </c>
      <c r="E600" s="188">
        <v>3242.08</v>
      </c>
    </row>
    <row r="601" spans="1:5">
      <c r="A601" s="186">
        <v>740</v>
      </c>
      <c r="B601" s="186" t="s">
        <v>1407</v>
      </c>
      <c r="C601" s="186" t="s">
        <v>175</v>
      </c>
      <c r="D601" s="186" t="s">
        <v>176</v>
      </c>
      <c r="E601" s="188">
        <v>6577.51</v>
      </c>
    </row>
    <row r="602" spans="1:5">
      <c r="A602" s="186">
        <v>734</v>
      </c>
      <c r="B602" s="186" t="s">
        <v>1408</v>
      </c>
      <c r="C602" s="186" t="s">
        <v>175</v>
      </c>
      <c r="D602" s="186" t="s">
        <v>176</v>
      </c>
      <c r="E602" s="188">
        <v>1336.6</v>
      </c>
    </row>
    <row r="603" spans="1:5">
      <c r="A603" s="186">
        <v>39008</v>
      </c>
      <c r="B603" s="186" t="s">
        <v>1409</v>
      </c>
      <c r="C603" s="186" t="s">
        <v>175</v>
      </c>
      <c r="D603" s="186" t="s">
        <v>176</v>
      </c>
      <c r="E603" s="188">
        <v>59732.49</v>
      </c>
    </row>
    <row r="604" spans="1:5">
      <c r="A604" s="186">
        <v>39009</v>
      </c>
      <c r="B604" s="186" t="s">
        <v>1410</v>
      </c>
      <c r="C604" s="186" t="s">
        <v>175</v>
      </c>
      <c r="D604" s="186" t="s">
        <v>176</v>
      </c>
      <c r="E604" s="188">
        <v>63995.96</v>
      </c>
    </row>
    <row r="605" spans="1:5">
      <c r="A605" s="186">
        <v>10587</v>
      </c>
      <c r="B605" s="186" t="s">
        <v>1411</v>
      </c>
      <c r="C605" s="186" t="s">
        <v>175</v>
      </c>
      <c r="D605" s="186" t="s">
        <v>176</v>
      </c>
      <c r="E605" s="188">
        <v>3030.5</v>
      </c>
    </row>
    <row r="606" spans="1:5">
      <c r="A606" s="186">
        <v>759</v>
      </c>
      <c r="B606" s="186" t="s">
        <v>1412</v>
      </c>
      <c r="C606" s="186" t="s">
        <v>175</v>
      </c>
      <c r="D606" s="186" t="s">
        <v>176</v>
      </c>
      <c r="E606" s="188">
        <v>4357.25</v>
      </c>
    </row>
    <row r="607" spans="1:5">
      <c r="A607" s="186">
        <v>761</v>
      </c>
      <c r="B607" s="186" t="s">
        <v>1413</v>
      </c>
      <c r="C607" s="186" t="s">
        <v>175</v>
      </c>
      <c r="D607" s="186" t="s">
        <v>176</v>
      </c>
      <c r="E607" s="188">
        <v>7385.91</v>
      </c>
    </row>
    <row r="608" spans="1:5">
      <c r="A608" s="186">
        <v>750</v>
      </c>
      <c r="B608" s="186" t="s">
        <v>1414</v>
      </c>
      <c r="C608" s="186" t="s">
        <v>175</v>
      </c>
      <c r="D608" s="186" t="s">
        <v>176</v>
      </c>
      <c r="E608" s="188">
        <v>7012.34</v>
      </c>
    </row>
    <row r="609" spans="1:5">
      <c r="A609" s="186">
        <v>755</v>
      </c>
      <c r="B609" s="186" t="s">
        <v>1415</v>
      </c>
      <c r="C609" s="186" t="s">
        <v>175</v>
      </c>
      <c r="D609" s="186" t="s">
        <v>176</v>
      </c>
      <c r="E609" s="188">
        <v>28775.23</v>
      </c>
    </row>
    <row r="610" spans="1:5">
      <c r="A610" s="186">
        <v>749</v>
      </c>
      <c r="B610" s="186" t="s">
        <v>1416</v>
      </c>
      <c r="C610" s="186" t="s">
        <v>175</v>
      </c>
      <c r="D610" s="186" t="s">
        <v>176</v>
      </c>
      <c r="E610" s="188">
        <v>10583</v>
      </c>
    </row>
    <row r="611" spans="1:5">
      <c r="A611" s="186">
        <v>756</v>
      </c>
      <c r="B611" s="186" t="s">
        <v>1417</v>
      </c>
      <c r="C611" s="186" t="s">
        <v>175</v>
      </c>
      <c r="D611" s="186" t="s">
        <v>176</v>
      </c>
      <c r="E611" s="188">
        <v>31383.25</v>
      </c>
    </row>
    <row r="612" spans="1:5">
      <c r="A612" s="186">
        <v>757</v>
      </c>
      <c r="B612" s="186" t="s">
        <v>1418</v>
      </c>
      <c r="C612" s="186" t="s">
        <v>175</v>
      </c>
      <c r="D612" s="186" t="s">
        <v>176</v>
      </c>
      <c r="E612" s="188">
        <v>14250</v>
      </c>
    </row>
    <row r="613" spans="1:5">
      <c r="A613" s="186">
        <v>10588</v>
      </c>
      <c r="B613" s="186" t="s">
        <v>1419</v>
      </c>
      <c r="C613" s="186" t="s">
        <v>175</v>
      </c>
      <c r="D613" s="186" t="s">
        <v>176</v>
      </c>
      <c r="E613" s="188">
        <v>3146.04</v>
      </c>
    </row>
    <row r="614" spans="1:5">
      <c r="A614" s="186">
        <v>10592</v>
      </c>
      <c r="B614" s="186" t="s">
        <v>1420</v>
      </c>
      <c r="C614" s="186" t="s">
        <v>175</v>
      </c>
      <c r="D614" s="186" t="s">
        <v>174</v>
      </c>
      <c r="E614" s="188">
        <v>3800</v>
      </c>
    </row>
    <row r="615" spans="1:5">
      <c r="A615" s="186">
        <v>10589</v>
      </c>
      <c r="B615" s="186" t="s">
        <v>1421</v>
      </c>
      <c r="C615" s="186" t="s">
        <v>175</v>
      </c>
      <c r="D615" s="186" t="s">
        <v>176</v>
      </c>
      <c r="E615" s="188">
        <v>5105.0600000000004</v>
      </c>
    </row>
    <row r="616" spans="1:5">
      <c r="A616" s="186">
        <v>760</v>
      </c>
      <c r="B616" s="186" t="s">
        <v>1422</v>
      </c>
      <c r="C616" s="186" t="s">
        <v>175</v>
      </c>
      <c r="D616" s="186" t="s">
        <v>176</v>
      </c>
      <c r="E616" s="188">
        <v>28500</v>
      </c>
    </row>
    <row r="617" spans="1:5">
      <c r="A617" s="186">
        <v>751</v>
      </c>
      <c r="B617" s="186" t="s">
        <v>1423</v>
      </c>
      <c r="C617" s="186" t="s">
        <v>175</v>
      </c>
      <c r="D617" s="186" t="s">
        <v>176</v>
      </c>
      <c r="E617" s="188">
        <v>4488.75</v>
      </c>
    </row>
    <row r="618" spans="1:5">
      <c r="A618" s="186">
        <v>754</v>
      </c>
      <c r="B618" s="186" t="s">
        <v>1424</v>
      </c>
      <c r="C618" s="186" t="s">
        <v>175</v>
      </c>
      <c r="D618" s="186" t="s">
        <v>176</v>
      </c>
      <c r="E618" s="188">
        <v>7125</v>
      </c>
    </row>
    <row r="619" spans="1:5">
      <c r="A619" s="186">
        <v>14013</v>
      </c>
      <c r="B619" s="186" t="s">
        <v>1425</v>
      </c>
      <c r="C619" s="186" t="s">
        <v>175</v>
      </c>
      <c r="D619" s="186" t="s">
        <v>176</v>
      </c>
      <c r="E619" s="188">
        <v>188935.66</v>
      </c>
    </row>
    <row r="620" spans="1:5">
      <c r="A620" s="186">
        <v>39917</v>
      </c>
      <c r="B620" s="186" t="s">
        <v>1426</v>
      </c>
      <c r="C620" s="186" t="s">
        <v>175</v>
      </c>
      <c r="D620" s="186" t="s">
        <v>176</v>
      </c>
      <c r="E620" s="188">
        <v>91753.42</v>
      </c>
    </row>
    <row r="621" spans="1:5">
      <c r="A621" s="186">
        <v>38167</v>
      </c>
      <c r="B621" s="186" t="s">
        <v>1427</v>
      </c>
      <c r="C621" s="186" t="s">
        <v>198</v>
      </c>
      <c r="D621" s="186" t="s">
        <v>176</v>
      </c>
      <c r="E621" s="187">
        <v>21.66</v>
      </c>
    </row>
    <row r="622" spans="1:5">
      <c r="A622" s="186">
        <v>36145</v>
      </c>
      <c r="B622" s="186" t="s">
        <v>1428</v>
      </c>
      <c r="C622" s="186" t="s">
        <v>198</v>
      </c>
      <c r="D622" s="186" t="s">
        <v>176</v>
      </c>
      <c r="E622" s="187">
        <v>34.56</v>
      </c>
    </row>
    <row r="623" spans="1:5">
      <c r="A623" s="186">
        <v>12893</v>
      </c>
      <c r="B623" s="186" t="s">
        <v>1429</v>
      </c>
      <c r="C623" s="186" t="s">
        <v>198</v>
      </c>
      <c r="D623" s="186" t="s">
        <v>176</v>
      </c>
      <c r="E623" s="187">
        <v>57.6</v>
      </c>
    </row>
    <row r="624" spans="1:5">
      <c r="A624" s="186">
        <v>11685</v>
      </c>
      <c r="B624" s="186" t="s">
        <v>1430</v>
      </c>
      <c r="C624" s="186" t="s">
        <v>175</v>
      </c>
      <c r="D624" s="186" t="s">
        <v>176</v>
      </c>
      <c r="E624" s="187">
        <v>20.81</v>
      </c>
    </row>
    <row r="625" spans="1:5">
      <c r="A625" s="186">
        <v>11679</v>
      </c>
      <c r="B625" s="186" t="s">
        <v>1431</v>
      </c>
      <c r="C625" s="186" t="s">
        <v>175</v>
      </c>
      <c r="D625" s="186" t="s">
        <v>176</v>
      </c>
      <c r="E625" s="187">
        <v>8.49</v>
      </c>
    </row>
    <row r="626" spans="1:5">
      <c r="A626" s="186">
        <v>11680</v>
      </c>
      <c r="B626" s="186" t="s">
        <v>1432</v>
      </c>
      <c r="C626" s="186" t="s">
        <v>175</v>
      </c>
      <c r="D626" s="186" t="s">
        <v>176</v>
      </c>
      <c r="E626" s="187">
        <v>7</v>
      </c>
    </row>
    <row r="627" spans="1:5">
      <c r="A627" s="186">
        <v>2512</v>
      </c>
      <c r="B627" s="186" t="s">
        <v>1433</v>
      </c>
      <c r="C627" s="186" t="s">
        <v>175</v>
      </c>
      <c r="D627" s="186" t="s">
        <v>177</v>
      </c>
      <c r="E627" s="187">
        <v>37.18</v>
      </c>
    </row>
    <row r="628" spans="1:5">
      <c r="A628" s="186">
        <v>4374</v>
      </c>
      <c r="B628" s="186" t="s">
        <v>1434</v>
      </c>
      <c r="C628" s="186" t="s">
        <v>175</v>
      </c>
      <c r="D628" s="186" t="s">
        <v>176</v>
      </c>
      <c r="E628" s="187">
        <v>0.51</v>
      </c>
    </row>
    <row r="629" spans="1:5">
      <c r="A629" s="186">
        <v>7568</v>
      </c>
      <c r="B629" s="186" t="s">
        <v>1435</v>
      </c>
      <c r="C629" s="186" t="s">
        <v>175</v>
      </c>
      <c r="D629" s="186" t="s">
        <v>176</v>
      </c>
      <c r="E629" s="187">
        <v>0.86</v>
      </c>
    </row>
    <row r="630" spans="1:5">
      <c r="A630" s="186">
        <v>7584</v>
      </c>
      <c r="B630" s="186" t="s">
        <v>1436</v>
      </c>
      <c r="C630" s="186" t="s">
        <v>175</v>
      </c>
      <c r="D630" s="186" t="s">
        <v>176</v>
      </c>
      <c r="E630" s="187">
        <v>1.31</v>
      </c>
    </row>
    <row r="631" spans="1:5">
      <c r="A631" s="186">
        <v>11945</v>
      </c>
      <c r="B631" s="186" t="s">
        <v>1437</v>
      </c>
      <c r="C631" s="186" t="s">
        <v>175</v>
      </c>
      <c r="D631" s="186" t="s">
        <v>176</v>
      </c>
      <c r="E631" s="187">
        <v>0.08</v>
      </c>
    </row>
    <row r="632" spans="1:5">
      <c r="A632" s="186">
        <v>11946</v>
      </c>
      <c r="B632" s="186" t="s">
        <v>1438</v>
      </c>
      <c r="C632" s="186" t="s">
        <v>175</v>
      </c>
      <c r="D632" s="186" t="s">
        <v>176</v>
      </c>
      <c r="E632" s="187">
        <v>0.09</v>
      </c>
    </row>
    <row r="633" spans="1:5">
      <c r="A633" s="186">
        <v>4375</v>
      </c>
      <c r="B633" s="186" t="s">
        <v>1439</v>
      </c>
      <c r="C633" s="186" t="s">
        <v>175</v>
      </c>
      <c r="D633" s="186" t="s">
        <v>174</v>
      </c>
      <c r="E633" s="187">
        <v>0.14000000000000001</v>
      </c>
    </row>
    <row r="634" spans="1:5">
      <c r="A634" s="186">
        <v>11950</v>
      </c>
      <c r="B634" s="186" t="s">
        <v>1440</v>
      </c>
      <c r="C634" s="186" t="s">
        <v>175</v>
      </c>
      <c r="D634" s="186" t="s">
        <v>176</v>
      </c>
      <c r="E634" s="187">
        <v>0.28000000000000003</v>
      </c>
    </row>
    <row r="635" spans="1:5">
      <c r="A635" s="186">
        <v>4376</v>
      </c>
      <c r="B635" s="186" t="s">
        <v>1441</v>
      </c>
      <c r="C635" s="186" t="s">
        <v>175</v>
      </c>
      <c r="D635" s="186" t="s">
        <v>176</v>
      </c>
      <c r="E635" s="187">
        <v>0.27</v>
      </c>
    </row>
    <row r="636" spans="1:5">
      <c r="A636" s="186">
        <v>7583</v>
      </c>
      <c r="B636" s="186" t="s">
        <v>1442</v>
      </c>
      <c r="C636" s="186" t="s">
        <v>175</v>
      </c>
      <c r="D636" s="186" t="s">
        <v>176</v>
      </c>
      <c r="E636" s="187">
        <v>0.57999999999999996</v>
      </c>
    </row>
    <row r="637" spans="1:5">
      <c r="A637" s="186">
        <v>4350</v>
      </c>
      <c r="B637" s="186" t="s">
        <v>1443</v>
      </c>
      <c r="C637" s="186" t="s">
        <v>175</v>
      </c>
      <c r="D637" s="186" t="s">
        <v>176</v>
      </c>
      <c r="E637" s="187">
        <v>0.44</v>
      </c>
    </row>
    <row r="638" spans="1:5">
      <c r="A638" s="186">
        <v>39886</v>
      </c>
      <c r="B638" s="186" t="s">
        <v>1444</v>
      </c>
      <c r="C638" s="186" t="s">
        <v>175</v>
      </c>
      <c r="D638" s="186" t="s">
        <v>177</v>
      </c>
      <c r="E638" s="187">
        <v>6.17</v>
      </c>
    </row>
    <row r="639" spans="1:5">
      <c r="A639" s="186">
        <v>39887</v>
      </c>
      <c r="B639" s="186" t="s">
        <v>1445</v>
      </c>
      <c r="C639" s="186" t="s">
        <v>175</v>
      </c>
      <c r="D639" s="186" t="s">
        <v>177</v>
      </c>
      <c r="E639" s="187">
        <v>9.26</v>
      </c>
    </row>
    <row r="640" spans="1:5">
      <c r="A640" s="186">
        <v>39888</v>
      </c>
      <c r="B640" s="186" t="s">
        <v>1446</v>
      </c>
      <c r="C640" s="186" t="s">
        <v>175</v>
      </c>
      <c r="D640" s="186" t="s">
        <v>177</v>
      </c>
      <c r="E640" s="187">
        <v>21.18</v>
      </c>
    </row>
    <row r="641" spans="1:5">
      <c r="A641" s="186">
        <v>39890</v>
      </c>
      <c r="B641" s="186" t="s">
        <v>1447</v>
      </c>
      <c r="C641" s="186" t="s">
        <v>175</v>
      </c>
      <c r="D641" s="186" t="s">
        <v>177</v>
      </c>
      <c r="E641" s="187">
        <v>36.159999999999997</v>
      </c>
    </row>
    <row r="642" spans="1:5">
      <c r="A642" s="186">
        <v>39891</v>
      </c>
      <c r="B642" s="186" t="s">
        <v>1448</v>
      </c>
      <c r="C642" s="186" t="s">
        <v>175</v>
      </c>
      <c r="D642" s="186" t="s">
        <v>177</v>
      </c>
      <c r="E642" s="187">
        <v>50.98</v>
      </c>
    </row>
    <row r="643" spans="1:5">
      <c r="A643" s="186">
        <v>39892</v>
      </c>
      <c r="B643" s="186" t="s">
        <v>1449</v>
      </c>
      <c r="C643" s="186" t="s">
        <v>175</v>
      </c>
      <c r="D643" s="186" t="s">
        <v>177</v>
      </c>
      <c r="E643" s="187">
        <v>158.91</v>
      </c>
    </row>
    <row r="644" spans="1:5">
      <c r="A644" s="186">
        <v>790</v>
      </c>
      <c r="B644" s="186" t="s">
        <v>1450</v>
      </c>
      <c r="C644" s="186" t="s">
        <v>175</v>
      </c>
      <c r="D644" s="186" t="s">
        <v>177</v>
      </c>
      <c r="E644" s="187">
        <v>20.010000000000002</v>
      </c>
    </row>
    <row r="645" spans="1:5">
      <c r="A645" s="186">
        <v>766</v>
      </c>
      <c r="B645" s="186" t="s">
        <v>1451</v>
      </c>
      <c r="C645" s="186" t="s">
        <v>175</v>
      </c>
      <c r="D645" s="186" t="s">
        <v>177</v>
      </c>
      <c r="E645" s="187">
        <v>20.010000000000002</v>
      </c>
    </row>
    <row r="646" spans="1:5">
      <c r="A646" s="186">
        <v>791</v>
      </c>
      <c r="B646" s="186" t="s">
        <v>1452</v>
      </c>
      <c r="C646" s="186" t="s">
        <v>175</v>
      </c>
      <c r="D646" s="186" t="s">
        <v>177</v>
      </c>
      <c r="E646" s="187">
        <v>20.010000000000002</v>
      </c>
    </row>
    <row r="647" spans="1:5">
      <c r="A647" s="186">
        <v>767</v>
      </c>
      <c r="B647" s="186" t="s">
        <v>1453</v>
      </c>
      <c r="C647" s="186" t="s">
        <v>175</v>
      </c>
      <c r="D647" s="186" t="s">
        <v>177</v>
      </c>
      <c r="E647" s="187">
        <v>20.010000000000002</v>
      </c>
    </row>
    <row r="648" spans="1:5">
      <c r="A648" s="186">
        <v>768</v>
      </c>
      <c r="B648" s="186" t="s">
        <v>1454</v>
      </c>
      <c r="C648" s="186" t="s">
        <v>175</v>
      </c>
      <c r="D648" s="186" t="s">
        <v>177</v>
      </c>
      <c r="E648" s="187">
        <v>15.71</v>
      </c>
    </row>
    <row r="649" spans="1:5">
      <c r="A649" s="186">
        <v>789</v>
      </c>
      <c r="B649" s="186" t="s">
        <v>1455</v>
      </c>
      <c r="C649" s="186" t="s">
        <v>175</v>
      </c>
      <c r="D649" s="186" t="s">
        <v>177</v>
      </c>
      <c r="E649" s="187">
        <v>15.38</v>
      </c>
    </row>
    <row r="650" spans="1:5">
      <c r="A650" s="186">
        <v>769</v>
      </c>
      <c r="B650" s="186" t="s">
        <v>1456</v>
      </c>
      <c r="C650" s="186" t="s">
        <v>175</v>
      </c>
      <c r="D650" s="186" t="s">
        <v>177</v>
      </c>
      <c r="E650" s="187">
        <v>15.71</v>
      </c>
    </row>
    <row r="651" spans="1:5">
      <c r="A651" s="186">
        <v>770</v>
      </c>
      <c r="B651" s="186" t="s">
        <v>1457</v>
      </c>
      <c r="C651" s="186" t="s">
        <v>175</v>
      </c>
      <c r="D651" s="186" t="s">
        <v>177</v>
      </c>
      <c r="E651" s="187">
        <v>5.54</v>
      </c>
    </row>
    <row r="652" spans="1:5">
      <c r="A652" s="186">
        <v>12394</v>
      </c>
      <c r="B652" s="186" t="s">
        <v>1458</v>
      </c>
      <c r="C652" s="186" t="s">
        <v>175</v>
      </c>
      <c r="D652" s="186" t="s">
        <v>177</v>
      </c>
      <c r="E652" s="187">
        <v>5.54</v>
      </c>
    </row>
    <row r="653" spans="1:5">
      <c r="A653" s="186">
        <v>764</v>
      </c>
      <c r="B653" s="186" t="s">
        <v>1459</v>
      </c>
      <c r="C653" s="186" t="s">
        <v>175</v>
      </c>
      <c r="D653" s="186" t="s">
        <v>177</v>
      </c>
      <c r="E653" s="187">
        <v>9.67</v>
      </c>
    </row>
    <row r="654" spans="1:5">
      <c r="A654" s="186">
        <v>765</v>
      </c>
      <c r="B654" s="186" t="s">
        <v>1460</v>
      </c>
      <c r="C654" s="186" t="s">
        <v>175</v>
      </c>
      <c r="D654" s="186" t="s">
        <v>177</v>
      </c>
      <c r="E654" s="187">
        <v>9.67</v>
      </c>
    </row>
    <row r="655" spans="1:5">
      <c r="A655" s="186">
        <v>787</v>
      </c>
      <c r="B655" s="186" t="s">
        <v>1461</v>
      </c>
      <c r="C655" s="186" t="s">
        <v>175</v>
      </c>
      <c r="D655" s="186" t="s">
        <v>177</v>
      </c>
      <c r="E655" s="187">
        <v>43.19</v>
      </c>
    </row>
    <row r="656" spans="1:5">
      <c r="A656" s="186">
        <v>774</v>
      </c>
      <c r="B656" s="186" t="s">
        <v>1462</v>
      </c>
      <c r="C656" s="186" t="s">
        <v>175</v>
      </c>
      <c r="D656" s="186" t="s">
        <v>177</v>
      </c>
      <c r="E656" s="187">
        <v>43.19</v>
      </c>
    </row>
    <row r="657" spans="1:5">
      <c r="A657" s="186">
        <v>773</v>
      </c>
      <c r="B657" s="186" t="s">
        <v>1463</v>
      </c>
      <c r="C657" s="186" t="s">
        <v>175</v>
      </c>
      <c r="D657" s="186" t="s">
        <v>177</v>
      </c>
      <c r="E657" s="187">
        <v>43.19</v>
      </c>
    </row>
    <row r="658" spans="1:5">
      <c r="A658" s="186">
        <v>775</v>
      </c>
      <c r="B658" s="186" t="s">
        <v>1464</v>
      </c>
      <c r="C658" s="186" t="s">
        <v>175</v>
      </c>
      <c r="D658" s="186" t="s">
        <v>177</v>
      </c>
      <c r="E658" s="187">
        <v>43.19</v>
      </c>
    </row>
    <row r="659" spans="1:5">
      <c r="A659" s="186">
        <v>788</v>
      </c>
      <c r="B659" s="186" t="s">
        <v>1465</v>
      </c>
      <c r="C659" s="186" t="s">
        <v>175</v>
      </c>
      <c r="D659" s="186" t="s">
        <v>177</v>
      </c>
      <c r="E659" s="187">
        <v>26.85</v>
      </c>
    </row>
    <row r="660" spans="1:5">
      <c r="A660" s="186">
        <v>772</v>
      </c>
      <c r="B660" s="186" t="s">
        <v>1466</v>
      </c>
      <c r="C660" s="186" t="s">
        <v>175</v>
      </c>
      <c r="D660" s="186" t="s">
        <v>177</v>
      </c>
      <c r="E660" s="187">
        <v>26.85</v>
      </c>
    </row>
    <row r="661" spans="1:5">
      <c r="A661" s="186">
        <v>771</v>
      </c>
      <c r="B661" s="186" t="s">
        <v>1467</v>
      </c>
      <c r="C661" s="186" t="s">
        <v>175</v>
      </c>
      <c r="D661" s="186" t="s">
        <v>177</v>
      </c>
      <c r="E661" s="187">
        <v>26.85</v>
      </c>
    </row>
    <row r="662" spans="1:5">
      <c r="A662" s="186">
        <v>779</v>
      </c>
      <c r="B662" s="186" t="s">
        <v>1468</v>
      </c>
      <c r="C662" s="186" t="s">
        <v>175</v>
      </c>
      <c r="D662" s="186" t="s">
        <v>177</v>
      </c>
      <c r="E662" s="187">
        <v>6.67</v>
      </c>
    </row>
    <row r="663" spans="1:5">
      <c r="A663" s="186">
        <v>776</v>
      </c>
      <c r="B663" s="186" t="s">
        <v>1469</v>
      </c>
      <c r="C663" s="186" t="s">
        <v>175</v>
      </c>
      <c r="D663" s="186" t="s">
        <v>177</v>
      </c>
      <c r="E663" s="187">
        <v>63.68</v>
      </c>
    </row>
    <row r="664" spans="1:5">
      <c r="A664" s="186">
        <v>777</v>
      </c>
      <c r="B664" s="186" t="s">
        <v>1470</v>
      </c>
      <c r="C664" s="186" t="s">
        <v>175</v>
      </c>
      <c r="D664" s="186" t="s">
        <v>177</v>
      </c>
      <c r="E664" s="187">
        <v>61.9</v>
      </c>
    </row>
    <row r="665" spans="1:5">
      <c r="A665" s="186">
        <v>780</v>
      </c>
      <c r="B665" s="186" t="s">
        <v>1471</v>
      </c>
      <c r="C665" s="186" t="s">
        <v>175</v>
      </c>
      <c r="D665" s="186" t="s">
        <v>177</v>
      </c>
      <c r="E665" s="187">
        <v>62.21</v>
      </c>
    </row>
    <row r="666" spans="1:5">
      <c r="A666" s="186">
        <v>778</v>
      </c>
      <c r="B666" s="186" t="s">
        <v>1472</v>
      </c>
      <c r="C666" s="186" t="s">
        <v>175</v>
      </c>
      <c r="D666" s="186" t="s">
        <v>177</v>
      </c>
      <c r="E666" s="187">
        <v>63.68</v>
      </c>
    </row>
    <row r="667" spans="1:5">
      <c r="A667" s="186">
        <v>781</v>
      </c>
      <c r="B667" s="186" t="s">
        <v>1473</v>
      </c>
      <c r="C667" s="186" t="s">
        <v>175</v>
      </c>
      <c r="D667" s="186" t="s">
        <v>177</v>
      </c>
      <c r="E667" s="187">
        <v>117.65</v>
      </c>
    </row>
    <row r="668" spans="1:5">
      <c r="A668" s="186">
        <v>786</v>
      </c>
      <c r="B668" s="186" t="s">
        <v>1474</v>
      </c>
      <c r="C668" s="186" t="s">
        <v>175</v>
      </c>
      <c r="D668" s="186" t="s">
        <v>177</v>
      </c>
      <c r="E668" s="187">
        <v>117.65</v>
      </c>
    </row>
    <row r="669" spans="1:5">
      <c r="A669" s="186">
        <v>782</v>
      </c>
      <c r="B669" s="186" t="s">
        <v>1475</v>
      </c>
      <c r="C669" s="186" t="s">
        <v>175</v>
      </c>
      <c r="D669" s="186" t="s">
        <v>177</v>
      </c>
      <c r="E669" s="187">
        <v>117.65</v>
      </c>
    </row>
    <row r="670" spans="1:5">
      <c r="A670" s="186">
        <v>783</v>
      </c>
      <c r="B670" s="186" t="s">
        <v>1476</v>
      </c>
      <c r="C670" s="186" t="s">
        <v>175</v>
      </c>
      <c r="D670" s="186" t="s">
        <v>177</v>
      </c>
      <c r="E670" s="187">
        <v>322</v>
      </c>
    </row>
    <row r="671" spans="1:5">
      <c r="A671" s="186">
        <v>785</v>
      </c>
      <c r="B671" s="186" t="s">
        <v>1477</v>
      </c>
      <c r="C671" s="186" t="s">
        <v>175</v>
      </c>
      <c r="D671" s="186" t="s">
        <v>177</v>
      </c>
      <c r="E671" s="187">
        <v>340.22</v>
      </c>
    </row>
    <row r="672" spans="1:5">
      <c r="A672" s="186">
        <v>784</v>
      </c>
      <c r="B672" s="186" t="s">
        <v>1478</v>
      </c>
      <c r="C672" s="186" t="s">
        <v>175</v>
      </c>
      <c r="D672" s="186" t="s">
        <v>177</v>
      </c>
      <c r="E672" s="187">
        <v>364.97</v>
      </c>
    </row>
    <row r="673" spans="1:5">
      <c r="A673" s="186">
        <v>831</v>
      </c>
      <c r="B673" s="186" t="s">
        <v>1479</v>
      </c>
      <c r="C673" s="186" t="s">
        <v>175</v>
      </c>
      <c r="D673" s="186" t="s">
        <v>176</v>
      </c>
      <c r="E673" s="187">
        <v>95.25</v>
      </c>
    </row>
    <row r="674" spans="1:5">
      <c r="A674" s="186">
        <v>828</v>
      </c>
      <c r="B674" s="186" t="s">
        <v>1480</v>
      </c>
      <c r="C674" s="186" t="s">
        <v>175</v>
      </c>
      <c r="D674" s="186" t="s">
        <v>176</v>
      </c>
      <c r="E674" s="187">
        <v>0.55000000000000004</v>
      </c>
    </row>
    <row r="675" spans="1:5">
      <c r="A675" s="186">
        <v>829</v>
      </c>
      <c r="B675" s="186" t="s">
        <v>1481</v>
      </c>
      <c r="C675" s="186" t="s">
        <v>175</v>
      </c>
      <c r="D675" s="186" t="s">
        <v>176</v>
      </c>
      <c r="E675" s="187">
        <v>1.1499999999999999</v>
      </c>
    </row>
    <row r="676" spans="1:5">
      <c r="A676" s="186">
        <v>812</v>
      </c>
      <c r="B676" s="186" t="s">
        <v>1482</v>
      </c>
      <c r="C676" s="186" t="s">
        <v>175</v>
      </c>
      <c r="D676" s="186" t="s">
        <v>176</v>
      </c>
      <c r="E676" s="187">
        <v>2.5</v>
      </c>
    </row>
    <row r="677" spans="1:5">
      <c r="A677" s="186">
        <v>819</v>
      </c>
      <c r="B677" s="186" t="s">
        <v>1483</v>
      </c>
      <c r="C677" s="186" t="s">
        <v>175</v>
      </c>
      <c r="D677" s="186" t="s">
        <v>176</v>
      </c>
      <c r="E677" s="187">
        <v>4.1100000000000003</v>
      </c>
    </row>
    <row r="678" spans="1:5">
      <c r="A678" s="186">
        <v>818</v>
      </c>
      <c r="B678" s="186" t="s">
        <v>1484</v>
      </c>
      <c r="C678" s="186" t="s">
        <v>175</v>
      </c>
      <c r="D678" s="186" t="s">
        <v>176</v>
      </c>
      <c r="E678" s="187">
        <v>6.92</v>
      </c>
    </row>
    <row r="679" spans="1:5">
      <c r="A679" s="186">
        <v>823</v>
      </c>
      <c r="B679" s="186" t="s">
        <v>1485</v>
      </c>
      <c r="C679" s="186" t="s">
        <v>175</v>
      </c>
      <c r="D679" s="186" t="s">
        <v>176</v>
      </c>
      <c r="E679" s="187">
        <v>20.84</v>
      </c>
    </row>
    <row r="680" spans="1:5">
      <c r="A680" s="186">
        <v>830</v>
      </c>
      <c r="B680" s="186" t="s">
        <v>1486</v>
      </c>
      <c r="C680" s="186" t="s">
        <v>175</v>
      </c>
      <c r="D680" s="186" t="s">
        <v>176</v>
      </c>
      <c r="E680" s="187">
        <v>17.16</v>
      </c>
    </row>
    <row r="681" spans="1:5">
      <c r="A681" s="186">
        <v>826</v>
      </c>
      <c r="B681" s="186" t="s">
        <v>1487</v>
      </c>
      <c r="C681" s="186" t="s">
        <v>175</v>
      </c>
      <c r="D681" s="186" t="s">
        <v>176</v>
      </c>
      <c r="E681" s="187">
        <v>53.42</v>
      </c>
    </row>
    <row r="682" spans="1:5">
      <c r="A682" s="186">
        <v>827</v>
      </c>
      <c r="B682" s="186" t="s">
        <v>1488</v>
      </c>
      <c r="C682" s="186" t="s">
        <v>175</v>
      </c>
      <c r="D682" s="186" t="s">
        <v>176</v>
      </c>
      <c r="E682" s="187">
        <v>45.13</v>
      </c>
    </row>
    <row r="683" spans="1:5">
      <c r="A683" s="186">
        <v>832</v>
      </c>
      <c r="B683" s="186" t="s">
        <v>1489</v>
      </c>
      <c r="C683" s="186" t="s">
        <v>175</v>
      </c>
      <c r="D683" s="186" t="s">
        <v>176</v>
      </c>
      <c r="E683" s="187">
        <v>3.12</v>
      </c>
    </row>
    <row r="684" spans="1:5">
      <c r="A684" s="186">
        <v>833</v>
      </c>
      <c r="B684" s="186" t="s">
        <v>1490</v>
      </c>
      <c r="C684" s="186" t="s">
        <v>175</v>
      </c>
      <c r="D684" s="186" t="s">
        <v>176</v>
      </c>
      <c r="E684" s="187">
        <v>4.42</v>
      </c>
    </row>
    <row r="685" spans="1:5">
      <c r="A685" s="186">
        <v>834</v>
      </c>
      <c r="B685" s="186" t="s">
        <v>1491</v>
      </c>
      <c r="C685" s="186" t="s">
        <v>175</v>
      </c>
      <c r="D685" s="186" t="s">
        <v>176</v>
      </c>
      <c r="E685" s="187">
        <v>4.8499999999999996</v>
      </c>
    </row>
    <row r="686" spans="1:5">
      <c r="A686" s="186">
        <v>825</v>
      </c>
      <c r="B686" s="186" t="s">
        <v>1492</v>
      </c>
      <c r="C686" s="186" t="s">
        <v>175</v>
      </c>
      <c r="D686" s="186" t="s">
        <v>176</v>
      </c>
      <c r="E686" s="187">
        <v>5.42</v>
      </c>
    </row>
    <row r="687" spans="1:5">
      <c r="A687" s="186">
        <v>813</v>
      </c>
      <c r="B687" s="186" t="s">
        <v>1493</v>
      </c>
      <c r="C687" s="186" t="s">
        <v>175</v>
      </c>
      <c r="D687" s="186" t="s">
        <v>176</v>
      </c>
      <c r="E687" s="187">
        <v>5.32</v>
      </c>
    </row>
    <row r="688" spans="1:5">
      <c r="A688" s="186">
        <v>820</v>
      </c>
      <c r="B688" s="186" t="s">
        <v>1494</v>
      </c>
      <c r="C688" s="186" t="s">
        <v>175</v>
      </c>
      <c r="D688" s="186" t="s">
        <v>176</v>
      </c>
      <c r="E688" s="187">
        <v>6.75</v>
      </c>
    </row>
    <row r="689" spans="1:5">
      <c r="A689" s="186">
        <v>816</v>
      </c>
      <c r="B689" s="186" t="s">
        <v>1495</v>
      </c>
      <c r="C689" s="186" t="s">
        <v>175</v>
      </c>
      <c r="D689" s="186" t="s">
        <v>176</v>
      </c>
      <c r="E689" s="187">
        <v>11.5</v>
      </c>
    </row>
    <row r="690" spans="1:5">
      <c r="A690" s="186">
        <v>814</v>
      </c>
      <c r="B690" s="186" t="s">
        <v>1496</v>
      </c>
      <c r="C690" s="186" t="s">
        <v>175</v>
      </c>
      <c r="D690" s="186" t="s">
        <v>176</v>
      </c>
      <c r="E690" s="187">
        <v>13.89</v>
      </c>
    </row>
    <row r="691" spans="1:5">
      <c r="A691" s="186">
        <v>815</v>
      </c>
      <c r="B691" s="186" t="s">
        <v>1497</v>
      </c>
      <c r="C691" s="186" t="s">
        <v>175</v>
      </c>
      <c r="D691" s="186" t="s">
        <v>176</v>
      </c>
      <c r="E691" s="187">
        <v>15.01</v>
      </c>
    </row>
    <row r="692" spans="1:5">
      <c r="A692" s="186">
        <v>822</v>
      </c>
      <c r="B692" s="186" t="s">
        <v>1498</v>
      </c>
      <c r="C692" s="186" t="s">
        <v>175</v>
      </c>
      <c r="D692" s="186" t="s">
        <v>176</v>
      </c>
      <c r="E692" s="187">
        <v>18.29</v>
      </c>
    </row>
    <row r="693" spans="1:5">
      <c r="A693" s="186">
        <v>821</v>
      </c>
      <c r="B693" s="186" t="s">
        <v>1499</v>
      </c>
      <c r="C693" s="186" t="s">
        <v>175</v>
      </c>
      <c r="D693" s="186" t="s">
        <v>176</v>
      </c>
      <c r="E693" s="187">
        <v>21.38</v>
      </c>
    </row>
    <row r="694" spans="1:5">
      <c r="A694" s="186">
        <v>817</v>
      </c>
      <c r="B694" s="186" t="s">
        <v>1500</v>
      </c>
      <c r="C694" s="186" t="s">
        <v>175</v>
      </c>
      <c r="D694" s="186" t="s">
        <v>176</v>
      </c>
      <c r="E694" s="187">
        <v>25.41</v>
      </c>
    </row>
    <row r="695" spans="1:5">
      <c r="A695" s="186">
        <v>20086</v>
      </c>
      <c r="B695" s="186" t="s">
        <v>1501</v>
      </c>
      <c r="C695" s="186" t="s">
        <v>175</v>
      </c>
      <c r="D695" s="186" t="s">
        <v>176</v>
      </c>
      <c r="E695" s="187">
        <v>2.63</v>
      </c>
    </row>
    <row r="696" spans="1:5">
      <c r="A696" s="186">
        <v>39191</v>
      </c>
      <c r="B696" s="186" t="s">
        <v>1502</v>
      </c>
      <c r="C696" s="186" t="s">
        <v>175</v>
      </c>
      <c r="D696" s="186" t="s">
        <v>177</v>
      </c>
      <c r="E696" s="187">
        <v>16.760000000000002</v>
      </c>
    </row>
    <row r="697" spans="1:5">
      <c r="A697" s="186">
        <v>39190</v>
      </c>
      <c r="B697" s="186" t="s">
        <v>1503</v>
      </c>
      <c r="C697" s="186" t="s">
        <v>175</v>
      </c>
      <c r="D697" s="186" t="s">
        <v>177</v>
      </c>
      <c r="E697" s="187">
        <v>17.510000000000002</v>
      </c>
    </row>
    <row r="698" spans="1:5">
      <c r="A698" s="186">
        <v>39189</v>
      </c>
      <c r="B698" s="186" t="s">
        <v>1504</v>
      </c>
      <c r="C698" s="186" t="s">
        <v>175</v>
      </c>
      <c r="D698" s="186" t="s">
        <v>177</v>
      </c>
      <c r="E698" s="187">
        <v>18.53</v>
      </c>
    </row>
    <row r="699" spans="1:5">
      <c r="A699" s="186">
        <v>39186</v>
      </c>
      <c r="B699" s="186" t="s">
        <v>1505</v>
      </c>
      <c r="C699" s="186" t="s">
        <v>175</v>
      </c>
      <c r="D699" s="186" t="s">
        <v>177</v>
      </c>
      <c r="E699" s="187">
        <v>16.579999999999998</v>
      </c>
    </row>
    <row r="700" spans="1:5">
      <c r="A700" s="186">
        <v>39188</v>
      </c>
      <c r="B700" s="186" t="s">
        <v>1506</v>
      </c>
      <c r="C700" s="186" t="s">
        <v>175</v>
      </c>
      <c r="D700" s="186" t="s">
        <v>177</v>
      </c>
      <c r="E700" s="187">
        <v>13.64</v>
      </c>
    </row>
    <row r="701" spans="1:5">
      <c r="A701" s="186">
        <v>39187</v>
      </c>
      <c r="B701" s="186" t="s">
        <v>1507</v>
      </c>
      <c r="C701" s="186" t="s">
        <v>175</v>
      </c>
      <c r="D701" s="186" t="s">
        <v>177</v>
      </c>
      <c r="E701" s="187">
        <v>14.3</v>
      </c>
    </row>
    <row r="702" spans="1:5">
      <c r="A702" s="186">
        <v>39184</v>
      </c>
      <c r="B702" s="186" t="s">
        <v>1508</v>
      </c>
      <c r="C702" s="186" t="s">
        <v>175</v>
      </c>
      <c r="D702" s="186" t="s">
        <v>177</v>
      </c>
      <c r="E702" s="187">
        <v>5.38</v>
      </c>
    </row>
    <row r="703" spans="1:5">
      <c r="A703" s="186">
        <v>39185</v>
      </c>
      <c r="B703" s="186" t="s">
        <v>1509</v>
      </c>
      <c r="C703" s="186" t="s">
        <v>175</v>
      </c>
      <c r="D703" s="186" t="s">
        <v>177</v>
      </c>
      <c r="E703" s="187">
        <v>4.9000000000000004</v>
      </c>
    </row>
    <row r="704" spans="1:5">
      <c r="A704" s="186">
        <v>39198</v>
      </c>
      <c r="B704" s="186" t="s">
        <v>1510</v>
      </c>
      <c r="C704" s="186" t="s">
        <v>175</v>
      </c>
      <c r="D704" s="186" t="s">
        <v>177</v>
      </c>
      <c r="E704" s="187">
        <v>55</v>
      </c>
    </row>
    <row r="705" spans="1:5">
      <c r="A705" s="186">
        <v>39197</v>
      </c>
      <c r="B705" s="186" t="s">
        <v>1511</v>
      </c>
      <c r="C705" s="186" t="s">
        <v>175</v>
      </c>
      <c r="D705" s="186" t="s">
        <v>177</v>
      </c>
      <c r="E705" s="187">
        <v>57.45</v>
      </c>
    </row>
    <row r="706" spans="1:5">
      <c r="A706" s="186">
        <v>39196</v>
      </c>
      <c r="B706" s="186" t="s">
        <v>1512</v>
      </c>
      <c r="C706" s="186" t="s">
        <v>175</v>
      </c>
      <c r="D706" s="186" t="s">
        <v>177</v>
      </c>
      <c r="E706" s="187">
        <v>59.25</v>
      </c>
    </row>
    <row r="707" spans="1:5">
      <c r="A707" s="186">
        <v>39199</v>
      </c>
      <c r="B707" s="186" t="s">
        <v>1513</v>
      </c>
      <c r="C707" s="186" t="s">
        <v>175</v>
      </c>
      <c r="D707" s="186" t="s">
        <v>177</v>
      </c>
      <c r="E707" s="187">
        <v>52.93</v>
      </c>
    </row>
    <row r="708" spans="1:5">
      <c r="A708" s="186">
        <v>39195</v>
      </c>
      <c r="B708" s="186" t="s">
        <v>1514</v>
      </c>
      <c r="C708" s="186" t="s">
        <v>175</v>
      </c>
      <c r="D708" s="186" t="s">
        <v>177</v>
      </c>
      <c r="E708" s="187">
        <v>30.55</v>
      </c>
    </row>
    <row r="709" spans="1:5">
      <c r="A709" s="186">
        <v>39194</v>
      </c>
      <c r="B709" s="186" t="s">
        <v>1515</v>
      </c>
      <c r="C709" s="186" t="s">
        <v>175</v>
      </c>
      <c r="D709" s="186" t="s">
        <v>177</v>
      </c>
      <c r="E709" s="187">
        <v>32.69</v>
      </c>
    </row>
    <row r="710" spans="1:5">
      <c r="A710" s="186">
        <v>39193</v>
      </c>
      <c r="B710" s="186" t="s">
        <v>1516</v>
      </c>
      <c r="C710" s="186" t="s">
        <v>175</v>
      </c>
      <c r="D710" s="186" t="s">
        <v>177</v>
      </c>
      <c r="E710" s="187">
        <v>35.83</v>
      </c>
    </row>
    <row r="711" spans="1:5">
      <c r="A711" s="186">
        <v>39192</v>
      </c>
      <c r="B711" s="186" t="s">
        <v>1517</v>
      </c>
      <c r="C711" s="186" t="s">
        <v>175</v>
      </c>
      <c r="D711" s="186" t="s">
        <v>177</v>
      </c>
      <c r="E711" s="187">
        <v>37.270000000000003</v>
      </c>
    </row>
    <row r="712" spans="1:5">
      <c r="A712" s="186">
        <v>39920</v>
      </c>
      <c r="B712" s="186" t="s">
        <v>1518</v>
      </c>
      <c r="C712" s="186" t="s">
        <v>175</v>
      </c>
      <c r="D712" s="186" t="s">
        <v>177</v>
      </c>
      <c r="E712" s="187">
        <v>4.51</v>
      </c>
    </row>
    <row r="713" spans="1:5">
      <c r="A713" s="186">
        <v>39201</v>
      </c>
      <c r="B713" s="186" t="s">
        <v>1519</v>
      </c>
      <c r="C713" s="186" t="s">
        <v>175</v>
      </c>
      <c r="D713" s="186" t="s">
        <v>177</v>
      </c>
      <c r="E713" s="187">
        <v>65.760000000000005</v>
      </c>
    </row>
    <row r="714" spans="1:5">
      <c r="A714" s="186">
        <v>39200</v>
      </c>
      <c r="B714" s="186" t="s">
        <v>1520</v>
      </c>
      <c r="C714" s="186" t="s">
        <v>175</v>
      </c>
      <c r="D714" s="186" t="s">
        <v>177</v>
      </c>
      <c r="E714" s="187">
        <v>66.28</v>
      </c>
    </row>
    <row r="715" spans="1:5">
      <c r="A715" s="186">
        <v>39203</v>
      </c>
      <c r="B715" s="186" t="s">
        <v>1521</v>
      </c>
      <c r="C715" s="186" t="s">
        <v>175</v>
      </c>
      <c r="D715" s="186" t="s">
        <v>177</v>
      </c>
      <c r="E715" s="187">
        <v>53.52</v>
      </c>
    </row>
    <row r="716" spans="1:5">
      <c r="A716" s="186">
        <v>39202</v>
      </c>
      <c r="B716" s="186" t="s">
        <v>1522</v>
      </c>
      <c r="C716" s="186" t="s">
        <v>175</v>
      </c>
      <c r="D716" s="186" t="s">
        <v>177</v>
      </c>
      <c r="E716" s="187">
        <v>62.87</v>
      </c>
    </row>
    <row r="717" spans="1:5">
      <c r="A717" s="186">
        <v>39205</v>
      </c>
      <c r="B717" s="186" t="s">
        <v>1523</v>
      </c>
      <c r="C717" s="186" t="s">
        <v>175</v>
      </c>
      <c r="D717" s="186" t="s">
        <v>177</v>
      </c>
      <c r="E717" s="187">
        <v>104.89</v>
      </c>
    </row>
    <row r="718" spans="1:5">
      <c r="A718" s="186">
        <v>39204</v>
      </c>
      <c r="B718" s="186" t="s">
        <v>1524</v>
      </c>
      <c r="C718" s="186" t="s">
        <v>175</v>
      </c>
      <c r="D718" s="186" t="s">
        <v>177</v>
      </c>
      <c r="E718" s="187">
        <v>107.43</v>
      </c>
    </row>
    <row r="719" spans="1:5">
      <c r="A719" s="186">
        <v>39206</v>
      </c>
      <c r="B719" s="186" t="s">
        <v>1525</v>
      </c>
      <c r="C719" s="186" t="s">
        <v>175</v>
      </c>
      <c r="D719" s="186" t="s">
        <v>177</v>
      </c>
      <c r="E719" s="187">
        <v>101.92</v>
      </c>
    </row>
    <row r="720" spans="1:5">
      <c r="A720" s="186">
        <v>797</v>
      </c>
      <c r="B720" s="186" t="s">
        <v>1526</v>
      </c>
      <c r="C720" s="186" t="s">
        <v>175</v>
      </c>
      <c r="D720" s="186" t="s">
        <v>176</v>
      </c>
      <c r="E720" s="187">
        <v>9.94</v>
      </c>
    </row>
    <row r="721" spans="1:5">
      <c r="A721" s="186">
        <v>798</v>
      </c>
      <c r="B721" s="186" t="s">
        <v>1527</v>
      </c>
      <c r="C721" s="186" t="s">
        <v>175</v>
      </c>
      <c r="D721" s="186" t="s">
        <v>176</v>
      </c>
      <c r="E721" s="187">
        <v>1.36</v>
      </c>
    </row>
    <row r="722" spans="1:5">
      <c r="A722" s="186">
        <v>796</v>
      </c>
      <c r="B722" s="186" t="s">
        <v>1528</v>
      </c>
      <c r="C722" s="186" t="s">
        <v>175</v>
      </c>
      <c r="D722" s="186" t="s">
        <v>176</v>
      </c>
      <c r="E722" s="187">
        <v>9.52</v>
      </c>
    </row>
    <row r="723" spans="1:5">
      <c r="A723" s="186">
        <v>799</v>
      </c>
      <c r="B723" s="186" t="s">
        <v>1529</v>
      </c>
      <c r="C723" s="186" t="s">
        <v>175</v>
      </c>
      <c r="D723" s="186" t="s">
        <v>176</v>
      </c>
      <c r="E723" s="187">
        <v>4.4800000000000004</v>
      </c>
    </row>
    <row r="724" spans="1:5">
      <c r="A724" s="186">
        <v>792</v>
      </c>
      <c r="B724" s="186" t="s">
        <v>1530</v>
      </c>
      <c r="C724" s="186" t="s">
        <v>175</v>
      </c>
      <c r="D724" s="186" t="s">
        <v>176</v>
      </c>
      <c r="E724" s="187">
        <v>4.55</v>
      </c>
    </row>
    <row r="725" spans="1:5">
      <c r="A725" s="186">
        <v>804</v>
      </c>
      <c r="B725" s="186" t="s">
        <v>1531</v>
      </c>
      <c r="C725" s="186" t="s">
        <v>175</v>
      </c>
      <c r="D725" s="186" t="s">
        <v>176</v>
      </c>
      <c r="E725" s="187">
        <v>22.57</v>
      </c>
    </row>
    <row r="726" spans="1:5">
      <c r="A726" s="186">
        <v>793</v>
      </c>
      <c r="B726" s="186" t="s">
        <v>1532</v>
      </c>
      <c r="C726" s="186" t="s">
        <v>175</v>
      </c>
      <c r="D726" s="186" t="s">
        <v>176</v>
      </c>
      <c r="E726" s="187">
        <v>9.69</v>
      </c>
    </row>
    <row r="727" spans="1:5">
      <c r="A727" s="186">
        <v>801</v>
      </c>
      <c r="B727" s="186" t="s">
        <v>1533</v>
      </c>
      <c r="C727" s="186" t="s">
        <v>175</v>
      </c>
      <c r="D727" s="186" t="s">
        <v>176</v>
      </c>
      <c r="E727" s="187">
        <v>6.91</v>
      </c>
    </row>
    <row r="728" spans="1:5">
      <c r="A728" s="186">
        <v>794</v>
      </c>
      <c r="B728" s="186" t="s">
        <v>1534</v>
      </c>
      <c r="C728" s="186" t="s">
        <v>175</v>
      </c>
      <c r="D728" s="186" t="s">
        <v>176</v>
      </c>
      <c r="E728" s="187">
        <v>7.14</v>
      </c>
    </row>
    <row r="729" spans="1:5">
      <c r="A729" s="186">
        <v>802</v>
      </c>
      <c r="B729" s="186" t="s">
        <v>1535</v>
      </c>
      <c r="C729" s="186" t="s">
        <v>175</v>
      </c>
      <c r="D729" s="186" t="s">
        <v>176</v>
      </c>
      <c r="E729" s="187">
        <v>19.91</v>
      </c>
    </row>
    <row r="730" spans="1:5">
      <c r="A730" s="186">
        <v>803</v>
      </c>
      <c r="B730" s="186" t="s">
        <v>1536</v>
      </c>
      <c r="C730" s="186" t="s">
        <v>175</v>
      </c>
      <c r="D730" s="186" t="s">
        <v>176</v>
      </c>
      <c r="E730" s="187">
        <v>17.36</v>
      </c>
    </row>
    <row r="731" spans="1:5">
      <c r="A731" s="186">
        <v>38001</v>
      </c>
      <c r="B731" s="186" t="s">
        <v>1537</v>
      </c>
      <c r="C731" s="186" t="s">
        <v>175</v>
      </c>
      <c r="D731" s="186" t="s">
        <v>177</v>
      </c>
      <c r="E731" s="187">
        <v>0.91</v>
      </c>
    </row>
    <row r="732" spans="1:5">
      <c r="A732" s="186">
        <v>38002</v>
      </c>
      <c r="B732" s="186" t="s">
        <v>1538</v>
      </c>
      <c r="C732" s="186" t="s">
        <v>175</v>
      </c>
      <c r="D732" s="186" t="s">
        <v>177</v>
      </c>
      <c r="E732" s="187">
        <v>1.69</v>
      </c>
    </row>
    <row r="733" spans="1:5">
      <c r="A733" s="186">
        <v>38003</v>
      </c>
      <c r="B733" s="186" t="s">
        <v>1539</v>
      </c>
      <c r="C733" s="186" t="s">
        <v>175</v>
      </c>
      <c r="D733" s="186" t="s">
        <v>177</v>
      </c>
      <c r="E733" s="187">
        <v>20.350000000000001</v>
      </c>
    </row>
    <row r="734" spans="1:5">
      <c r="A734" s="186">
        <v>38004</v>
      </c>
      <c r="B734" s="186" t="s">
        <v>1540</v>
      </c>
      <c r="C734" s="186" t="s">
        <v>175</v>
      </c>
      <c r="D734" s="186" t="s">
        <v>177</v>
      </c>
      <c r="E734" s="187">
        <v>27.21</v>
      </c>
    </row>
    <row r="735" spans="1:5">
      <c r="A735" s="186">
        <v>36327</v>
      </c>
      <c r="B735" s="186" t="s">
        <v>1541</v>
      </c>
      <c r="C735" s="186" t="s">
        <v>175</v>
      </c>
      <c r="D735" s="186" t="s">
        <v>177</v>
      </c>
      <c r="E735" s="187">
        <v>2.54</v>
      </c>
    </row>
    <row r="736" spans="1:5">
      <c r="A736" s="186">
        <v>38992</v>
      </c>
      <c r="B736" s="186" t="s">
        <v>1542</v>
      </c>
      <c r="C736" s="186" t="s">
        <v>175</v>
      </c>
      <c r="D736" s="186" t="s">
        <v>177</v>
      </c>
      <c r="E736" s="187">
        <v>4.0599999999999996</v>
      </c>
    </row>
    <row r="737" spans="1:5">
      <c r="A737" s="186">
        <v>38993</v>
      </c>
      <c r="B737" s="186" t="s">
        <v>1543</v>
      </c>
      <c r="C737" s="186" t="s">
        <v>175</v>
      </c>
      <c r="D737" s="186" t="s">
        <v>177</v>
      </c>
      <c r="E737" s="187">
        <v>11.57</v>
      </c>
    </row>
    <row r="738" spans="1:5">
      <c r="A738" s="186">
        <v>38418</v>
      </c>
      <c r="B738" s="186" t="s">
        <v>1544</v>
      </c>
      <c r="C738" s="186" t="s">
        <v>175</v>
      </c>
      <c r="D738" s="186" t="s">
        <v>176</v>
      </c>
      <c r="E738" s="187">
        <v>7.65</v>
      </c>
    </row>
    <row r="739" spans="1:5">
      <c r="A739" s="186">
        <v>39178</v>
      </c>
      <c r="B739" s="186" t="s">
        <v>1545</v>
      </c>
      <c r="C739" s="186" t="s">
        <v>175</v>
      </c>
      <c r="D739" s="186" t="s">
        <v>177</v>
      </c>
      <c r="E739" s="187">
        <v>1.81</v>
      </c>
    </row>
    <row r="740" spans="1:5">
      <c r="A740" s="186">
        <v>39177</v>
      </c>
      <c r="B740" s="186" t="s">
        <v>1546</v>
      </c>
      <c r="C740" s="186" t="s">
        <v>175</v>
      </c>
      <c r="D740" s="186" t="s">
        <v>177</v>
      </c>
      <c r="E740" s="187">
        <v>1.64</v>
      </c>
    </row>
    <row r="741" spans="1:5">
      <c r="A741" s="186">
        <v>39174</v>
      </c>
      <c r="B741" s="186" t="s">
        <v>1547</v>
      </c>
      <c r="C741" s="186" t="s">
        <v>175</v>
      </c>
      <c r="D741" s="186" t="s">
        <v>177</v>
      </c>
      <c r="E741" s="187">
        <v>0.82</v>
      </c>
    </row>
    <row r="742" spans="1:5">
      <c r="A742" s="186">
        <v>39176</v>
      </c>
      <c r="B742" s="186" t="s">
        <v>1548</v>
      </c>
      <c r="C742" s="186" t="s">
        <v>175</v>
      </c>
      <c r="D742" s="186" t="s">
        <v>177</v>
      </c>
      <c r="E742" s="187">
        <v>1.07</v>
      </c>
    </row>
    <row r="743" spans="1:5">
      <c r="A743" s="186">
        <v>39180</v>
      </c>
      <c r="B743" s="186" t="s">
        <v>1549</v>
      </c>
      <c r="C743" s="186" t="s">
        <v>175</v>
      </c>
      <c r="D743" s="186" t="s">
        <v>177</v>
      </c>
      <c r="E743" s="187">
        <v>4.92</v>
      </c>
    </row>
    <row r="744" spans="1:5">
      <c r="A744" s="186">
        <v>39179</v>
      </c>
      <c r="B744" s="186" t="s">
        <v>1550</v>
      </c>
      <c r="C744" s="186" t="s">
        <v>175</v>
      </c>
      <c r="D744" s="186" t="s">
        <v>177</v>
      </c>
      <c r="E744" s="187">
        <v>4.3600000000000003</v>
      </c>
    </row>
    <row r="745" spans="1:5">
      <c r="A745" s="186">
        <v>39175</v>
      </c>
      <c r="B745" s="186" t="s">
        <v>1551</v>
      </c>
      <c r="C745" s="186" t="s">
        <v>175</v>
      </c>
      <c r="D745" s="186" t="s">
        <v>177</v>
      </c>
      <c r="E745" s="187">
        <v>1</v>
      </c>
    </row>
    <row r="746" spans="1:5">
      <c r="A746" s="186">
        <v>39217</v>
      </c>
      <c r="B746" s="186" t="s">
        <v>1552</v>
      </c>
      <c r="C746" s="186" t="s">
        <v>175</v>
      </c>
      <c r="D746" s="186" t="s">
        <v>177</v>
      </c>
      <c r="E746" s="187">
        <v>0.77</v>
      </c>
    </row>
    <row r="747" spans="1:5">
      <c r="A747" s="186">
        <v>39181</v>
      </c>
      <c r="B747" s="186" t="s">
        <v>1553</v>
      </c>
      <c r="C747" s="186" t="s">
        <v>175</v>
      </c>
      <c r="D747" s="186" t="s">
        <v>177</v>
      </c>
      <c r="E747" s="187">
        <v>6.6</v>
      </c>
    </row>
    <row r="748" spans="1:5">
      <c r="A748" s="186">
        <v>39182</v>
      </c>
      <c r="B748" s="186" t="s">
        <v>1554</v>
      </c>
      <c r="C748" s="186" t="s">
        <v>175</v>
      </c>
      <c r="D748" s="186" t="s">
        <v>177</v>
      </c>
      <c r="E748" s="187">
        <v>9.2799999999999994</v>
      </c>
    </row>
    <row r="749" spans="1:5">
      <c r="A749" s="186">
        <v>12616</v>
      </c>
      <c r="B749" s="186" t="s">
        <v>1555</v>
      </c>
      <c r="C749" s="186" t="s">
        <v>175</v>
      </c>
      <c r="D749" s="186" t="s">
        <v>177</v>
      </c>
      <c r="E749" s="187">
        <v>5.87</v>
      </c>
    </row>
    <row r="750" spans="1:5">
      <c r="A750" s="186">
        <v>1049</v>
      </c>
      <c r="B750" s="186" t="s">
        <v>1556</v>
      </c>
      <c r="C750" s="186" t="s">
        <v>175</v>
      </c>
      <c r="D750" s="186" t="s">
        <v>177</v>
      </c>
      <c r="E750" s="187">
        <v>7.77</v>
      </c>
    </row>
    <row r="751" spans="1:5">
      <c r="A751" s="186">
        <v>1099</v>
      </c>
      <c r="B751" s="186" t="s">
        <v>1557</v>
      </c>
      <c r="C751" s="186" t="s">
        <v>175</v>
      </c>
      <c r="D751" s="186" t="s">
        <v>177</v>
      </c>
      <c r="E751" s="187">
        <v>5.94</v>
      </c>
    </row>
    <row r="752" spans="1:5">
      <c r="A752" s="186">
        <v>39678</v>
      </c>
      <c r="B752" s="186" t="s">
        <v>1558</v>
      </c>
      <c r="C752" s="186" t="s">
        <v>175</v>
      </c>
      <c r="D752" s="186" t="s">
        <v>177</v>
      </c>
      <c r="E752" s="187">
        <v>2.39</v>
      </c>
    </row>
    <row r="753" spans="1:5">
      <c r="A753" s="186">
        <v>1050</v>
      </c>
      <c r="B753" s="186" t="s">
        <v>1559</v>
      </c>
      <c r="C753" s="186" t="s">
        <v>175</v>
      </c>
      <c r="D753" s="186" t="s">
        <v>177</v>
      </c>
      <c r="E753" s="187">
        <v>4.0599999999999996</v>
      </c>
    </row>
    <row r="754" spans="1:5">
      <c r="A754" s="186">
        <v>1101</v>
      </c>
      <c r="B754" s="186" t="s">
        <v>1560</v>
      </c>
      <c r="C754" s="186" t="s">
        <v>175</v>
      </c>
      <c r="D754" s="186" t="s">
        <v>177</v>
      </c>
      <c r="E754" s="187">
        <v>25.63</v>
      </c>
    </row>
    <row r="755" spans="1:5">
      <c r="A755" s="186">
        <v>1100</v>
      </c>
      <c r="B755" s="186" t="s">
        <v>1561</v>
      </c>
      <c r="C755" s="186" t="s">
        <v>175</v>
      </c>
      <c r="D755" s="186" t="s">
        <v>177</v>
      </c>
      <c r="E755" s="187">
        <v>13.22</v>
      </c>
    </row>
    <row r="756" spans="1:5">
      <c r="A756" s="186">
        <v>39679</v>
      </c>
      <c r="B756" s="186" t="s">
        <v>1562</v>
      </c>
      <c r="C756" s="186" t="s">
        <v>175</v>
      </c>
      <c r="D756" s="186" t="s">
        <v>177</v>
      </c>
      <c r="E756" s="187">
        <v>51.09</v>
      </c>
    </row>
    <row r="757" spans="1:5">
      <c r="A757" s="186">
        <v>1098</v>
      </c>
      <c r="B757" s="186" t="s">
        <v>1563</v>
      </c>
      <c r="C757" s="186" t="s">
        <v>175</v>
      </c>
      <c r="D757" s="186" t="s">
        <v>177</v>
      </c>
      <c r="E757" s="187">
        <v>3.17</v>
      </c>
    </row>
    <row r="758" spans="1:5">
      <c r="A758" s="186">
        <v>1102</v>
      </c>
      <c r="B758" s="186" t="s">
        <v>1564</v>
      </c>
      <c r="C758" s="186" t="s">
        <v>175</v>
      </c>
      <c r="D758" s="186" t="s">
        <v>177</v>
      </c>
      <c r="E758" s="187">
        <v>38.22</v>
      </c>
    </row>
    <row r="759" spans="1:5">
      <c r="A759" s="186">
        <v>1051</v>
      </c>
      <c r="B759" s="186" t="s">
        <v>1565</v>
      </c>
      <c r="C759" s="186" t="s">
        <v>175</v>
      </c>
      <c r="D759" s="186" t="s">
        <v>177</v>
      </c>
      <c r="E759" s="187">
        <v>55.56</v>
      </c>
    </row>
    <row r="760" spans="1:5">
      <c r="A760" s="186">
        <v>37399</v>
      </c>
      <c r="B760" s="186" t="s">
        <v>1566</v>
      </c>
      <c r="C760" s="186" t="s">
        <v>175</v>
      </c>
      <c r="D760" s="186" t="s">
        <v>176</v>
      </c>
      <c r="E760" s="187">
        <v>15.62</v>
      </c>
    </row>
    <row r="761" spans="1:5">
      <c r="A761" s="186">
        <v>41955</v>
      </c>
      <c r="B761" s="186" t="s">
        <v>1567</v>
      </c>
      <c r="C761" s="186" t="s">
        <v>184</v>
      </c>
      <c r="D761" s="186" t="s">
        <v>176</v>
      </c>
      <c r="E761" s="187">
        <v>53.21</v>
      </c>
    </row>
    <row r="762" spans="1:5">
      <c r="A762" s="186">
        <v>41953</v>
      </c>
      <c r="B762" s="186" t="s">
        <v>1568</v>
      </c>
      <c r="C762" s="186" t="s">
        <v>184</v>
      </c>
      <c r="D762" s="186" t="s">
        <v>176</v>
      </c>
      <c r="E762" s="187">
        <v>50.78</v>
      </c>
    </row>
    <row r="763" spans="1:5">
      <c r="A763" s="186">
        <v>41954</v>
      </c>
      <c r="B763" s="186" t="s">
        <v>1569</v>
      </c>
      <c r="C763" s="186" t="s">
        <v>184</v>
      </c>
      <c r="D763" s="186" t="s">
        <v>176</v>
      </c>
      <c r="E763" s="187">
        <v>50.3</v>
      </c>
    </row>
    <row r="764" spans="1:5">
      <c r="A764" s="186">
        <v>25004</v>
      </c>
      <c r="B764" s="186" t="s">
        <v>1570</v>
      </c>
      <c r="C764" s="186" t="s">
        <v>184</v>
      </c>
      <c r="D764" s="186" t="s">
        <v>177</v>
      </c>
      <c r="E764" s="187">
        <v>31.24</v>
      </c>
    </row>
    <row r="765" spans="1:5">
      <c r="A765" s="186">
        <v>25002</v>
      </c>
      <c r="B765" s="186" t="s">
        <v>1571</v>
      </c>
      <c r="C765" s="186" t="s">
        <v>184</v>
      </c>
      <c r="D765" s="186" t="s">
        <v>177</v>
      </c>
      <c r="E765" s="187">
        <v>31.5</v>
      </c>
    </row>
    <row r="766" spans="1:5">
      <c r="A766" s="186">
        <v>37409</v>
      </c>
      <c r="B766" s="186" t="s">
        <v>1572</v>
      </c>
      <c r="C766" s="186" t="s">
        <v>184</v>
      </c>
      <c r="D766" s="186" t="s">
        <v>177</v>
      </c>
      <c r="E766" s="187">
        <v>30.98</v>
      </c>
    </row>
    <row r="767" spans="1:5">
      <c r="A767" s="186">
        <v>841</v>
      </c>
      <c r="B767" s="186" t="s">
        <v>1573</v>
      </c>
      <c r="C767" s="186" t="s">
        <v>184</v>
      </c>
      <c r="D767" s="186" t="s">
        <v>177</v>
      </c>
      <c r="E767" s="187">
        <v>32</v>
      </c>
    </row>
    <row r="768" spans="1:5">
      <c r="A768" s="186">
        <v>25005</v>
      </c>
      <c r="B768" s="186" t="s">
        <v>1574</v>
      </c>
      <c r="C768" s="186" t="s">
        <v>184</v>
      </c>
      <c r="D768" s="186" t="s">
        <v>177</v>
      </c>
      <c r="E768" s="187">
        <v>35.090000000000003</v>
      </c>
    </row>
    <row r="769" spans="1:5">
      <c r="A769" s="186">
        <v>25003</v>
      </c>
      <c r="B769" s="186" t="s">
        <v>1575</v>
      </c>
      <c r="C769" s="186" t="s">
        <v>184</v>
      </c>
      <c r="D769" s="186" t="s">
        <v>177</v>
      </c>
      <c r="E769" s="187">
        <v>37.479999999999997</v>
      </c>
    </row>
    <row r="770" spans="1:5">
      <c r="A770" s="186">
        <v>37410</v>
      </c>
      <c r="B770" s="186" t="s">
        <v>1576</v>
      </c>
      <c r="C770" s="186" t="s">
        <v>184</v>
      </c>
      <c r="D770" s="186" t="s">
        <v>177</v>
      </c>
      <c r="E770" s="187">
        <v>35.090000000000003</v>
      </c>
    </row>
    <row r="771" spans="1:5">
      <c r="A771" s="186">
        <v>842</v>
      </c>
      <c r="B771" s="186" t="s">
        <v>1577</v>
      </c>
      <c r="C771" s="186" t="s">
        <v>184</v>
      </c>
      <c r="D771" s="186" t="s">
        <v>177</v>
      </c>
      <c r="E771" s="187">
        <v>39.47</v>
      </c>
    </row>
    <row r="772" spans="1:5">
      <c r="A772" s="186">
        <v>862</v>
      </c>
      <c r="B772" s="186" t="s">
        <v>1578</v>
      </c>
      <c r="C772" s="186" t="s">
        <v>181</v>
      </c>
      <c r="D772" s="186" t="s">
        <v>176</v>
      </c>
      <c r="E772" s="187">
        <v>10.37</v>
      </c>
    </row>
    <row r="773" spans="1:5">
      <c r="A773" s="186">
        <v>866</v>
      </c>
      <c r="B773" s="186" t="s">
        <v>1579</v>
      </c>
      <c r="C773" s="186" t="s">
        <v>181</v>
      </c>
      <c r="D773" s="186" t="s">
        <v>176</v>
      </c>
      <c r="E773" s="187">
        <v>127.45</v>
      </c>
    </row>
    <row r="774" spans="1:5">
      <c r="A774" s="186">
        <v>892</v>
      </c>
      <c r="B774" s="186" t="s">
        <v>1580</v>
      </c>
      <c r="C774" s="186" t="s">
        <v>181</v>
      </c>
      <c r="D774" s="186" t="s">
        <v>176</v>
      </c>
      <c r="E774" s="187">
        <v>162.08000000000001</v>
      </c>
    </row>
    <row r="775" spans="1:5">
      <c r="A775" s="186">
        <v>857</v>
      </c>
      <c r="B775" s="186" t="s">
        <v>1581</v>
      </c>
      <c r="C775" s="186" t="s">
        <v>181</v>
      </c>
      <c r="D775" s="186" t="s">
        <v>174</v>
      </c>
      <c r="E775" s="187">
        <v>16.5</v>
      </c>
    </row>
    <row r="776" spans="1:5">
      <c r="A776" s="186">
        <v>37404</v>
      </c>
      <c r="B776" s="186" t="s">
        <v>1582</v>
      </c>
      <c r="C776" s="186" t="s">
        <v>181</v>
      </c>
      <c r="D776" s="186" t="s">
        <v>176</v>
      </c>
      <c r="E776" s="187">
        <v>194.9</v>
      </c>
    </row>
    <row r="777" spans="1:5">
      <c r="A777" s="186">
        <v>868</v>
      </c>
      <c r="B777" s="186" t="s">
        <v>1583</v>
      </c>
      <c r="C777" s="186" t="s">
        <v>181</v>
      </c>
      <c r="D777" s="186" t="s">
        <v>176</v>
      </c>
      <c r="E777" s="187">
        <v>25.48</v>
      </c>
    </row>
    <row r="778" spans="1:5">
      <c r="A778" s="186">
        <v>870</v>
      </c>
      <c r="B778" s="186" t="s">
        <v>1584</v>
      </c>
      <c r="C778" s="186" t="s">
        <v>181</v>
      </c>
      <c r="D778" s="186" t="s">
        <v>176</v>
      </c>
      <c r="E778" s="187">
        <v>335.85</v>
      </c>
    </row>
    <row r="779" spans="1:5">
      <c r="A779" s="186">
        <v>863</v>
      </c>
      <c r="B779" s="186" t="s">
        <v>1585</v>
      </c>
      <c r="C779" s="186" t="s">
        <v>181</v>
      </c>
      <c r="D779" s="186" t="s">
        <v>176</v>
      </c>
      <c r="E779" s="187">
        <v>35.21</v>
      </c>
    </row>
    <row r="780" spans="1:5">
      <c r="A780" s="186">
        <v>867</v>
      </c>
      <c r="B780" s="186" t="s">
        <v>1586</v>
      </c>
      <c r="C780" s="186" t="s">
        <v>181</v>
      </c>
      <c r="D780" s="186" t="s">
        <v>176</v>
      </c>
      <c r="E780" s="187">
        <v>49.03</v>
      </c>
    </row>
    <row r="781" spans="1:5">
      <c r="A781" s="186">
        <v>891</v>
      </c>
      <c r="B781" s="186" t="s">
        <v>1587</v>
      </c>
      <c r="C781" s="186" t="s">
        <v>181</v>
      </c>
      <c r="D781" s="186" t="s">
        <v>176</v>
      </c>
      <c r="E781" s="187">
        <v>564.02</v>
      </c>
    </row>
    <row r="782" spans="1:5">
      <c r="A782" s="186">
        <v>864</v>
      </c>
      <c r="B782" s="186" t="s">
        <v>1588</v>
      </c>
      <c r="C782" s="186" t="s">
        <v>181</v>
      </c>
      <c r="D782" s="186" t="s">
        <v>176</v>
      </c>
      <c r="E782" s="187">
        <v>69.08</v>
      </c>
    </row>
    <row r="783" spans="1:5">
      <c r="A783" s="186">
        <v>865</v>
      </c>
      <c r="B783" s="186" t="s">
        <v>1589</v>
      </c>
      <c r="C783" s="186" t="s">
        <v>181</v>
      </c>
      <c r="D783" s="186" t="s">
        <v>176</v>
      </c>
      <c r="E783" s="187">
        <v>97.29</v>
      </c>
    </row>
    <row r="784" spans="1:5">
      <c r="A784" s="186">
        <v>1006</v>
      </c>
      <c r="B784" s="186" t="s">
        <v>1590</v>
      </c>
      <c r="C784" s="186" t="s">
        <v>181</v>
      </c>
      <c r="D784" s="186" t="s">
        <v>176</v>
      </c>
      <c r="E784" s="187">
        <v>127.08</v>
      </c>
    </row>
    <row r="785" spans="1:5">
      <c r="A785" s="186">
        <v>948</v>
      </c>
      <c r="B785" s="186" t="s">
        <v>1591</v>
      </c>
      <c r="C785" s="186" t="s">
        <v>181</v>
      </c>
      <c r="D785" s="186" t="s">
        <v>176</v>
      </c>
      <c r="E785" s="187">
        <v>66.17</v>
      </c>
    </row>
    <row r="786" spans="1:5">
      <c r="A786" s="186">
        <v>947</v>
      </c>
      <c r="B786" s="186" t="s">
        <v>1592</v>
      </c>
      <c r="C786" s="186" t="s">
        <v>181</v>
      </c>
      <c r="D786" s="186" t="s">
        <v>176</v>
      </c>
      <c r="E786" s="187">
        <v>67.31</v>
      </c>
    </row>
    <row r="787" spans="1:5">
      <c r="A787" s="186">
        <v>911</v>
      </c>
      <c r="B787" s="186" t="s">
        <v>1593</v>
      </c>
      <c r="C787" s="186" t="s">
        <v>181</v>
      </c>
      <c r="D787" s="186" t="s">
        <v>176</v>
      </c>
      <c r="E787" s="187">
        <v>97.89</v>
      </c>
    </row>
    <row r="788" spans="1:5">
      <c r="A788" s="186">
        <v>925</v>
      </c>
      <c r="B788" s="186" t="s">
        <v>1594</v>
      </c>
      <c r="C788" s="186" t="s">
        <v>181</v>
      </c>
      <c r="D788" s="186" t="s">
        <v>176</v>
      </c>
      <c r="E788" s="187">
        <v>90.47</v>
      </c>
    </row>
    <row r="789" spans="1:5">
      <c r="A789" s="186">
        <v>954</v>
      </c>
      <c r="B789" s="186" t="s">
        <v>1595</v>
      </c>
      <c r="C789" s="186" t="s">
        <v>181</v>
      </c>
      <c r="D789" s="186" t="s">
        <v>176</v>
      </c>
      <c r="E789" s="187">
        <v>99.95</v>
      </c>
    </row>
    <row r="790" spans="1:5">
      <c r="A790" s="186">
        <v>901</v>
      </c>
      <c r="B790" s="186" t="s">
        <v>1596</v>
      </c>
      <c r="C790" s="186" t="s">
        <v>181</v>
      </c>
      <c r="D790" s="186" t="s">
        <v>176</v>
      </c>
      <c r="E790" s="187">
        <v>106.97</v>
      </c>
    </row>
    <row r="791" spans="1:5">
      <c r="A791" s="186">
        <v>926</v>
      </c>
      <c r="B791" s="186" t="s">
        <v>1597</v>
      </c>
      <c r="C791" s="186" t="s">
        <v>181</v>
      </c>
      <c r="D791" s="186" t="s">
        <v>176</v>
      </c>
      <c r="E791" s="187">
        <v>113.05</v>
      </c>
    </row>
    <row r="792" spans="1:5">
      <c r="A792" s="186">
        <v>912</v>
      </c>
      <c r="B792" s="186" t="s">
        <v>1598</v>
      </c>
      <c r="C792" s="186" t="s">
        <v>181</v>
      </c>
      <c r="D792" s="186" t="s">
        <v>176</v>
      </c>
      <c r="E792" s="187">
        <v>113.74</v>
      </c>
    </row>
    <row r="793" spans="1:5">
      <c r="A793" s="186">
        <v>955</v>
      </c>
      <c r="B793" s="186" t="s">
        <v>1599</v>
      </c>
      <c r="C793" s="186" t="s">
        <v>181</v>
      </c>
      <c r="D793" s="186" t="s">
        <v>176</v>
      </c>
      <c r="E793" s="187">
        <v>135.77000000000001</v>
      </c>
    </row>
    <row r="794" spans="1:5">
      <c r="A794" s="186">
        <v>946</v>
      </c>
      <c r="B794" s="186" t="s">
        <v>1600</v>
      </c>
      <c r="C794" s="186" t="s">
        <v>181</v>
      </c>
      <c r="D794" s="186" t="s">
        <v>176</v>
      </c>
      <c r="E794" s="187">
        <v>152.63999999999999</v>
      </c>
    </row>
    <row r="795" spans="1:5">
      <c r="A795" s="186">
        <v>953</v>
      </c>
      <c r="B795" s="186" t="s">
        <v>1601</v>
      </c>
      <c r="C795" s="186" t="s">
        <v>181</v>
      </c>
      <c r="D795" s="186" t="s">
        <v>176</v>
      </c>
      <c r="E795" s="187">
        <v>138.9</v>
      </c>
    </row>
    <row r="796" spans="1:5">
      <c r="A796" s="186">
        <v>902</v>
      </c>
      <c r="B796" s="186" t="s">
        <v>1602</v>
      </c>
      <c r="C796" s="186" t="s">
        <v>181</v>
      </c>
      <c r="D796" s="186" t="s">
        <v>176</v>
      </c>
      <c r="E796" s="187">
        <v>168.86</v>
      </c>
    </row>
    <row r="797" spans="1:5">
      <c r="A797" s="186">
        <v>927</v>
      </c>
      <c r="B797" s="186" t="s">
        <v>1603</v>
      </c>
      <c r="C797" s="186" t="s">
        <v>181</v>
      </c>
      <c r="D797" s="186" t="s">
        <v>176</v>
      </c>
      <c r="E797" s="187">
        <v>163.66999999999999</v>
      </c>
    </row>
    <row r="798" spans="1:5">
      <c r="A798" s="186">
        <v>913</v>
      </c>
      <c r="B798" s="186" t="s">
        <v>1604</v>
      </c>
      <c r="C798" s="186" t="s">
        <v>181</v>
      </c>
      <c r="D798" s="186" t="s">
        <v>176</v>
      </c>
      <c r="E798" s="187">
        <v>182.68</v>
      </c>
    </row>
    <row r="799" spans="1:5">
      <c r="A799" s="186">
        <v>903</v>
      </c>
      <c r="B799" s="186" t="s">
        <v>1605</v>
      </c>
      <c r="C799" s="186" t="s">
        <v>181</v>
      </c>
      <c r="D799" s="186" t="s">
        <v>176</v>
      </c>
      <c r="E799" s="187">
        <v>206.74</v>
      </c>
    </row>
    <row r="800" spans="1:5">
      <c r="A800" s="186">
        <v>945</v>
      </c>
      <c r="B800" s="186" t="s">
        <v>1606</v>
      </c>
      <c r="C800" s="186" t="s">
        <v>181</v>
      </c>
      <c r="D800" s="186" t="s">
        <v>176</v>
      </c>
      <c r="E800" s="187">
        <v>218.7</v>
      </c>
    </row>
    <row r="801" spans="1:5">
      <c r="A801" s="186">
        <v>914</v>
      </c>
      <c r="B801" s="186" t="s">
        <v>1607</v>
      </c>
      <c r="C801" s="186" t="s">
        <v>181</v>
      </c>
      <c r="D801" s="186" t="s">
        <v>176</v>
      </c>
      <c r="E801" s="187">
        <v>224.04</v>
      </c>
    </row>
    <row r="802" spans="1:5">
      <c r="A802" s="186">
        <v>993</v>
      </c>
      <c r="B802" s="186" t="s">
        <v>1608</v>
      </c>
      <c r="C802" s="186" t="s">
        <v>181</v>
      </c>
      <c r="D802" s="186" t="s">
        <v>176</v>
      </c>
      <c r="E802" s="187">
        <v>2.74</v>
      </c>
    </row>
    <row r="803" spans="1:5">
      <c r="A803" s="186">
        <v>1020</v>
      </c>
      <c r="B803" s="186" t="s">
        <v>1609</v>
      </c>
      <c r="C803" s="186" t="s">
        <v>181</v>
      </c>
      <c r="D803" s="186" t="s">
        <v>176</v>
      </c>
      <c r="E803" s="187">
        <v>11.91</v>
      </c>
    </row>
    <row r="804" spans="1:5">
      <c r="A804" s="186">
        <v>1017</v>
      </c>
      <c r="B804" s="186" t="s">
        <v>1610</v>
      </c>
      <c r="C804" s="186" t="s">
        <v>181</v>
      </c>
      <c r="D804" s="186" t="s">
        <v>176</v>
      </c>
      <c r="E804" s="187">
        <v>130.91</v>
      </c>
    </row>
    <row r="805" spans="1:5">
      <c r="A805" s="186">
        <v>999</v>
      </c>
      <c r="B805" s="186" t="s">
        <v>1611</v>
      </c>
      <c r="C805" s="186" t="s">
        <v>181</v>
      </c>
      <c r="D805" s="186" t="s">
        <v>176</v>
      </c>
      <c r="E805" s="187">
        <v>162.21</v>
      </c>
    </row>
    <row r="806" spans="1:5">
      <c r="A806" s="186">
        <v>995</v>
      </c>
      <c r="B806" s="186" t="s">
        <v>1612</v>
      </c>
      <c r="C806" s="186" t="s">
        <v>181</v>
      </c>
      <c r="D806" s="186" t="s">
        <v>176</v>
      </c>
      <c r="E806" s="187">
        <v>18.27</v>
      </c>
    </row>
    <row r="807" spans="1:5">
      <c r="A807" s="186">
        <v>1000</v>
      </c>
      <c r="B807" s="186" t="s">
        <v>1613</v>
      </c>
      <c r="C807" s="186" t="s">
        <v>181</v>
      </c>
      <c r="D807" s="186" t="s">
        <v>176</v>
      </c>
      <c r="E807" s="187">
        <v>198.84</v>
      </c>
    </row>
    <row r="808" spans="1:5">
      <c r="A808" s="186">
        <v>1022</v>
      </c>
      <c r="B808" s="186" t="s">
        <v>1614</v>
      </c>
      <c r="C808" s="186" t="s">
        <v>181</v>
      </c>
      <c r="D808" s="186" t="s">
        <v>176</v>
      </c>
      <c r="E808" s="187">
        <v>3.8</v>
      </c>
    </row>
    <row r="809" spans="1:5">
      <c r="A809" s="186">
        <v>1015</v>
      </c>
      <c r="B809" s="186" t="s">
        <v>1615</v>
      </c>
      <c r="C809" s="186" t="s">
        <v>181</v>
      </c>
      <c r="D809" s="186" t="s">
        <v>176</v>
      </c>
      <c r="E809" s="187">
        <v>261.83</v>
      </c>
    </row>
    <row r="810" spans="1:5">
      <c r="A810" s="186">
        <v>996</v>
      </c>
      <c r="B810" s="186" t="s">
        <v>1616</v>
      </c>
      <c r="C810" s="186" t="s">
        <v>181</v>
      </c>
      <c r="D810" s="186" t="s">
        <v>176</v>
      </c>
      <c r="E810" s="187">
        <v>27.82</v>
      </c>
    </row>
    <row r="811" spans="1:5">
      <c r="A811" s="186">
        <v>1001</v>
      </c>
      <c r="B811" s="186" t="s">
        <v>1617</v>
      </c>
      <c r="C811" s="186" t="s">
        <v>181</v>
      </c>
      <c r="D811" s="186" t="s">
        <v>176</v>
      </c>
      <c r="E811" s="187">
        <v>327.67</v>
      </c>
    </row>
    <row r="812" spans="1:5">
      <c r="A812" s="186">
        <v>1019</v>
      </c>
      <c r="B812" s="186" t="s">
        <v>1618</v>
      </c>
      <c r="C812" s="186" t="s">
        <v>181</v>
      </c>
      <c r="D812" s="186" t="s">
        <v>176</v>
      </c>
      <c r="E812" s="187">
        <v>38.35</v>
      </c>
    </row>
    <row r="813" spans="1:5">
      <c r="A813" s="186">
        <v>1021</v>
      </c>
      <c r="B813" s="186" t="s">
        <v>1619</v>
      </c>
      <c r="C813" s="186" t="s">
        <v>181</v>
      </c>
      <c r="D813" s="186" t="s">
        <v>176</v>
      </c>
      <c r="E813" s="187">
        <v>5.44</v>
      </c>
    </row>
    <row r="814" spans="1:5">
      <c r="A814" s="186">
        <v>39249</v>
      </c>
      <c r="B814" s="186" t="s">
        <v>1620</v>
      </c>
      <c r="C814" s="186" t="s">
        <v>181</v>
      </c>
      <c r="D814" s="186" t="s">
        <v>176</v>
      </c>
      <c r="E814" s="187">
        <v>427.45</v>
      </c>
    </row>
    <row r="815" spans="1:5">
      <c r="A815" s="186">
        <v>1018</v>
      </c>
      <c r="B815" s="186" t="s">
        <v>1621</v>
      </c>
      <c r="C815" s="186" t="s">
        <v>181</v>
      </c>
      <c r="D815" s="186" t="s">
        <v>176</v>
      </c>
      <c r="E815" s="187">
        <v>54.65</v>
      </c>
    </row>
    <row r="816" spans="1:5">
      <c r="A816" s="186">
        <v>39250</v>
      </c>
      <c r="B816" s="186" t="s">
        <v>1622</v>
      </c>
      <c r="C816" s="186" t="s">
        <v>181</v>
      </c>
      <c r="D816" s="186" t="s">
        <v>176</v>
      </c>
      <c r="E816" s="187">
        <v>549.09</v>
      </c>
    </row>
    <row r="817" spans="1:5">
      <c r="A817" s="186">
        <v>994</v>
      </c>
      <c r="B817" s="186" t="s">
        <v>1623</v>
      </c>
      <c r="C817" s="186" t="s">
        <v>181</v>
      </c>
      <c r="D817" s="186" t="s">
        <v>176</v>
      </c>
      <c r="E817" s="187">
        <v>7.43</v>
      </c>
    </row>
    <row r="818" spans="1:5">
      <c r="A818" s="186">
        <v>977</v>
      </c>
      <c r="B818" s="186" t="s">
        <v>1624</v>
      </c>
      <c r="C818" s="186" t="s">
        <v>181</v>
      </c>
      <c r="D818" s="186" t="s">
        <v>176</v>
      </c>
      <c r="E818" s="187">
        <v>75.709999999999994</v>
      </c>
    </row>
    <row r="819" spans="1:5">
      <c r="A819" s="186">
        <v>998</v>
      </c>
      <c r="B819" s="186" t="s">
        <v>1625</v>
      </c>
      <c r="C819" s="186" t="s">
        <v>181</v>
      </c>
      <c r="D819" s="186" t="s">
        <v>176</v>
      </c>
      <c r="E819" s="187">
        <v>100.57</v>
      </c>
    </row>
    <row r="820" spans="1:5">
      <c r="A820" s="186">
        <v>39251</v>
      </c>
      <c r="B820" s="186" t="s">
        <v>1626</v>
      </c>
      <c r="C820" s="186" t="s">
        <v>181</v>
      </c>
      <c r="D820" s="186" t="s">
        <v>176</v>
      </c>
      <c r="E820" s="187">
        <v>0.73</v>
      </c>
    </row>
    <row r="821" spans="1:5">
      <c r="A821" s="186">
        <v>1011</v>
      </c>
      <c r="B821" s="186" t="s">
        <v>1627</v>
      </c>
      <c r="C821" s="186" t="s">
        <v>181</v>
      </c>
      <c r="D821" s="186" t="s">
        <v>176</v>
      </c>
      <c r="E821" s="187">
        <v>1.01</v>
      </c>
    </row>
    <row r="822" spans="1:5">
      <c r="A822" s="186">
        <v>39252</v>
      </c>
      <c r="B822" s="186" t="s">
        <v>1628</v>
      </c>
      <c r="C822" s="186" t="s">
        <v>181</v>
      </c>
      <c r="D822" s="186" t="s">
        <v>176</v>
      </c>
      <c r="E822" s="187">
        <v>1.21</v>
      </c>
    </row>
    <row r="823" spans="1:5">
      <c r="A823" s="186">
        <v>1013</v>
      </c>
      <c r="B823" s="186" t="s">
        <v>1629</v>
      </c>
      <c r="C823" s="186" t="s">
        <v>181</v>
      </c>
      <c r="D823" s="186" t="s">
        <v>176</v>
      </c>
      <c r="E823" s="187">
        <v>1.6</v>
      </c>
    </row>
    <row r="824" spans="1:5">
      <c r="A824" s="186">
        <v>980</v>
      </c>
      <c r="B824" s="186" t="s">
        <v>1630</v>
      </c>
      <c r="C824" s="186" t="s">
        <v>181</v>
      </c>
      <c r="D824" s="186" t="s">
        <v>176</v>
      </c>
      <c r="E824" s="187">
        <v>10.93</v>
      </c>
    </row>
    <row r="825" spans="1:5">
      <c r="A825" s="186">
        <v>39237</v>
      </c>
      <c r="B825" s="186" t="s">
        <v>1631</v>
      </c>
      <c r="C825" s="186" t="s">
        <v>181</v>
      </c>
      <c r="D825" s="186" t="s">
        <v>176</v>
      </c>
      <c r="E825" s="187">
        <v>129.54</v>
      </c>
    </row>
    <row r="826" spans="1:5">
      <c r="A826" s="186">
        <v>39238</v>
      </c>
      <c r="B826" s="186" t="s">
        <v>1632</v>
      </c>
      <c r="C826" s="186" t="s">
        <v>181</v>
      </c>
      <c r="D826" s="186" t="s">
        <v>176</v>
      </c>
      <c r="E826" s="187">
        <v>161.72999999999999</v>
      </c>
    </row>
    <row r="827" spans="1:5">
      <c r="A827" s="186">
        <v>979</v>
      </c>
      <c r="B827" s="186" t="s">
        <v>1633</v>
      </c>
      <c r="C827" s="186" t="s">
        <v>181</v>
      </c>
      <c r="D827" s="186" t="s">
        <v>176</v>
      </c>
      <c r="E827" s="187">
        <v>16.829999999999998</v>
      </c>
    </row>
    <row r="828" spans="1:5">
      <c r="A828" s="186">
        <v>39239</v>
      </c>
      <c r="B828" s="186" t="s">
        <v>1634</v>
      </c>
      <c r="C828" s="186" t="s">
        <v>181</v>
      </c>
      <c r="D828" s="186" t="s">
        <v>176</v>
      </c>
      <c r="E828" s="187">
        <v>196.83</v>
      </c>
    </row>
    <row r="829" spans="1:5">
      <c r="A829" s="186">
        <v>1014</v>
      </c>
      <c r="B829" s="186" t="s">
        <v>1635</v>
      </c>
      <c r="C829" s="186" t="s">
        <v>181</v>
      </c>
      <c r="D829" s="186" t="s">
        <v>176</v>
      </c>
      <c r="E829" s="187">
        <v>2.5499999999999998</v>
      </c>
    </row>
    <row r="830" spans="1:5">
      <c r="A830" s="186">
        <v>39240</v>
      </c>
      <c r="B830" s="186" t="s">
        <v>1636</v>
      </c>
      <c r="C830" s="186" t="s">
        <v>181</v>
      </c>
      <c r="D830" s="186" t="s">
        <v>176</v>
      </c>
      <c r="E830" s="187">
        <v>260.14999999999998</v>
      </c>
    </row>
    <row r="831" spans="1:5">
      <c r="A831" s="186">
        <v>39232</v>
      </c>
      <c r="B831" s="186" t="s">
        <v>1637</v>
      </c>
      <c r="C831" s="186" t="s">
        <v>181</v>
      </c>
      <c r="D831" s="186" t="s">
        <v>176</v>
      </c>
      <c r="E831" s="187">
        <v>27.01</v>
      </c>
    </row>
    <row r="832" spans="1:5">
      <c r="A832" s="186">
        <v>39233</v>
      </c>
      <c r="B832" s="186" t="s">
        <v>1638</v>
      </c>
      <c r="C832" s="186" t="s">
        <v>181</v>
      </c>
      <c r="D832" s="186" t="s">
        <v>176</v>
      </c>
      <c r="E832" s="187">
        <v>37.14</v>
      </c>
    </row>
    <row r="833" spans="1:5">
      <c r="A833" s="186">
        <v>981</v>
      </c>
      <c r="B833" s="186" t="s">
        <v>1639</v>
      </c>
      <c r="C833" s="186" t="s">
        <v>181</v>
      </c>
      <c r="D833" s="186" t="s">
        <v>174</v>
      </c>
      <c r="E833" s="187">
        <v>4.57</v>
      </c>
    </row>
    <row r="834" spans="1:5">
      <c r="A834" s="186">
        <v>39234</v>
      </c>
      <c r="B834" s="186" t="s">
        <v>1640</v>
      </c>
      <c r="C834" s="186" t="s">
        <v>181</v>
      </c>
      <c r="D834" s="186" t="s">
        <v>176</v>
      </c>
      <c r="E834" s="187">
        <v>54.51</v>
      </c>
    </row>
    <row r="835" spans="1:5">
      <c r="A835" s="186">
        <v>982</v>
      </c>
      <c r="B835" s="186" t="s">
        <v>1641</v>
      </c>
      <c r="C835" s="186" t="s">
        <v>181</v>
      </c>
      <c r="D835" s="186" t="s">
        <v>176</v>
      </c>
      <c r="E835" s="187">
        <v>6.39</v>
      </c>
    </row>
    <row r="836" spans="1:5">
      <c r="A836" s="186">
        <v>39235</v>
      </c>
      <c r="B836" s="186" t="s">
        <v>1642</v>
      </c>
      <c r="C836" s="186" t="s">
        <v>181</v>
      </c>
      <c r="D836" s="186" t="s">
        <v>176</v>
      </c>
      <c r="E836" s="187">
        <v>76.66</v>
      </c>
    </row>
    <row r="837" spans="1:5">
      <c r="A837" s="186">
        <v>39236</v>
      </c>
      <c r="B837" s="186" t="s">
        <v>1643</v>
      </c>
      <c r="C837" s="186" t="s">
        <v>181</v>
      </c>
      <c r="D837" s="186" t="s">
        <v>176</v>
      </c>
      <c r="E837" s="187">
        <v>100.5</v>
      </c>
    </row>
    <row r="838" spans="1:5">
      <c r="A838" s="186">
        <v>876</v>
      </c>
      <c r="B838" s="186" t="s">
        <v>1644</v>
      </c>
      <c r="C838" s="186" t="s">
        <v>181</v>
      </c>
      <c r="D838" s="186" t="s">
        <v>176</v>
      </c>
      <c r="E838" s="187">
        <v>259.42</v>
      </c>
    </row>
    <row r="839" spans="1:5">
      <c r="A839" s="186">
        <v>877</v>
      </c>
      <c r="B839" s="186" t="s">
        <v>1645</v>
      </c>
      <c r="C839" s="186" t="s">
        <v>181</v>
      </c>
      <c r="D839" s="186" t="s">
        <v>176</v>
      </c>
      <c r="E839" s="187">
        <v>304.97000000000003</v>
      </c>
    </row>
    <row r="840" spans="1:5">
      <c r="A840" s="186">
        <v>882</v>
      </c>
      <c r="B840" s="186" t="s">
        <v>1646</v>
      </c>
      <c r="C840" s="186" t="s">
        <v>181</v>
      </c>
      <c r="D840" s="186" t="s">
        <v>176</v>
      </c>
      <c r="E840" s="187">
        <v>332.32</v>
      </c>
    </row>
    <row r="841" spans="1:5">
      <c r="A841" s="186">
        <v>878</v>
      </c>
      <c r="B841" s="186" t="s">
        <v>1647</v>
      </c>
      <c r="C841" s="186" t="s">
        <v>181</v>
      </c>
      <c r="D841" s="186" t="s">
        <v>176</v>
      </c>
      <c r="E841" s="187">
        <v>413.15</v>
      </c>
    </row>
    <row r="842" spans="1:5">
      <c r="A842" s="186">
        <v>879</v>
      </c>
      <c r="B842" s="186" t="s">
        <v>1648</v>
      </c>
      <c r="C842" s="186" t="s">
        <v>181</v>
      </c>
      <c r="D842" s="186" t="s">
        <v>176</v>
      </c>
      <c r="E842" s="187">
        <v>486.97</v>
      </c>
    </row>
    <row r="843" spans="1:5">
      <c r="A843" s="186">
        <v>880</v>
      </c>
      <c r="B843" s="186" t="s">
        <v>1649</v>
      </c>
      <c r="C843" s="186" t="s">
        <v>181</v>
      </c>
      <c r="D843" s="186" t="s">
        <v>176</v>
      </c>
      <c r="E843" s="187">
        <v>572.97</v>
      </c>
    </row>
    <row r="844" spans="1:5">
      <c r="A844" s="186">
        <v>873</v>
      </c>
      <c r="B844" s="186" t="s">
        <v>1650</v>
      </c>
      <c r="C844" s="186" t="s">
        <v>181</v>
      </c>
      <c r="D844" s="186" t="s">
        <v>176</v>
      </c>
      <c r="E844" s="187">
        <v>174.22</v>
      </c>
    </row>
    <row r="845" spans="1:5">
      <c r="A845" s="186">
        <v>881</v>
      </c>
      <c r="B845" s="186" t="s">
        <v>1651</v>
      </c>
      <c r="C845" s="186" t="s">
        <v>181</v>
      </c>
      <c r="D845" s="186" t="s">
        <v>176</v>
      </c>
      <c r="E845" s="187">
        <v>783.15</v>
      </c>
    </row>
    <row r="846" spans="1:5">
      <c r="A846" s="186">
        <v>874</v>
      </c>
      <c r="B846" s="186" t="s">
        <v>1652</v>
      </c>
      <c r="C846" s="186" t="s">
        <v>181</v>
      </c>
      <c r="D846" s="186" t="s">
        <v>176</v>
      </c>
      <c r="E846" s="187">
        <v>206.76</v>
      </c>
    </row>
    <row r="847" spans="1:5">
      <c r="A847" s="186">
        <v>875</v>
      </c>
      <c r="B847" s="186" t="s">
        <v>1653</v>
      </c>
      <c r="C847" s="186" t="s">
        <v>181</v>
      </c>
      <c r="D847" s="186" t="s">
        <v>176</v>
      </c>
      <c r="E847" s="187">
        <v>246.68</v>
      </c>
    </row>
    <row r="848" spans="1:5">
      <c r="A848" s="186">
        <v>983</v>
      </c>
      <c r="B848" s="186" t="s">
        <v>1654</v>
      </c>
      <c r="C848" s="186" t="s">
        <v>181</v>
      </c>
      <c r="D848" s="186" t="s">
        <v>176</v>
      </c>
      <c r="E848" s="187">
        <v>1.54</v>
      </c>
    </row>
    <row r="849" spans="1:5">
      <c r="A849" s="186">
        <v>985</v>
      </c>
      <c r="B849" s="186" t="s">
        <v>1655</v>
      </c>
      <c r="C849" s="186" t="s">
        <v>181</v>
      </c>
      <c r="D849" s="186" t="s">
        <v>176</v>
      </c>
      <c r="E849" s="187">
        <v>11.58</v>
      </c>
    </row>
    <row r="850" spans="1:5">
      <c r="A850" s="186">
        <v>990</v>
      </c>
      <c r="B850" s="186" t="s">
        <v>1656</v>
      </c>
      <c r="C850" s="186" t="s">
        <v>181</v>
      </c>
      <c r="D850" s="186" t="s">
        <v>176</v>
      </c>
      <c r="E850" s="187">
        <v>158.58000000000001</v>
      </c>
    </row>
    <row r="851" spans="1:5">
      <c r="A851" s="186">
        <v>39241</v>
      </c>
      <c r="B851" s="186" t="s">
        <v>1657</v>
      </c>
      <c r="C851" s="186" t="s">
        <v>181</v>
      </c>
      <c r="D851" s="186" t="s">
        <v>176</v>
      </c>
      <c r="E851" s="187">
        <v>18.13</v>
      </c>
    </row>
    <row r="852" spans="1:5">
      <c r="A852" s="186">
        <v>1005</v>
      </c>
      <c r="B852" s="186" t="s">
        <v>1658</v>
      </c>
      <c r="C852" s="186" t="s">
        <v>181</v>
      </c>
      <c r="D852" s="186" t="s">
        <v>176</v>
      </c>
      <c r="E852" s="187">
        <v>194.64</v>
      </c>
    </row>
    <row r="853" spans="1:5">
      <c r="A853" s="186">
        <v>984</v>
      </c>
      <c r="B853" s="186" t="s">
        <v>1659</v>
      </c>
      <c r="C853" s="186" t="s">
        <v>181</v>
      </c>
      <c r="D853" s="186" t="s">
        <v>176</v>
      </c>
      <c r="E853" s="187">
        <v>4</v>
      </c>
    </row>
    <row r="854" spans="1:5">
      <c r="A854" s="186">
        <v>991</v>
      </c>
      <c r="B854" s="186" t="s">
        <v>1660</v>
      </c>
      <c r="C854" s="186" t="s">
        <v>181</v>
      </c>
      <c r="D854" s="186" t="s">
        <v>176</v>
      </c>
      <c r="E854" s="187">
        <v>257.19</v>
      </c>
    </row>
    <row r="855" spans="1:5">
      <c r="A855" s="186">
        <v>986</v>
      </c>
      <c r="B855" s="186" t="s">
        <v>1661</v>
      </c>
      <c r="C855" s="186" t="s">
        <v>181</v>
      </c>
      <c r="D855" s="186" t="s">
        <v>176</v>
      </c>
      <c r="E855" s="187">
        <v>27.71</v>
      </c>
    </row>
    <row r="856" spans="1:5">
      <c r="A856" s="186">
        <v>1024</v>
      </c>
      <c r="B856" s="186" t="s">
        <v>1662</v>
      </c>
      <c r="C856" s="186" t="s">
        <v>181</v>
      </c>
      <c r="D856" s="186" t="s">
        <v>176</v>
      </c>
      <c r="E856" s="187">
        <v>318.32</v>
      </c>
    </row>
    <row r="857" spans="1:5">
      <c r="A857" s="186">
        <v>987</v>
      </c>
      <c r="B857" s="186" t="s">
        <v>1663</v>
      </c>
      <c r="C857" s="186" t="s">
        <v>181</v>
      </c>
      <c r="D857" s="186" t="s">
        <v>176</v>
      </c>
      <c r="E857" s="187">
        <v>37.65</v>
      </c>
    </row>
    <row r="858" spans="1:5">
      <c r="A858" s="186">
        <v>1003</v>
      </c>
      <c r="B858" s="186" t="s">
        <v>1664</v>
      </c>
      <c r="C858" s="186" t="s">
        <v>181</v>
      </c>
      <c r="D858" s="186" t="s">
        <v>176</v>
      </c>
      <c r="E858" s="187">
        <v>5.86</v>
      </c>
    </row>
    <row r="859" spans="1:5">
      <c r="A859" s="186">
        <v>992</v>
      </c>
      <c r="B859" s="186" t="s">
        <v>1665</v>
      </c>
      <c r="C859" s="186" t="s">
        <v>181</v>
      </c>
      <c r="D859" s="186" t="s">
        <v>176</v>
      </c>
      <c r="E859" s="187">
        <v>411.83</v>
      </c>
    </row>
    <row r="860" spans="1:5">
      <c r="A860" s="186">
        <v>1007</v>
      </c>
      <c r="B860" s="186" t="s">
        <v>1666</v>
      </c>
      <c r="C860" s="186" t="s">
        <v>181</v>
      </c>
      <c r="D860" s="186" t="s">
        <v>176</v>
      </c>
      <c r="E860" s="187">
        <v>53.41</v>
      </c>
    </row>
    <row r="861" spans="1:5">
      <c r="A861" s="186">
        <v>39242</v>
      </c>
      <c r="B861" s="186" t="s">
        <v>1667</v>
      </c>
      <c r="C861" s="186" t="s">
        <v>181</v>
      </c>
      <c r="D861" s="186" t="s">
        <v>176</v>
      </c>
      <c r="E861" s="187">
        <v>510.27</v>
      </c>
    </row>
    <row r="862" spans="1:5">
      <c r="A862" s="186">
        <v>1008</v>
      </c>
      <c r="B862" s="186" t="s">
        <v>1668</v>
      </c>
      <c r="C862" s="186" t="s">
        <v>181</v>
      </c>
      <c r="D862" s="186" t="s">
        <v>176</v>
      </c>
      <c r="E862" s="187">
        <v>6.65</v>
      </c>
    </row>
    <row r="863" spans="1:5">
      <c r="A863" s="186">
        <v>988</v>
      </c>
      <c r="B863" s="186" t="s">
        <v>1669</v>
      </c>
      <c r="C863" s="186" t="s">
        <v>181</v>
      </c>
      <c r="D863" s="186" t="s">
        <v>176</v>
      </c>
      <c r="E863" s="187">
        <v>73.77</v>
      </c>
    </row>
    <row r="864" spans="1:5">
      <c r="A864" s="186">
        <v>989</v>
      </c>
      <c r="B864" s="186" t="s">
        <v>1670</v>
      </c>
      <c r="C864" s="186" t="s">
        <v>181</v>
      </c>
      <c r="D864" s="186" t="s">
        <v>176</v>
      </c>
      <c r="E864" s="187">
        <v>99.93</v>
      </c>
    </row>
    <row r="865" spans="1:5">
      <c r="A865" s="186">
        <v>39598</v>
      </c>
      <c r="B865" s="186" t="s">
        <v>1671</v>
      </c>
      <c r="C865" s="186" t="s">
        <v>181</v>
      </c>
      <c r="D865" s="186" t="s">
        <v>176</v>
      </c>
      <c r="E865" s="187">
        <v>1.25</v>
      </c>
    </row>
    <row r="866" spans="1:5">
      <c r="A866" s="186">
        <v>39599</v>
      </c>
      <c r="B866" s="186" t="s">
        <v>1672</v>
      </c>
      <c r="C866" s="186" t="s">
        <v>181</v>
      </c>
      <c r="D866" s="186" t="s">
        <v>176</v>
      </c>
      <c r="E866" s="187">
        <v>1.89</v>
      </c>
    </row>
    <row r="867" spans="1:5">
      <c r="A867" s="186">
        <v>34602</v>
      </c>
      <c r="B867" s="186" t="s">
        <v>1673</v>
      </c>
      <c r="C867" s="186" t="s">
        <v>181</v>
      </c>
      <c r="D867" s="186" t="s">
        <v>176</v>
      </c>
      <c r="E867" s="187">
        <v>6.23</v>
      </c>
    </row>
    <row r="868" spans="1:5">
      <c r="A868" s="186">
        <v>34603</v>
      </c>
      <c r="B868" s="186" t="s">
        <v>1674</v>
      </c>
      <c r="C868" s="186" t="s">
        <v>181</v>
      </c>
      <c r="D868" s="186" t="s">
        <v>176</v>
      </c>
      <c r="E868" s="187">
        <v>29.98</v>
      </c>
    </row>
    <row r="869" spans="1:5">
      <c r="A869" s="186">
        <v>34607</v>
      </c>
      <c r="B869" s="186" t="s">
        <v>1675</v>
      </c>
      <c r="C869" s="186" t="s">
        <v>181</v>
      </c>
      <c r="D869" s="186" t="s">
        <v>176</v>
      </c>
      <c r="E869" s="187">
        <v>13.37</v>
      </c>
    </row>
    <row r="870" spans="1:5">
      <c r="A870" s="186">
        <v>34609</v>
      </c>
      <c r="B870" s="186" t="s">
        <v>1676</v>
      </c>
      <c r="C870" s="186" t="s">
        <v>181</v>
      </c>
      <c r="D870" s="186" t="s">
        <v>176</v>
      </c>
      <c r="E870" s="187">
        <v>20.059999999999999</v>
      </c>
    </row>
    <row r="871" spans="1:5">
      <c r="A871" s="186">
        <v>34618</v>
      </c>
      <c r="B871" s="186" t="s">
        <v>1677</v>
      </c>
      <c r="C871" s="186" t="s">
        <v>181</v>
      </c>
      <c r="D871" s="186" t="s">
        <v>176</v>
      </c>
      <c r="E871" s="187">
        <v>8.27</v>
      </c>
    </row>
    <row r="872" spans="1:5">
      <c r="A872" s="186">
        <v>34620</v>
      </c>
      <c r="B872" s="186" t="s">
        <v>1678</v>
      </c>
      <c r="C872" s="186" t="s">
        <v>181</v>
      </c>
      <c r="D872" s="186" t="s">
        <v>176</v>
      </c>
      <c r="E872" s="187">
        <v>41.37</v>
      </c>
    </row>
    <row r="873" spans="1:5">
      <c r="A873" s="186">
        <v>34621</v>
      </c>
      <c r="B873" s="186" t="s">
        <v>1679</v>
      </c>
      <c r="C873" s="186" t="s">
        <v>181</v>
      </c>
      <c r="D873" s="186" t="s">
        <v>176</v>
      </c>
      <c r="E873" s="187">
        <v>19.190000000000001</v>
      </c>
    </row>
    <row r="874" spans="1:5">
      <c r="A874" s="186">
        <v>34622</v>
      </c>
      <c r="B874" s="186" t="s">
        <v>1680</v>
      </c>
      <c r="C874" s="186" t="s">
        <v>181</v>
      </c>
      <c r="D874" s="186" t="s">
        <v>176</v>
      </c>
      <c r="E874" s="187">
        <v>27.19</v>
      </c>
    </row>
    <row r="875" spans="1:5">
      <c r="A875" s="186">
        <v>34624</v>
      </c>
      <c r="B875" s="186" t="s">
        <v>1681</v>
      </c>
      <c r="C875" s="186" t="s">
        <v>181</v>
      </c>
      <c r="D875" s="186" t="s">
        <v>176</v>
      </c>
      <c r="E875" s="187">
        <v>10.56</v>
      </c>
    </row>
    <row r="876" spans="1:5">
      <c r="A876" s="186">
        <v>34626</v>
      </c>
      <c r="B876" s="186" t="s">
        <v>1682</v>
      </c>
      <c r="C876" s="186" t="s">
        <v>181</v>
      </c>
      <c r="D876" s="186" t="s">
        <v>176</v>
      </c>
      <c r="E876" s="187">
        <v>56.87</v>
      </c>
    </row>
    <row r="877" spans="1:5">
      <c r="A877" s="186">
        <v>34627</v>
      </c>
      <c r="B877" s="186" t="s">
        <v>1683</v>
      </c>
      <c r="C877" s="186" t="s">
        <v>181</v>
      </c>
      <c r="D877" s="186" t="s">
        <v>176</v>
      </c>
      <c r="E877" s="187">
        <v>24.5</v>
      </c>
    </row>
    <row r="878" spans="1:5">
      <c r="A878" s="186">
        <v>34629</v>
      </c>
      <c r="B878" s="186" t="s">
        <v>1684</v>
      </c>
      <c r="C878" s="186" t="s">
        <v>181</v>
      </c>
      <c r="D878" s="186" t="s">
        <v>176</v>
      </c>
      <c r="E878" s="187">
        <v>35.880000000000003</v>
      </c>
    </row>
    <row r="879" spans="1:5">
      <c r="A879" s="186">
        <v>39257</v>
      </c>
      <c r="B879" s="186" t="s">
        <v>1685</v>
      </c>
      <c r="C879" s="186" t="s">
        <v>181</v>
      </c>
      <c r="D879" s="186" t="s">
        <v>176</v>
      </c>
      <c r="E879" s="187">
        <v>6.98</v>
      </c>
    </row>
    <row r="880" spans="1:5">
      <c r="A880" s="186">
        <v>39261</v>
      </c>
      <c r="B880" s="186" t="s">
        <v>1686</v>
      </c>
      <c r="C880" s="186" t="s">
        <v>181</v>
      </c>
      <c r="D880" s="186" t="s">
        <v>176</v>
      </c>
      <c r="E880" s="187">
        <v>37.18</v>
      </c>
    </row>
    <row r="881" spans="1:5">
      <c r="A881" s="186">
        <v>39268</v>
      </c>
      <c r="B881" s="186" t="s">
        <v>1687</v>
      </c>
      <c r="C881" s="186" t="s">
        <v>181</v>
      </c>
      <c r="D881" s="186" t="s">
        <v>176</v>
      </c>
      <c r="E881" s="187">
        <v>428.91</v>
      </c>
    </row>
    <row r="882" spans="1:5">
      <c r="A882" s="186">
        <v>39262</v>
      </c>
      <c r="B882" s="186" t="s">
        <v>1688</v>
      </c>
      <c r="C882" s="186" t="s">
        <v>181</v>
      </c>
      <c r="D882" s="186" t="s">
        <v>176</v>
      </c>
      <c r="E882" s="187">
        <v>58.12</v>
      </c>
    </row>
    <row r="883" spans="1:5">
      <c r="A883" s="186">
        <v>39258</v>
      </c>
      <c r="B883" s="186" t="s">
        <v>1689</v>
      </c>
      <c r="C883" s="186" t="s">
        <v>181</v>
      </c>
      <c r="D883" s="186" t="s">
        <v>176</v>
      </c>
      <c r="E883" s="187">
        <v>10.34</v>
      </c>
    </row>
    <row r="884" spans="1:5">
      <c r="A884" s="186">
        <v>39263</v>
      </c>
      <c r="B884" s="186" t="s">
        <v>1690</v>
      </c>
      <c r="C884" s="186" t="s">
        <v>181</v>
      </c>
      <c r="D884" s="186" t="s">
        <v>176</v>
      </c>
      <c r="E884" s="187">
        <v>89.93</v>
      </c>
    </row>
    <row r="885" spans="1:5">
      <c r="A885" s="186">
        <v>39264</v>
      </c>
      <c r="B885" s="186" t="s">
        <v>1691</v>
      </c>
      <c r="C885" s="186" t="s">
        <v>181</v>
      </c>
      <c r="D885" s="186" t="s">
        <v>176</v>
      </c>
      <c r="E885" s="187">
        <v>121.77</v>
      </c>
    </row>
    <row r="886" spans="1:5">
      <c r="A886" s="186">
        <v>39259</v>
      </c>
      <c r="B886" s="186" t="s">
        <v>1692</v>
      </c>
      <c r="C886" s="186" t="s">
        <v>181</v>
      </c>
      <c r="D886" s="186" t="s">
        <v>176</v>
      </c>
      <c r="E886" s="187">
        <v>15.75</v>
      </c>
    </row>
    <row r="887" spans="1:5">
      <c r="A887" s="186">
        <v>39265</v>
      </c>
      <c r="B887" s="186" t="s">
        <v>1693</v>
      </c>
      <c r="C887" s="186" t="s">
        <v>181</v>
      </c>
      <c r="D887" s="186" t="s">
        <v>176</v>
      </c>
      <c r="E887" s="187">
        <v>179.39</v>
      </c>
    </row>
    <row r="888" spans="1:5">
      <c r="A888" s="186">
        <v>39260</v>
      </c>
      <c r="B888" s="186" t="s">
        <v>1694</v>
      </c>
      <c r="C888" s="186" t="s">
        <v>181</v>
      </c>
      <c r="D888" s="186" t="s">
        <v>176</v>
      </c>
      <c r="E888" s="187">
        <v>22.42</v>
      </c>
    </row>
    <row r="889" spans="1:5">
      <c r="A889" s="186">
        <v>39266</v>
      </c>
      <c r="B889" s="186" t="s">
        <v>1695</v>
      </c>
      <c r="C889" s="186" t="s">
        <v>181</v>
      </c>
      <c r="D889" s="186" t="s">
        <v>176</v>
      </c>
      <c r="E889" s="187">
        <v>251.71</v>
      </c>
    </row>
    <row r="890" spans="1:5">
      <c r="A890" s="186">
        <v>39267</v>
      </c>
      <c r="B890" s="186" t="s">
        <v>1696</v>
      </c>
      <c r="C890" s="186" t="s">
        <v>181</v>
      </c>
      <c r="D890" s="186" t="s">
        <v>176</v>
      </c>
      <c r="E890" s="187">
        <v>329.94</v>
      </c>
    </row>
    <row r="891" spans="1:5">
      <c r="A891" s="186">
        <v>11901</v>
      </c>
      <c r="B891" s="186" t="s">
        <v>1697</v>
      </c>
      <c r="C891" s="186" t="s">
        <v>181</v>
      </c>
      <c r="D891" s="186" t="s">
        <v>174</v>
      </c>
      <c r="E891" s="187">
        <v>0.6</v>
      </c>
    </row>
    <row r="892" spans="1:5">
      <c r="A892" s="186">
        <v>11902</v>
      </c>
      <c r="B892" s="186" t="s">
        <v>1698</v>
      </c>
      <c r="C892" s="186" t="s">
        <v>181</v>
      </c>
      <c r="D892" s="186" t="s">
        <v>176</v>
      </c>
      <c r="E892" s="187">
        <v>1.04</v>
      </c>
    </row>
    <row r="893" spans="1:5">
      <c r="A893" s="186">
        <v>11903</v>
      </c>
      <c r="B893" s="186" t="s">
        <v>1699</v>
      </c>
      <c r="C893" s="186" t="s">
        <v>181</v>
      </c>
      <c r="D893" s="186" t="s">
        <v>176</v>
      </c>
      <c r="E893" s="187">
        <v>1.61</v>
      </c>
    </row>
    <row r="894" spans="1:5">
      <c r="A894" s="186">
        <v>11904</v>
      </c>
      <c r="B894" s="186" t="s">
        <v>1700</v>
      </c>
      <c r="C894" s="186" t="s">
        <v>181</v>
      </c>
      <c r="D894" s="186" t="s">
        <v>176</v>
      </c>
      <c r="E894" s="187">
        <v>2.0499999999999998</v>
      </c>
    </row>
    <row r="895" spans="1:5">
      <c r="A895" s="186">
        <v>11905</v>
      </c>
      <c r="B895" s="186" t="s">
        <v>1701</v>
      </c>
      <c r="C895" s="186" t="s">
        <v>181</v>
      </c>
      <c r="D895" s="186" t="s">
        <v>176</v>
      </c>
      <c r="E895" s="187">
        <v>2.77</v>
      </c>
    </row>
    <row r="896" spans="1:5">
      <c r="A896" s="186">
        <v>11906</v>
      </c>
      <c r="B896" s="186" t="s">
        <v>1702</v>
      </c>
      <c r="C896" s="186" t="s">
        <v>181</v>
      </c>
      <c r="D896" s="186" t="s">
        <v>176</v>
      </c>
      <c r="E896" s="187">
        <v>3.18</v>
      </c>
    </row>
    <row r="897" spans="1:5">
      <c r="A897" s="186">
        <v>11919</v>
      </c>
      <c r="B897" s="186" t="s">
        <v>1703</v>
      </c>
      <c r="C897" s="186" t="s">
        <v>181</v>
      </c>
      <c r="D897" s="186" t="s">
        <v>176</v>
      </c>
      <c r="E897" s="187">
        <v>6.25</v>
      </c>
    </row>
    <row r="898" spans="1:5">
      <c r="A898" s="186">
        <v>11920</v>
      </c>
      <c r="B898" s="186" t="s">
        <v>1704</v>
      </c>
      <c r="C898" s="186" t="s">
        <v>181</v>
      </c>
      <c r="D898" s="186" t="s">
        <v>176</v>
      </c>
      <c r="E898" s="187">
        <v>12.11</v>
      </c>
    </row>
    <row r="899" spans="1:5">
      <c r="A899" s="186">
        <v>11924</v>
      </c>
      <c r="B899" s="186" t="s">
        <v>1705</v>
      </c>
      <c r="C899" s="186" t="s">
        <v>181</v>
      </c>
      <c r="D899" s="186" t="s">
        <v>176</v>
      </c>
      <c r="E899" s="187">
        <v>117.74</v>
      </c>
    </row>
    <row r="900" spans="1:5">
      <c r="A900" s="186">
        <v>11921</v>
      </c>
      <c r="B900" s="186" t="s">
        <v>1706</v>
      </c>
      <c r="C900" s="186" t="s">
        <v>181</v>
      </c>
      <c r="D900" s="186" t="s">
        <v>176</v>
      </c>
      <c r="E900" s="187">
        <v>16.48</v>
      </c>
    </row>
    <row r="901" spans="1:5">
      <c r="A901" s="186">
        <v>11922</v>
      </c>
      <c r="B901" s="186" t="s">
        <v>1707</v>
      </c>
      <c r="C901" s="186" t="s">
        <v>181</v>
      </c>
      <c r="D901" s="186" t="s">
        <v>176</v>
      </c>
      <c r="E901" s="187">
        <v>29.26</v>
      </c>
    </row>
    <row r="902" spans="1:5">
      <c r="A902" s="186">
        <v>11923</v>
      </c>
      <c r="B902" s="186" t="s">
        <v>1708</v>
      </c>
      <c r="C902" s="186" t="s">
        <v>181</v>
      </c>
      <c r="D902" s="186" t="s">
        <v>176</v>
      </c>
      <c r="E902" s="187">
        <v>47.8</v>
      </c>
    </row>
    <row r="903" spans="1:5">
      <c r="A903" s="186">
        <v>11916</v>
      </c>
      <c r="B903" s="186" t="s">
        <v>1709</v>
      </c>
      <c r="C903" s="186" t="s">
        <v>181</v>
      </c>
      <c r="D903" s="186" t="s">
        <v>176</v>
      </c>
      <c r="E903" s="187">
        <v>8.11</v>
      </c>
    </row>
    <row r="904" spans="1:5">
      <c r="A904" s="186">
        <v>11914</v>
      </c>
      <c r="B904" s="186" t="s">
        <v>1710</v>
      </c>
      <c r="C904" s="186" t="s">
        <v>181</v>
      </c>
      <c r="D904" s="186" t="s">
        <v>176</v>
      </c>
      <c r="E904" s="187">
        <v>58.89</v>
      </c>
    </row>
    <row r="905" spans="1:5">
      <c r="A905" s="186">
        <v>11917</v>
      </c>
      <c r="B905" s="186" t="s">
        <v>1711</v>
      </c>
      <c r="C905" s="186" t="s">
        <v>181</v>
      </c>
      <c r="D905" s="186" t="s">
        <v>176</v>
      </c>
      <c r="E905" s="187">
        <v>14.11</v>
      </c>
    </row>
    <row r="906" spans="1:5">
      <c r="A906" s="186">
        <v>11918</v>
      </c>
      <c r="B906" s="186" t="s">
        <v>1712</v>
      </c>
      <c r="C906" s="186" t="s">
        <v>181</v>
      </c>
      <c r="D906" s="186" t="s">
        <v>176</v>
      </c>
      <c r="E906" s="187">
        <v>19.149999999999999</v>
      </c>
    </row>
    <row r="907" spans="1:5">
      <c r="A907" s="186">
        <v>37734</v>
      </c>
      <c r="B907" s="186" t="s">
        <v>1713</v>
      </c>
      <c r="C907" s="186" t="s">
        <v>175</v>
      </c>
      <c r="D907" s="186" t="s">
        <v>177</v>
      </c>
      <c r="E907" s="188">
        <v>73223.149999999994</v>
      </c>
    </row>
    <row r="908" spans="1:5">
      <c r="A908" s="186">
        <v>42251</v>
      </c>
      <c r="B908" s="186" t="s">
        <v>1714</v>
      </c>
      <c r="C908" s="186" t="s">
        <v>175</v>
      </c>
      <c r="D908" s="186" t="s">
        <v>177</v>
      </c>
      <c r="E908" s="188">
        <v>83149.350000000006</v>
      </c>
    </row>
    <row r="909" spans="1:5">
      <c r="A909" s="186">
        <v>37733</v>
      </c>
      <c r="B909" s="186" t="s">
        <v>1715</v>
      </c>
      <c r="C909" s="186" t="s">
        <v>175</v>
      </c>
      <c r="D909" s="186" t="s">
        <v>177</v>
      </c>
      <c r="E909" s="188">
        <v>54902.44</v>
      </c>
    </row>
    <row r="910" spans="1:5">
      <c r="A910" s="186">
        <v>37735</v>
      </c>
      <c r="B910" s="186" t="s">
        <v>1716</v>
      </c>
      <c r="C910" s="186" t="s">
        <v>175</v>
      </c>
      <c r="D910" s="186" t="s">
        <v>177</v>
      </c>
      <c r="E910" s="188">
        <v>66157.440000000002</v>
      </c>
    </row>
    <row r="911" spans="1:5">
      <c r="A911" s="186">
        <v>5090</v>
      </c>
      <c r="B911" s="186" t="s">
        <v>1717</v>
      </c>
      <c r="C911" s="186" t="s">
        <v>175</v>
      </c>
      <c r="D911" s="186" t="s">
        <v>174</v>
      </c>
      <c r="E911" s="187">
        <v>15.9</v>
      </c>
    </row>
    <row r="912" spans="1:5">
      <c r="A912" s="186">
        <v>5085</v>
      </c>
      <c r="B912" s="186" t="s">
        <v>1718</v>
      </c>
      <c r="C912" s="186" t="s">
        <v>175</v>
      </c>
      <c r="D912" s="186" t="s">
        <v>176</v>
      </c>
      <c r="E912" s="187">
        <v>23.67</v>
      </c>
    </row>
    <row r="913" spans="1:5">
      <c r="A913" s="186">
        <v>43603</v>
      </c>
      <c r="B913" s="186" t="s">
        <v>1719</v>
      </c>
      <c r="C913" s="186" t="s">
        <v>175</v>
      </c>
      <c r="D913" s="186" t="s">
        <v>176</v>
      </c>
      <c r="E913" s="187">
        <v>33.81</v>
      </c>
    </row>
    <row r="914" spans="1:5">
      <c r="A914" s="186">
        <v>38374</v>
      </c>
      <c r="B914" s="186" t="s">
        <v>1720</v>
      </c>
      <c r="C914" s="186" t="s">
        <v>175</v>
      </c>
      <c r="D914" s="186" t="s">
        <v>176</v>
      </c>
      <c r="E914" s="187">
        <v>866.34</v>
      </c>
    </row>
    <row r="915" spans="1:5">
      <c r="A915" s="186">
        <v>20209</v>
      </c>
      <c r="B915" s="186" t="s">
        <v>1721</v>
      </c>
      <c r="C915" s="186" t="s">
        <v>181</v>
      </c>
      <c r="D915" s="186" t="s">
        <v>176</v>
      </c>
      <c r="E915" s="187">
        <v>27.96</v>
      </c>
    </row>
    <row r="916" spans="1:5">
      <c r="A916" s="186">
        <v>20212</v>
      </c>
      <c r="B916" s="186" t="s">
        <v>1722</v>
      </c>
      <c r="C916" s="186" t="s">
        <v>181</v>
      </c>
      <c r="D916" s="186" t="s">
        <v>176</v>
      </c>
      <c r="E916" s="187">
        <v>23.41</v>
      </c>
    </row>
    <row r="917" spans="1:5">
      <c r="A917" s="186">
        <v>4433</v>
      </c>
      <c r="B917" s="186" t="s">
        <v>1723</v>
      </c>
      <c r="C917" s="186" t="s">
        <v>181</v>
      </c>
      <c r="D917" s="186" t="s">
        <v>176</v>
      </c>
      <c r="E917" s="187">
        <v>26.79</v>
      </c>
    </row>
    <row r="918" spans="1:5">
      <c r="A918" s="186">
        <v>4430</v>
      </c>
      <c r="B918" s="186" t="s">
        <v>1724</v>
      </c>
      <c r="C918" s="186" t="s">
        <v>181</v>
      </c>
      <c r="D918" s="186" t="s">
        <v>174</v>
      </c>
      <c r="E918" s="187">
        <v>13.7</v>
      </c>
    </row>
    <row r="919" spans="1:5">
      <c r="A919" s="186">
        <v>4400</v>
      </c>
      <c r="B919" s="186" t="s">
        <v>1725</v>
      </c>
      <c r="C919" s="186" t="s">
        <v>181</v>
      </c>
      <c r="D919" s="186" t="s">
        <v>176</v>
      </c>
      <c r="E919" s="187">
        <v>21.8</v>
      </c>
    </row>
    <row r="920" spans="1:5">
      <c r="A920" s="186">
        <v>2729</v>
      </c>
      <c r="B920" s="186" t="s">
        <v>1726</v>
      </c>
      <c r="C920" s="186" t="s">
        <v>175</v>
      </c>
      <c r="D920" s="186" t="s">
        <v>177</v>
      </c>
      <c r="E920" s="187">
        <v>20.28</v>
      </c>
    </row>
    <row r="921" spans="1:5">
      <c r="A921" s="186">
        <v>4513</v>
      </c>
      <c r="B921" s="186" t="s">
        <v>1727</v>
      </c>
      <c r="C921" s="186" t="s">
        <v>181</v>
      </c>
      <c r="D921" s="186" t="s">
        <v>176</v>
      </c>
      <c r="E921" s="187">
        <v>4.53</v>
      </c>
    </row>
    <row r="922" spans="1:5">
      <c r="A922" s="186">
        <v>11871</v>
      </c>
      <c r="B922" s="186" t="s">
        <v>1728</v>
      </c>
      <c r="C922" s="186" t="s">
        <v>175</v>
      </c>
      <c r="D922" s="186" t="s">
        <v>177</v>
      </c>
      <c r="E922" s="187">
        <v>376.82</v>
      </c>
    </row>
    <row r="923" spans="1:5">
      <c r="A923" s="186">
        <v>34636</v>
      </c>
      <c r="B923" s="186" t="s">
        <v>1729</v>
      </c>
      <c r="C923" s="186" t="s">
        <v>175</v>
      </c>
      <c r="D923" s="186" t="s">
        <v>174</v>
      </c>
      <c r="E923" s="187">
        <v>419.9</v>
      </c>
    </row>
    <row r="924" spans="1:5">
      <c r="A924" s="186">
        <v>34639</v>
      </c>
      <c r="B924" s="186" t="s">
        <v>1730</v>
      </c>
      <c r="C924" s="186" t="s">
        <v>175</v>
      </c>
      <c r="D924" s="186" t="s">
        <v>176</v>
      </c>
      <c r="E924" s="187">
        <v>852.81</v>
      </c>
    </row>
    <row r="925" spans="1:5">
      <c r="A925" s="186">
        <v>34640</v>
      </c>
      <c r="B925" s="186" t="s">
        <v>1731</v>
      </c>
      <c r="C925" s="186" t="s">
        <v>175</v>
      </c>
      <c r="D925" s="186" t="s">
        <v>176</v>
      </c>
      <c r="E925" s="187">
        <v>957.93</v>
      </c>
    </row>
    <row r="926" spans="1:5">
      <c r="A926" s="186">
        <v>34637</v>
      </c>
      <c r="B926" s="186" t="s">
        <v>1732</v>
      </c>
      <c r="C926" s="186" t="s">
        <v>175</v>
      </c>
      <c r="D926" s="186" t="s">
        <v>176</v>
      </c>
      <c r="E926" s="187">
        <v>241.08</v>
      </c>
    </row>
    <row r="927" spans="1:5">
      <c r="A927" s="186">
        <v>34638</v>
      </c>
      <c r="B927" s="186" t="s">
        <v>1733</v>
      </c>
      <c r="C927" s="186" t="s">
        <v>175</v>
      </c>
      <c r="D927" s="186" t="s">
        <v>176</v>
      </c>
      <c r="E927" s="187">
        <v>413.43</v>
      </c>
    </row>
    <row r="928" spans="1:5">
      <c r="A928" s="186">
        <v>11868</v>
      </c>
      <c r="B928" s="186" t="s">
        <v>1734</v>
      </c>
      <c r="C928" s="186" t="s">
        <v>175</v>
      </c>
      <c r="D928" s="186" t="s">
        <v>177</v>
      </c>
      <c r="E928" s="187">
        <v>517.89</v>
      </c>
    </row>
    <row r="929" spans="1:5">
      <c r="A929" s="186">
        <v>37106</v>
      </c>
      <c r="B929" s="186" t="s">
        <v>1735</v>
      </c>
      <c r="C929" s="186" t="s">
        <v>175</v>
      </c>
      <c r="D929" s="186" t="s">
        <v>177</v>
      </c>
      <c r="E929" s="188">
        <v>5002.2</v>
      </c>
    </row>
    <row r="930" spans="1:5">
      <c r="A930" s="186">
        <v>11869</v>
      </c>
      <c r="B930" s="186" t="s">
        <v>1736</v>
      </c>
      <c r="C930" s="186" t="s">
        <v>175</v>
      </c>
      <c r="D930" s="186" t="s">
        <v>177</v>
      </c>
      <c r="E930" s="187">
        <v>840.26</v>
      </c>
    </row>
    <row r="931" spans="1:5">
      <c r="A931" s="186">
        <v>37104</v>
      </c>
      <c r="B931" s="186" t="s">
        <v>1737</v>
      </c>
      <c r="C931" s="186" t="s">
        <v>175</v>
      </c>
      <c r="D931" s="186" t="s">
        <v>177</v>
      </c>
      <c r="E931" s="188">
        <v>1083.1500000000001</v>
      </c>
    </row>
    <row r="932" spans="1:5">
      <c r="A932" s="186">
        <v>37105</v>
      </c>
      <c r="B932" s="186" t="s">
        <v>1738</v>
      </c>
      <c r="C932" s="186" t="s">
        <v>175</v>
      </c>
      <c r="D932" s="186" t="s">
        <v>177</v>
      </c>
      <c r="E932" s="188">
        <v>2412.35</v>
      </c>
    </row>
    <row r="933" spans="1:5">
      <c r="A933" s="186">
        <v>34641</v>
      </c>
      <c r="B933" s="186" t="s">
        <v>1739</v>
      </c>
      <c r="C933" s="186" t="s">
        <v>175</v>
      </c>
      <c r="D933" s="186" t="s">
        <v>176</v>
      </c>
      <c r="E933" s="187">
        <v>45.46</v>
      </c>
    </row>
    <row r="934" spans="1:5">
      <c r="A934" s="186">
        <v>43434</v>
      </c>
      <c r="B934" s="186" t="s">
        <v>1740</v>
      </c>
      <c r="C934" s="186" t="s">
        <v>175</v>
      </c>
      <c r="D934" s="186" t="s">
        <v>176</v>
      </c>
      <c r="E934" s="187">
        <v>49.15</v>
      </c>
    </row>
    <row r="935" spans="1:5">
      <c r="A935" s="186">
        <v>43435</v>
      </c>
      <c r="B935" s="186" t="s">
        <v>1741</v>
      </c>
      <c r="C935" s="186" t="s">
        <v>175</v>
      </c>
      <c r="D935" s="186" t="s">
        <v>176</v>
      </c>
      <c r="E935" s="187">
        <v>90.12</v>
      </c>
    </row>
    <row r="936" spans="1:5">
      <c r="A936" s="186">
        <v>43436</v>
      </c>
      <c r="B936" s="186" t="s">
        <v>1742</v>
      </c>
      <c r="C936" s="186" t="s">
        <v>175</v>
      </c>
      <c r="D936" s="186" t="s">
        <v>176</v>
      </c>
      <c r="E936" s="187">
        <v>157.72</v>
      </c>
    </row>
    <row r="937" spans="1:5">
      <c r="A937" s="186">
        <v>43437</v>
      </c>
      <c r="B937" s="186" t="s">
        <v>1743</v>
      </c>
      <c r="C937" s="186" t="s">
        <v>175</v>
      </c>
      <c r="D937" s="186" t="s">
        <v>176</v>
      </c>
      <c r="E937" s="187">
        <v>285.94</v>
      </c>
    </row>
    <row r="938" spans="1:5">
      <c r="A938" s="186">
        <v>43438</v>
      </c>
      <c r="B938" s="186" t="s">
        <v>1744</v>
      </c>
      <c r="C938" s="186" t="s">
        <v>175</v>
      </c>
      <c r="D938" s="186" t="s">
        <v>176</v>
      </c>
      <c r="E938" s="187">
        <v>512.07000000000005</v>
      </c>
    </row>
    <row r="939" spans="1:5">
      <c r="A939" s="186">
        <v>41627</v>
      </c>
      <c r="B939" s="186" t="s">
        <v>1745</v>
      </c>
      <c r="C939" s="186" t="s">
        <v>175</v>
      </c>
      <c r="D939" s="186" t="s">
        <v>176</v>
      </c>
      <c r="E939" s="187">
        <v>75.78</v>
      </c>
    </row>
    <row r="940" spans="1:5">
      <c r="A940" s="186">
        <v>41628</v>
      </c>
      <c r="B940" s="186" t="s">
        <v>1746</v>
      </c>
      <c r="C940" s="186" t="s">
        <v>175</v>
      </c>
      <c r="D940" s="186" t="s">
        <v>176</v>
      </c>
      <c r="E940" s="187">
        <v>139.28</v>
      </c>
    </row>
    <row r="941" spans="1:5">
      <c r="A941" s="186">
        <v>41629</v>
      </c>
      <c r="B941" s="186" t="s">
        <v>1747</v>
      </c>
      <c r="C941" s="186" t="s">
        <v>175</v>
      </c>
      <c r="D941" s="186" t="s">
        <v>176</v>
      </c>
      <c r="E941" s="187">
        <v>176.97</v>
      </c>
    </row>
    <row r="942" spans="1:5">
      <c r="A942" s="186">
        <v>43429</v>
      </c>
      <c r="B942" s="186" t="s">
        <v>1748</v>
      </c>
      <c r="C942" s="186" t="s">
        <v>175</v>
      </c>
      <c r="D942" s="186" t="s">
        <v>176</v>
      </c>
      <c r="E942" s="187">
        <v>39.21</v>
      </c>
    </row>
    <row r="943" spans="1:5">
      <c r="A943" s="186">
        <v>43430</v>
      </c>
      <c r="B943" s="186" t="s">
        <v>1749</v>
      </c>
      <c r="C943" s="186" t="s">
        <v>175</v>
      </c>
      <c r="D943" s="186" t="s">
        <v>176</v>
      </c>
      <c r="E943" s="187">
        <v>65.13</v>
      </c>
    </row>
    <row r="944" spans="1:5">
      <c r="A944" s="186">
        <v>43431</v>
      </c>
      <c r="B944" s="186" t="s">
        <v>1750</v>
      </c>
      <c r="C944" s="186" t="s">
        <v>175</v>
      </c>
      <c r="D944" s="186" t="s">
        <v>176</v>
      </c>
      <c r="E944" s="187">
        <v>126.17</v>
      </c>
    </row>
    <row r="945" spans="1:5">
      <c r="A945" s="186">
        <v>43432</v>
      </c>
      <c r="B945" s="186" t="s">
        <v>1751</v>
      </c>
      <c r="C945" s="186" t="s">
        <v>175</v>
      </c>
      <c r="D945" s="186" t="s">
        <v>176</v>
      </c>
      <c r="E945" s="187">
        <v>262.18</v>
      </c>
    </row>
    <row r="946" spans="1:5">
      <c r="A946" s="186">
        <v>43433</v>
      </c>
      <c r="B946" s="186" t="s">
        <v>1752</v>
      </c>
      <c r="C946" s="186" t="s">
        <v>175</v>
      </c>
      <c r="D946" s="186" t="s">
        <v>176</v>
      </c>
      <c r="E946" s="187">
        <v>413.35</v>
      </c>
    </row>
    <row r="947" spans="1:5">
      <c r="A947" s="186">
        <v>43094</v>
      </c>
      <c r="B947" s="186" t="s">
        <v>1753</v>
      </c>
      <c r="C947" s="186" t="s">
        <v>175</v>
      </c>
      <c r="D947" s="186" t="s">
        <v>176</v>
      </c>
      <c r="E947" s="187">
        <v>150.21</v>
      </c>
    </row>
    <row r="948" spans="1:5">
      <c r="A948" s="186">
        <v>43093</v>
      </c>
      <c r="B948" s="186" t="s">
        <v>1754</v>
      </c>
      <c r="C948" s="186" t="s">
        <v>175</v>
      </c>
      <c r="D948" s="186" t="s">
        <v>176</v>
      </c>
      <c r="E948" s="187">
        <v>159.63</v>
      </c>
    </row>
    <row r="949" spans="1:5">
      <c r="A949" s="186">
        <v>1030</v>
      </c>
      <c r="B949" s="186" t="s">
        <v>1755</v>
      </c>
      <c r="C949" s="186" t="s">
        <v>175</v>
      </c>
      <c r="D949" s="186" t="s">
        <v>174</v>
      </c>
      <c r="E949" s="187">
        <v>46.01</v>
      </c>
    </row>
    <row r="950" spans="1:5">
      <c r="A950" s="186">
        <v>11694</v>
      </c>
      <c r="B950" s="186" t="s">
        <v>1756</v>
      </c>
      <c r="C950" s="186" t="s">
        <v>175</v>
      </c>
      <c r="D950" s="186" t="s">
        <v>176</v>
      </c>
      <c r="E950" s="188">
        <v>1017.06</v>
      </c>
    </row>
    <row r="951" spans="1:5">
      <c r="A951" s="186">
        <v>11881</v>
      </c>
      <c r="B951" s="186" t="s">
        <v>1757</v>
      </c>
      <c r="C951" s="186" t="s">
        <v>175</v>
      </c>
      <c r="D951" s="186" t="s">
        <v>176</v>
      </c>
      <c r="E951" s="187">
        <v>69.64</v>
      </c>
    </row>
    <row r="952" spans="1:5">
      <c r="A952" s="186">
        <v>35277</v>
      </c>
      <c r="B952" s="186" t="s">
        <v>1758</v>
      </c>
      <c r="C952" s="186" t="s">
        <v>175</v>
      </c>
      <c r="D952" s="186" t="s">
        <v>176</v>
      </c>
      <c r="E952" s="187">
        <v>494.11</v>
      </c>
    </row>
    <row r="953" spans="1:5">
      <c r="A953" s="186">
        <v>10521</v>
      </c>
      <c r="B953" s="186" t="s">
        <v>1759</v>
      </c>
      <c r="C953" s="186" t="s">
        <v>175</v>
      </c>
      <c r="D953" s="186" t="s">
        <v>176</v>
      </c>
      <c r="E953" s="187">
        <v>279.63</v>
      </c>
    </row>
    <row r="954" spans="1:5">
      <c r="A954" s="186">
        <v>10885</v>
      </c>
      <c r="B954" s="186" t="s">
        <v>1760</v>
      </c>
      <c r="C954" s="186" t="s">
        <v>175</v>
      </c>
      <c r="D954" s="186" t="s">
        <v>176</v>
      </c>
      <c r="E954" s="187">
        <v>353.7</v>
      </c>
    </row>
    <row r="955" spans="1:5">
      <c r="A955" s="186">
        <v>20962</v>
      </c>
      <c r="B955" s="186" t="s">
        <v>1761</v>
      </c>
      <c r="C955" s="186" t="s">
        <v>175</v>
      </c>
      <c r="D955" s="186" t="s">
        <v>174</v>
      </c>
      <c r="E955" s="187">
        <v>292.95</v>
      </c>
    </row>
    <row r="956" spans="1:5">
      <c r="A956" s="186">
        <v>20963</v>
      </c>
      <c r="B956" s="186" t="s">
        <v>1762</v>
      </c>
      <c r="C956" s="186" t="s">
        <v>175</v>
      </c>
      <c r="D956" s="186" t="s">
        <v>176</v>
      </c>
      <c r="E956" s="187">
        <v>357.86</v>
      </c>
    </row>
    <row r="957" spans="1:5">
      <c r="A957" s="186">
        <v>2555</v>
      </c>
      <c r="B957" s="186" t="s">
        <v>1763</v>
      </c>
      <c r="C957" s="186" t="s">
        <v>175</v>
      </c>
      <c r="D957" s="186" t="s">
        <v>177</v>
      </c>
      <c r="E957" s="187">
        <v>2.36</v>
      </c>
    </row>
    <row r="958" spans="1:5">
      <c r="A958" s="186">
        <v>2556</v>
      </c>
      <c r="B958" s="186" t="s">
        <v>1764</v>
      </c>
      <c r="C958" s="186" t="s">
        <v>175</v>
      </c>
      <c r="D958" s="186" t="s">
        <v>177</v>
      </c>
      <c r="E958" s="187">
        <v>2.44</v>
      </c>
    </row>
    <row r="959" spans="1:5">
      <c r="A959" s="186">
        <v>2557</v>
      </c>
      <c r="B959" s="186" t="s">
        <v>1765</v>
      </c>
      <c r="C959" s="186" t="s">
        <v>175</v>
      </c>
      <c r="D959" s="186" t="s">
        <v>177</v>
      </c>
      <c r="E959" s="187">
        <v>5.15</v>
      </c>
    </row>
    <row r="960" spans="1:5">
      <c r="A960" s="186">
        <v>10569</v>
      </c>
      <c r="B960" s="186" t="s">
        <v>1766</v>
      </c>
      <c r="C960" s="186" t="s">
        <v>175</v>
      </c>
      <c r="D960" s="186" t="s">
        <v>177</v>
      </c>
      <c r="E960" s="187">
        <v>5.15</v>
      </c>
    </row>
    <row r="961" spans="1:5">
      <c r="A961" s="186">
        <v>39810</v>
      </c>
      <c r="B961" s="186" t="s">
        <v>1767</v>
      </c>
      <c r="C961" s="186" t="s">
        <v>175</v>
      </c>
      <c r="D961" s="186" t="s">
        <v>176</v>
      </c>
      <c r="E961" s="187">
        <v>20.27</v>
      </c>
    </row>
    <row r="962" spans="1:5">
      <c r="A962" s="186">
        <v>39811</v>
      </c>
      <c r="B962" s="186" t="s">
        <v>1768</v>
      </c>
      <c r="C962" s="186" t="s">
        <v>175</v>
      </c>
      <c r="D962" s="186" t="s">
        <v>176</v>
      </c>
      <c r="E962" s="187">
        <v>24.79</v>
      </c>
    </row>
    <row r="963" spans="1:5">
      <c r="A963" s="186">
        <v>39812</v>
      </c>
      <c r="B963" s="186" t="s">
        <v>1769</v>
      </c>
      <c r="C963" s="186" t="s">
        <v>175</v>
      </c>
      <c r="D963" s="186" t="s">
        <v>176</v>
      </c>
      <c r="E963" s="187">
        <v>40.770000000000003</v>
      </c>
    </row>
    <row r="964" spans="1:5">
      <c r="A964" s="186">
        <v>43096</v>
      </c>
      <c r="B964" s="186" t="s">
        <v>1770</v>
      </c>
      <c r="C964" s="186" t="s">
        <v>175</v>
      </c>
      <c r="D964" s="186" t="s">
        <v>176</v>
      </c>
      <c r="E964" s="187">
        <v>135.13999999999999</v>
      </c>
    </row>
    <row r="965" spans="1:5">
      <c r="A965" s="186">
        <v>43102</v>
      </c>
      <c r="B965" s="186" t="s">
        <v>1771</v>
      </c>
      <c r="C965" s="186" t="s">
        <v>175</v>
      </c>
      <c r="D965" s="186" t="s">
        <v>176</v>
      </c>
      <c r="E965" s="187">
        <v>82.17</v>
      </c>
    </row>
    <row r="966" spans="1:5">
      <c r="A966" s="186">
        <v>43103</v>
      </c>
      <c r="B966" s="186" t="s">
        <v>1772</v>
      </c>
      <c r="C966" s="186" t="s">
        <v>175</v>
      </c>
      <c r="D966" s="186" t="s">
        <v>176</v>
      </c>
      <c r="E966" s="187">
        <v>121</v>
      </c>
    </row>
    <row r="967" spans="1:5">
      <c r="A967" s="186">
        <v>43098</v>
      </c>
      <c r="B967" s="186" t="s">
        <v>1773</v>
      </c>
      <c r="C967" s="186" t="s">
        <v>175</v>
      </c>
      <c r="D967" s="186" t="s">
        <v>176</v>
      </c>
      <c r="E967" s="187">
        <v>45.78</v>
      </c>
    </row>
    <row r="968" spans="1:5">
      <c r="A968" s="186">
        <v>43097</v>
      </c>
      <c r="B968" s="186" t="s">
        <v>1774</v>
      </c>
      <c r="C968" s="186" t="s">
        <v>175</v>
      </c>
      <c r="D968" s="186" t="s">
        <v>176</v>
      </c>
      <c r="E968" s="187">
        <v>27.12</v>
      </c>
    </row>
    <row r="969" spans="1:5">
      <c r="A969" s="186">
        <v>43104</v>
      </c>
      <c r="B969" s="186" t="s">
        <v>1775</v>
      </c>
      <c r="C969" s="186" t="s">
        <v>175</v>
      </c>
      <c r="D969" s="186" t="s">
        <v>176</v>
      </c>
      <c r="E969" s="187">
        <v>320.82</v>
      </c>
    </row>
    <row r="970" spans="1:5">
      <c r="A970" s="186">
        <v>39771</v>
      </c>
      <c r="B970" s="186" t="s">
        <v>1776</v>
      </c>
      <c r="C970" s="186" t="s">
        <v>175</v>
      </c>
      <c r="D970" s="186" t="s">
        <v>177</v>
      </c>
      <c r="E970" s="187">
        <v>49.5</v>
      </c>
    </row>
    <row r="971" spans="1:5">
      <c r="A971" s="186">
        <v>39772</v>
      </c>
      <c r="B971" s="186" t="s">
        <v>1777</v>
      </c>
      <c r="C971" s="186" t="s">
        <v>175</v>
      </c>
      <c r="D971" s="186" t="s">
        <v>177</v>
      </c>
      <c r="E971" s="187">
        <v>97.3</v>
      </c>
    </row>
    <row r="972" spans="1:5">
      <c r="A972" s="186">
        <v>39773</v>
      </c>
      <c r="B972" s="186" t="s">
        <v>1778</v>
      </c>
      <c r="C972" s="186" t="s">
        <v>175</v>
      </c>
      <c r="D972" s="186" t="s">
        <v>177</v>
      </c>
      <c r="E972" s="187">
        <v>156.38999999999999</v>
      </c>
    </row>
    <row r="973" spans="1:5">
      <c r="A973" s="186">
        <v>39774</v>
      </c>
      <c r="B973" s="186" t="s">
        <v>1779</v>
      </c>
      <c r="C973" s="186" t="s">
        <v>175</v>
      </c>
      <c r="D973" s="186" t="s">
        <v>177</v>
      </c>
      <c r="E973" s="187">
        <v>233.93</v>
      </c>
    </row>
    <row r="974" spans="1:5">
      <c r="A974" s="186">
        <v>39775</v>
      </c>
      <c r="B974" s="186" t="s">
        <v>1780</v>
      </c>
      <c r="C974" s="186" t="s">
        <v>175</v>
      </c>
      <c r="D974" s="186" t="s">
        <v>177</v>
      </c>
      <c r="E974" s="187">
        <v>312.20999999999998</v>
      </c>
    </row>
    <row r="975" spans="1:5">
      <c r="A975" s="186">
        <v>39776</v>
      </c>
      <c r="B975" s="186" t="s">
        <v>1781</v>
      </c>
      <c r="C975" s="186" t="s">
        <v>175</v>
      </c>
      <c r="D975" s="186" t="s">
        <v>177</v>
      </c>
      <c r="E975" s="187">
        <v>377.31</v>
      </c>
    </row>
    <row r="976" spans="1:5">
      <c r="A976" s="186">
        <v>39777</v>
      </c>
      <c r="B976" s="186" t="s">
        <v>1782</v>
      </c>
      <c r="C976" s="186" t="s">
        <v>175</v>
      </c>
      <c r="D976" s="186" t="s">
        <v>177</v>
      </c>
      <c r="E976" s="187">
        <v>478.23</v>
      </c>
    </row>
    <row r="977" spans="1:5">
      <c r="A977" s="186">
        <v>20254</v>
      </c>
      <c r="B977" s="186" t="s">
        <v>1783</v>
      </c>
      <c r="C977" s="186" t="s">
        <v>175</v>
      </c>
      <c r="D977" s="186" t="s">
        <v>177</v>
      </c>
      <c r="E977" s="187">
        <v>34.71</v>
      </c>
    </row>
    <row r="978" spans="1:5">
      <c r="A978" s="186">
        <v>20253</v>
      </c>
      <c r="B978" s="186" t="s">
        <v>1784</v>
      </c>
      <c r="C978" s="186" t="s">
        <v>175</v>
      </c>
      <c r="D978" s="186" t="s">
        <v>177</v>
      </c>
      <c r="E978" s="187">
        <v>113.98</v>
      </c>
    </row>
    <row r="979" spans="1:5">
      <c r="A979" s="186">
        <v>11247</v>
      </c>
      <c r="B979" s="186" t="s">
        <v>1785</v>
      </c>
      <c r="C979" s="186" t="s">
        <v>175</v>
      </c>
      <c r="D979" s="186" t="s">
        <v>177</v>
      </c>
      <c r="E979" s="188">
        <v>2191.6999999999998</v>
      </c>
    </row>
    <row r="980" spans="1:5">
      <c r="A980" s="186">
        <v>11250</v>
      </c>
      <c r="B980" s="186" t="s">
        <v>1786</v>
      </c>
      <c r="C980" s="186" t="s">
        <v>175</v>
      </c>
      <c r="D980" s="186" t="s">
        <v>177</v>
      </c>
      <c r="E980" s="187">
        <v>94.36</v>
      </c>
    </row>
    <row r="981" spans="1:5">
      <c r="A981" s="186">
        <v>11249</v>
      </c>
      <c r="B981" s="186" t="s">
        <v>1787</v>
      </c>
      <c r="C981" s="186" t="s">
        <v>175</v>
      </c>
      <c r="D981" s="186" t="s">
        <v>177</v>
      </c>
      <c r="E981" s="188">
        <v>4281.16</v>
      </c>
    </row>
    <row r="982" spans="1:5">
      <c r="A982" s="186">
        <v>11251</v>
      </c>
      <c r="B982" s="186" t="s">
        <v>1788</v>
      </c>
      <c r="C982" s="186" t="s">
        <v>175</v>
      </c>
      <c r="D982" s="186" t="s">
        <v>177</v>
      </c>
      <c r="E982" s="187">
        <v>209</v>
      </c>
    </row>
    <row r="983" spans="1:5">
      <c r="A983" s="186">
        <v>11253</v>
      </c>
      <c r="B983" s="186" t="s">
        <v>1789</v>
      </c>
      <c r="C983" s="186" t="s">
        <v>175</v>
      </c>
      <c r="D983" s="186" t="s">
        <v>177</v>
      </c>
      <c r="E983" s="187">
        <v>346.34</v>
      </c>
    </row>
    <row r="984" spans="1:5">
      <c r="A984" s="186">
        <v>11255</v>
      </c>
      <c r="B984" s="186" t="s">
        <v>1790</v>
      </c>
      <c r="C984" s="186" t="s">
        <v>175</v>
      </c>
      <c r="D984" s="186" t="s">
        <v>177</v>
      </c>
      <c r="E984" s="187">
        <v>517.77</v>
      </c>
    </row>
    <row r="985" spans="1:5">
      <c r="A985" s="186">
        <v>14055</v>
      </c>
      <c r="B985" s="186" t="s">
        <v>1791</v>
      </c>
      <c r="C985" s="186" t="s">
        <v>175</v>
      </c>
      <c r="D985" s="186" t="s">
        <v>177</v>
      </c>
      <c r="E985" s="188">
        <v>1041.58</v>
      </c>
    </row>
    <row r="986" spans="1:5">
      <c r="A986" s="186">
        <v>11256</v>
      </c>
      <c r="B986" s="186" t="s">
        <v>1792</v>
      </c>
      <c r="C986" s="186" t="s">
        <v>175</v>
      </c>
      <c r="D986" s="186" t="s">
        <v>177</v>
      </c>
      <c r="E986" s="187">
        <v>648.55999999999995</v>
      </c>
    </row>
    <row r="987" spans="1:5">
      <c r="A987" s="186">
        <v>1872</v>
      </c>
      <c r="B987" s="186" t="s">
        <v>1793</v>
      </c>
      <c r="C987" s="186" t="s">
        <v>175</v>
      </c>
      <c r="D987" s="186" t="s">
        <v>176</v>
      </c>
      <c r="E987" s="187">
        <v>1.41</v>
      </c>
    </row>
    <row r="988" spans="1:5">
      <c r="A988" s="186">
        <v>1873</v>
      </c>
      <c r="B988" s="186" t="s">
        <v>1794</v>
      </c>
      <c r="C988" s="186" t="s">
        <v>175</v>
      </c>
      <c r="D988" s="186" t="s">
        <v>176</v>
      </c>
      <c r="E988" s="187">
        <v>2.81</v>
      </c>
    </row>
    <row r="989" spans="1:5">
      <c r="A989" s="186">
        <v>39693</v>
      </c>
      <c r="B989" s="186" t="s">
        <v>1795</v>
      </c>
      <c r="C989" s="186" t="s">
        <v>175</v>
      </c>
      <c r="D989" s="186" t="s">
        <v>177</v>
      </c>
      <c r="E989" s="188">
        <v>4073.27</v>
      </c>
    </row>
    <row r="990" spans="1:5">
      <c r="A990" s="186">
        <v>39692</v>
      </c>
      <c r="B990" s="186" t="s">
        <v>1796</v>
      </c>
      <c r="C990" s="186" t="s">
        <v>175</v>
      </c>
      <c r="D990" s="186" t="s">
        <v>177</v>
      </c>
      <c r="E990" s="188">
        <v>1303.3499999999999</v>
      </c>
    </row>
    <row r="991" spans="1:5">
      <c r="A991" s="186">
        <v>34643</v>
      </c>
      <c r="B991" s="186" t="s">
        <v>1797</v>
      </c>
      <c r="C991" s="186" t="s">
        <v>175</v>
      </c>
      <c r="D991" s="186" t="s">
        <v>176</v>
      </c>
      <c r="E991" s="187">
        <v>15.99</v>
      </c>
    </row>
    <row r="992" spans="1:5">
      <c r="A992" s="186">
        <v>1062</v>
      </c>
      <c r="B992" s="186" t="s">
        <v>1798</v>
      </c>
      <c r="C992" s="186" t="s">
        <v>175</v>
      </c>
      <c r="D992" s="186" t="s">
        <v>177</v>
      </c>
      <c r="E992" s="187">
        <v>413.06</v>
      </c>
    </row>
    <row r="993" spans="1:5">
      <c r="A993" s="186">
        <v>39686</v>
      </c>
      <c r="B993" s="186" t="s">
        <v>1799</v>
      </c>
      <c r="C993" s="186" t="s">
        <v>175</v>
      </c>
      <c r="D993" s="186" t="s">
        <v>177</v>
      </c>
      <c r="E993" s="187">
        <v>668.82</v>
      </c>
    </row>
    <row r="994" spans="1:5">
      <c r="A994" s="186">
        <v>43095</v>
      </c>
      <c r="B994" s="186" t="s">
        <v>1800</v>
      </c>
      <c r="C994" s="186" t="s">
        <v>175</v>
      </c>
      <c r="D994" s="186" t="s">
        <v>176</v>
      </c>
      <c r="E994" s="187">
        <v>89.05</v>
      </c>
    </row>
    <row r="995" spans="1:5">
      <c r="A995" s="186">
        <v>1871</v>
      </c>
      <c r="B995" s="186" t="s">
        <v>1801</v>
      </c>
      <c r="C995" s="186" t="s">
        <v>175</v>
      </c>
      <c r="D995" s="186" t="s">
        <v>176</v>
      </c>
      <c r="E995" s="187">
        <v>2.5299999999999998</v>
      </c>
    </row>
    <row r="996" spans="1:5">
      <c r="A996" s="186">
        <v>12001</v>
      </c>
      <c r="B996" s="186" t="s">
        <v>1802</v>
      </c>
      <c r="C996" s="186" t="s">
        <v>175</v>
      </c>
      <c r="D996" s="186" t="s">
        <v>176</v>
      </c>
      <c r="E996" s="187">
        <v>3.66</v>
      </c>
    </row>
    <row r="997" spans="1:5">
      <c r="A997" s="186">
        <v>11882</v>
      </c>
      <c r="B997" s="186" t="s">
        <v>1803</v>
      </c>
      <c r="C997" s="186" t="s">
        <v>175</v>
      </c>
      <c r="D997" s="186" t="s">
        <v>176</v>
      </c>
      <c r="E997" s="187">
        <v>49.97</v>
      </c>
    </row>
    <row r="998" spans="1:5">
      <c r="A998" s="186">
        <v>1068</v>
      </c>
      <c r="B998" s="186" t="s">
        <v>1804</v>
      </c>
      <c r="C998" s="186" t="s">
        <v>175</v>
      </c>
      <c r="D998" s="186" t="s">
        <v>177</v>
      </c>
      <c r="E998" s="188">
        <v>2724.53</v>
      </c>
    </row>
    <row r="999" spans="1:5">
      <c r="A999" s="186">
        <v>39690</v>
      </c>
      <c r="B999" s="186" t="s">
        <v>1805</v>
      </c>
      <c r="C999" s="186" t="s">
        <v>175</v>
      </c>
      <c r="D999" s="186" t="s">
        <v>177</v>
      </c>
      <c r="E999" s="188">
        <v>4570.8500000000004</v>
      </c>
    </row>
    <row r="1000" spans="1:5">
      <c r="A1000" s="186">
        <v>39691</v>
      </c>
      <c r="B1000" s="186" t="s">
        <v>1806</v>
      </c>
      <c r="C1000" s="186" t="s">
        <v>175</v>
      </c>
      <c r="D1000" s="186" t="s">
        <v>177</v>
      </c>
      <c r="E1000" s="188">
        <v>5748.85</v>
      </c>
    </row>
    <row r="1001" spans="1:5">
      <c r="A1001" s="186">
        <v>39808</v>
      </c>
      <c r="B1001" s="186" t="s">
        <v>1807</v>
      </c>
      <c r="C1001" s="186" t="s">
        <v>175</v>
      </c>
      <c r="D1001" s="186" t="s">
        <v>176</v>
      </c>
      <c r="E1001" s="187">
        <v>46.49</v>
      </c>
    </row>
    <row r="1002" spans="1:5">
      <c r="A1002" s="186">
        <v>39809</v>
      </c>
      <c r="B1002" s="186" t="s">
        <v>1808</v>
      </c>
      <c r="C1002" s="186" t="s">
        <v>175</v>
      </c>
      <c r="D1002" s="186" t="s">
        <v>176</v>
      </c>
      <c r="E1002" s="187">
        <v>110.27</v>
      </c>
    </row>
    <row r="1003" spans="1:5">
      <c r="A1003" s="186">
        <v>43439</v>
      </c>
      <c r="B1003" s="186" t="s">
        <v>1809</v>
      </c>
      <c r="C1003" s="186" t="s">
        <v>175</v>
      </c>
      <c r="D1003" s="186" t="s">
        <v>176</v>
      </c>
      <c r="E1003" s="187">
        <v>229.41</v>
      </c>
    </row>
    <row r="1004" spans="1:5">
      <c r="A1004" s="186">
        <v>5103</v>
      </c>
      <c r="B1004" s="186" t="s">
        <v>1810</v>
      </c>
      <c r="C1004" s="186" t="s">
        <v>175</v>
      </c>
      <c r="D1004" s="186" t="s">
        <v>176</v>
      </c>
      <c r="E1004" s="187">
        <v>15.03</v>
      </c>
    </row>
    <row r="1005" spans="1:5">
      <c r="A1005" s="186">
        <v>11712</v>
      </c>
      <c r="B1005" s="186" t="s">
        <v>1811</v>
      </c>
      <c r="C1005" s="186" t="s">
        <v>175</v>
      </c>
      <c r="D1005" s="186" t="s">
        <v>174</v>
      </c>
      <c r="E1005" s="187">
        <v>35</v>
      </c>
    </row>
    <row r="1006" spans="1:5">
      <c r="A1006" s="186">
        <v>11717</v>
      </c>
      <c r="B1006" s="186" t="s">
        <v>1812</v>
      </c>
      <c r="C1006" s="186" t="s">
        <v>175</v>
      </c>
      <c r="D1006" s="186" t="s">
        <v>176</v>
      </c>
      <c r="E1006" s="187">
        <v>38.03</v>
      </c>
    </row>
    <row r="1007" spans="1:5">
      <c r="A1007" s="186">
        <v>11714</v>
      </c>
      <c r="B1007" s="186" t="s">
        <v>1813</v>
      </c>
      <c r="C1007" s="186" t="s">
        <v>175</v>
      </c>
      <c r="D1007" s="186" t="s">
        <v>176</v>
      </c>
      <c r="E1007" s="187">
        <v>47.32</v>
      </c>
    </row>
    <row r="1008" spans="1:5">
      <c r="A1008" s="186">
        <v>11880</v>
      </c>
      <c r="B1008" s="186" t="s">
        <v>1814</v>
      </c>
      <c r="C1008" s="186" t="s">
        <v>175</v>
      </c>
      <c r="D1008" s="186" t="s">
        <v>176</v>
      </c>
      <c r="E1008" s="187">
        <v>97.87</v>
      </c>
    </row>
    <row r="1009" spans="1:5">
      <c r="A1009" s="186">
        <v>1106</v>
      </c>
      <c r="B1009" s="186" t="s">
        <v>1815</v>
      </c>
      <c r="C1009" s="186" t="s">
        <v>184</v>
      </c>
      <c r="D1009" s="186" t="s">
        <v>174</v>
      </c>
      <c r="E1009" s="187">
        <v>0.93</v>
      </c>
    </row>
    <row r="1010" spans="1:5">
      <c r="A1010" s="186">
        <v>11161</v>
      </c>
      <c r="B1010" s="186" t="s">
        <v>1816</v>
      </c>
      <c r="C1010" s="186" t="s">
        <v>184</v>
      </c>
      <c r="D1010" s="186" t="s">
        <v>176</v>
      </c>
      <c r="E1010" s="187">
        <v>1.55</v>
      </c>
    </row>
    <row r="1011" spans="1:5">
      <c r="A1011" s="186">
        <v>1107</v>
      </c>
      <c r="B1011" s="186" t="s">
        <v>1817</v>
      </c>
      <c r="C1011" s="186" t="s">
        <v>184</v>
      </c>
      <c r="D1011" s="186" t="s">
        <v>176</v>
      </c>
      <c r="E1011" s="187">
        <v>0.79</v>
      </c>
    </row>
    <row r="1012" spans="1:5">
      <c r="A1012" s="186">
        <v>25963</v>
      </c>
      <c r="B1012" s="186" t="s">
        <v>1818</v>
      </c>
      <c r="C1012" s="186" t="s">
        <v>184</v>
      </c>
      <c r="D1012" s="186" t="s">
        <v>176</v>
      </c>
      <c r="E1012" s="187">
        <v>0.11</v>
      </c>
    </row>
    <row r="1013" spans="1:5">
      <c r="A1013" s="186">
        <v>4759</v>
      </c>
      <c r="B1013" s="186" t="s">
        <v>1819</v>
      </c>
      <c r="C1013" s="186" t="s">
        <v>187</v>
      </c>
      <c r="D1013" s="186" t="s">
        <v>176</v>
      </c>
      <c r="E1013" s="187">
        <v>13.79</v>
      </c>
    </row>
    <row r="1014" spans="1:5">
      <c r="A1014" s="186">
        <v>41068</v>
      </c>
      <c r="B1014" s="186" t="s">
        <v>1820</v>
      </c>
      <c r="C1014" s="186" t="s">
        <v>188</v>
      </c>
      <c r="D1014" s="186" t="s">
        <v>176</v>
      </c>
      <c r="E1014" s="188">
        <v>2441.4</v>
      </c>
    </row>
    <row r="1015" spans="1:5">
      <c r="A1015" s="186">
        <v>1108</v>
      </c>
      <c r="B1015" s="186" t="s">
        <v>1821</v>
      </c>
      <c r="C1015" s="186" t="s">
        <v>181</v>
      </c>
      <c r="D1015" s="186" t="s">
        <v>177</v>
      </c>
      <c r="E1015" s="187">
        <v>44.43</v>
      </c>
    </row>
    <row r="1016" spans="1:5">
      <c r="A1016" s="186">
        <v>1117</v>
      </c>
      <c r="B1016" s="186" t="s">
        <v>1822</v>
      </c>
      <c r="C1016" s="186" t="s">
        <v>181</v>
      </c>
      <c r="D1016" s="186" t="s">
        <v>177</v>
      </c>
      <c r="E1016" s="187">
        <v>44.78</v>
      </c>
    </row>
    <row r="1017" spans="1:5">
      <c r="A1017" s="186">
        <v>1118</v>
      </c>
      <c r="B1017" s="186" t="s">
        <v>1823</v>
      </c>
      <c r="C1017" s="186" t="s">
        <v>181</v>
      </c>
      <c r="D1017" s="186" t="s">
        <v>177</v>
      </c>
      <c r="E1017" s="187">
        <v>52.92</v>
      </c>
    </row>
    <row r="1018" spans="1:5">
      <c r="A1018" s="186">
        <v>1110</v>
      </c>
      <c r="B1018" s="186" t="s">
        <v>1824</v>
      </c>
      <c r="C1018" s="186" t="s">
        <v>181</v>
      </c>
      <c r="D1018" s="186" t="s">
        <v>177</v>
      </c>
      <c r="E1018" s="187">
        <v>52.92</v>
      </c>
    </row>
    <row r="1019" spans="1:5">
      <c r="A1019" s="186">
        <v>12618</v>
      </c>
      <c r="B1019" s="186" t="s">
        <v>1825</v>
      </c>
      <c r="C1019" s="186" t="s">
        <v>175</v>
      </c>
      <c r="D1019" s="186" t="s">
        <v>177</v>
      </c>
      <c r="E1019" s="187">
        <v>47.2</v>
      </c>
    </row>
    <row r="1020" spans="1:5">
      <c r="A1020" s="186">
        <v>40784</v>
      </c>
      <c r="B1020" s="186" t="s">
        <v>1826</v>
      </c>
      <c r="C1020" s="186" t="s">
        <v>181</v>
      </c>
      <c r="D1020" s="186" t="s">
        <v>177</v>
      </c>
      <c r="E1020" s="187">
        <v>145.97999999999999</v>
      </c>
    </row>
    <row r="1021" spans="1:5">
      <c r="A1021" s="186">
        <v>40782</v>
      </c>
      <c r="B1021" s="186" t="s">
        <v>1827</v>
      </c>
      <c r="C1021" s="186" t="s">
        <v>181</v>
      </c>
      <c r="D1021" s="186" t="s">
        <v>177</v>
      </c>
      <c r="E1021" s="187">
        <v>57.29</v>
      </c>
    </row>
    <row r="1022" spans="1:5">
      <c r="A1022" s="186">
        <v>40783</v>
      </c>
      <c r="B1022" s="186" t="s">
        <v>1828</v>
      </c>
      <c r="C1022" s="186" t="s">
        <v>181</v>
      </c>
      <c r="D1022" s="186" t="s">
        <v>177</v>
      </c>
      <c r="E1022" s="187">
        <v>74.62</v>
      </c>
    </row>
    <row r="1023" spans="1:5">
      <c r="A1023" s="186">
        <v>1109</v>
      </c>
      <c r="B1023" s="186" t="s">
        <v>1829</v>
      </c>
      <c r="C1023" s="186" t="s">
        <v>181</v>
      </c>
      <c r="D1023" s="186" t="s">
        <v>177</v>
      </c>
      <c r="E1023" s="187">
        <v>44.43</v>
      </c>
    </row>
    <row r="1024" spans="1:5">
      <c r="A1024" s="186">
        <v>1119</v>
      </c>
      <c r="B1024" s="186" t="s">
        <v>1830</v>
      </c>
      <c r="C1024" s="186" t="s">
        <v>181</v>
      </c>
      <c r="D1024" s="186" t="s">
        <v>177</v>
      </c>
      <c r="E1024" s="187">
        <v>28.64</v>
      </c>
    </row>
    <row r="1025" spans="1:5">
      <c r="A1025" s="186">
        <v>13115</v>
      </c>
      <c r="B1025" s="186" t="s">
        <v>1831</v>
      </c>
      <c r="C1025" s="186" t="s">
        <v>181</v>
      </c>
      <c r="D1025" s="186" t="s">
        <v>176</v>
      </c>
      <c r="E1025" s="187">
        <v>15.5</v>
      </c>
    </row>
    <row r="1026" spans="1:5">
      <c r="A1026" s="186">
        <v>10541</v>
      </c>
      <c r="B1026" s="186" t="s">
        <v>1832</v>
      </c>
      <c r="C1026" s="186" t="s">
        <v>181</v>
      </c>
      <c r="D1026" s="186" t="s">
        <v>176</v>
      </c>
      <c r="E1026" s="187">
        <v>18.940000000000001</v>
      </c>
    </row>
    <row r="1027" spans="1:5">
      <c r="A1027" s="186">
        <v>10542</v>
      </c>
      <c r="B1027" s="186" t="s">
        <v>1833</v>
      </c>
      <c r="C1027" s="186" t="s">
        <v>181</v>
      </c>
      <c r="D1027" s="186" t="s">
        <v>176</v>
      </c>
      <c r="E1027" s="187">
        <v>24.77</v>
      </c>
    </row>
    <row r="1028" spans="1:5">
      <c r="A1028" s="186">
        <v>10543</v>
      </c>
      <c r="B1028" s="186" t="s">
        <v>1834</v>
      </c>
      <c r="C1028" s="186" t="s">
        <v>181</v>
      </c>
      <c r="D1028" s="186" t="s">
        <v>176</v>
      </c>
      <c r="E1028" s="187">
        <v>40.200000000000003</v>
      </c>
    </row>
    <row r="1029" spans="1:5">
      <c r="A1029" s="186">
        <v>10544</v>
      </c>
      <c r="B1029" s="186" t="s">
        <v>1835</v>
      </c>
      <c r="C1029" s="186" t="s">
        <v>181</v>
      </c>
      <c r="D1029" s="186" t="s">
        <v>176</v>
      </c>
      <c r="E1029" s="187">
        <v>51.99</v>
      </c>
    </row>
    <row r="1030" spans="1:5">
      <c r="A1030" s="186">
        <v>10545</v>
      </c>
      <c r="B1030" s="186" t="s">
        <v>1836</v>
      </c>
      <c r="C1030" s="186" t="s">
        <v>181</v>
      </c>
      <c r="D1030" s="186" t="s">
        <v>176</v>
      </c>
      <c r="E1030" s="187">
        <v>97.17</v>
      </c>
    </row>
    <row r="1031" spans="1:5">
      <c r="A1031" s="186">
        <v>38365</v>
      </c>
      <c r="B1031" s="186" t="s">
        <v>1837</v>
      </c>
      <c r="C1031" s="186" t="s">
        <v>173</v>
      </c>
      <c r="D1031" s="186" t="s">
        <v>176</v>
      </c>
      <c r="E1031" s="187">
        <v>1.73</v>
      </c>
    </row>
    <row r="1032" spans="1:5">
      <c r="A1032" s="186">
        <v>37745</v>
      </c>
      <c r="B1032" s="186" t="s">
        <v>1838</v>
      </c>
      <c r="C1032" s="186" t="s">
        <v>175</v>
      </c>
      <c r="D1032" s="186" t="s">
        <v>177</v>
      </c>
      <c r="E1032" s="188">
        <v>317510</v>
      </c>
    </row>
    <row r="1033" spans="1:5">
      <c r="A1033" s="186">
        <v>37754</v>
      </c>
      <c r="B1033" s="186" t="s">
        <v>1839</v>
      </c>
      <c r="C1033" s="186" t="s">
        <v>175</v>
      </c>
      <c r="D1033" s="186" t="s">
        <v>177</v>
      </c>
      <c r="E1033" s="188">
        <v>331576.89</v>
      </c>
    </row>
    <row r="1034" spans="1:5">
      <c r="A1034" s="186">
        <v>37748</v>
      </c>
      <c r="B1034" s="186" t="s">
        <v>1840</v>
      </c>
      <c r="C1034" s="186" t="s">
        <v>175</v>
      </c>
      <c r="D1034" s="186" t="s">
        <v>177</v>
      </c>
      <c r="E1034" s="188">
        <v>337555.32</v>
      </c>
    </row>
    <row r="1035" spans="1:5">
      <c r="A1035" s="186">
        <v>37761</v>
      </c>
      <c r="B1035" s="186" t="s">
        <v>1841</v>
      </c>
      <c r="C1035" s="186" t="s">
        <v>175</v>
      </c>
      <c r="D1035" s="186" t="s">
        <v>177</v>
      </c>
      <c r="E1035" s="188">
        <v>279328.40000000002</v>
      </c>
    </row>
    <row r="1036" spans="1:5">
      <c r="A1036" s="186">
        <v>37757</v>
      </c>
      <c r="B1036" s="186" t="s">
        <v>1842</v>
      </c>
      <c r="C1036" s="186" t="s">
        <v>175</v>
      </c>
      <c r="D1036" s="186" t="s">
        <v>177</v>
      </c>
      <c r="E1036" s="188">
        <v>388849.25</v>
      </c>
    </row>
    <row r="1037" spans="1:5">
      <c r="A1037" s="186">
        <v>37759</v>
      </c>
      <c r="B1037" s="186" t="s">
        <v>1843</v>
      </c>
      <c r="C1037" s="186" t="s">
        <v>175</v>
      </c>
      <c r="D1037" s="186" t="s">
        <v>177</v>
      </c>
      <c r="E1037" s="188">
        <v>390356.44</v>
      </c>
    </row>
    <row r="1038" spans="1:5">
      <c r="A1038" s="186">
        <v>37766</v>
      </c>
      <c r="B1038" s="186" t="s">
        <v>1844</v>
      </c>
      <c r="C1038" s="186" t="s">
        <v>175</v>
      </c>
      <c r="D1038" s="186" t="s">
        <v>177</v>
      </c>
      <c r="E1038" s="188">
        <v>390356.41</v>
      </c>
    </row>
    <row r="1039" spans="1:5">
      <c r="A1039" s="186">
        <v>37752</v>
      </c>
      <c r="B1039" s="186" t="s">
        <v>1845</v>
      </c>
      <c r="C1039" s="186" t="s">
        <v>175</v>
      </c>
      <c r="D1039" s="186" t="s">
        <v>177</v>
      </c>
      <c r="E1039" s="188">
        <v>353983.45</v>
      </c>
    </row>
    <row r="1040" spans="1:5">
      <c r="A1040" s="186">
        <v>37760</v>
      </c>
      <c r="B1040" s="186" t="s">
        <v>1846</v>
      </c>
      <c r="C1040" s="186" t="s">
        <v>175</v>
      </c>
      <c r="D1040" s="186" t="s">
        <v>177</v>
      </c>
      <c r="E1040" s="188">
        <v>372772.8</v>
      </c>
    </row>
    <row r="1041" spans="1:5">
      <c r="A1041" s="186">
        <v>37765</v>
      </c>
      <c r="B1041" s="186" t="s">
        <v>1847</v>
      </c>
      <c r="C1041" s="186" t="s">
        <v>175</v>
      </c>
      <c r="D1041" s="186" t="s">
        <v>177</v>
      </c>
      <c r="E1041" s="188">
        <v>260237.64</v>
      </c>
    </row>
    <row r="1042" spans="1:5">
      <c r="A1042" s="186">
        <v>37746</v>
      </c>
      <c r="B1042" s="186" t="s">
        <v>1848</v>
      </c>
      <c r="C1042" s="186" t="s">
        <v>175</v>
      </c>
      <c r="D1042" s="186" t="s">
        <v>177</v>
      </c>
      <c r="E1042" s="188">
        <v>285306.83</v>
      </c>
    </row>
    <row r="1043" spans="1:5">
      <c r="A1043" s="186">
        <v>37750</v>
      </c>
      <c r="B1043" s="186" t="s">
        <v>1849</v>
      </c>
      <c r="C1043" s="186" t="s">
        <v>175</v>
      </c>
      <c r="D1043" s="186" t="s">
        <v>177</v>
      </c>
      <c r="E1043" s="188">
        <v>284302.07</v>
      </c>
    </row>
    <row r="1044" spans="1:5">
      <c r="A1044" s="186">
        <v>37753</v>
      </c>
      <c r="B1044" s="186" t="s">
        <v>1850</v>
      </c>
      <c r="C1044" s="186" t="s">
        <v>175</v>
      </c>
      <c r="D1044" s="186" t="s">
        <v>177</v>
      </c>
      <c r="E1044" s="188">
        <v>283297.28000000003</v>
      </c>
    </row>
    <row r="1045" spans="1:5">
      <c r="A1045" s="186">
        <v>37756</v>
      </c>
      <c r="B1045" s="186" t="s">
        <v>1851</v>
      </c>
      <c r="C1045" s="186" t="s">
        <v>175</v>
      </c>
      <c r="D1045" s="186" t="s">
        <v>177</v>
      </c>
      <c r="E1045" s="188">
        <v>279328.40000000002</v>
      </c>
    </row>
    <row r="1046" spans="1:5">
      <c r="A1046" s="186">
        <v>37755</v>
      </c>
      <c r="B1046" s="186" t="s">
        <v>1852</v>
      </c>
      <c r="C1046" s="186" t="s">
        <v>175</v>
      </c>
      <c r="D1046" s="186" t="s">
        <v>177</v>
      </c>
      <c r="E1046" s="188">
        <v>405930.5</v>
      </c>
    </row>
    <row r="1047" spans="1:5">
      <c r="A1047" s="186">
        <v>37758</v>
      </c>
      <c r="B1047" s="186" t="s">
        <v>1853</v>
      </c>
      <c r="C1047" s="186" t="s">
        <v>175</v>
      </c>
      <c r="D1047" s="186" t="s">
        <v>177</v>
      </c>
      <c r="E1047" s="188">
        <v>458178.99</v>
      </c>
    </row>
    <row r="1048" spans="1:5">
      <c r="A1048" s="186">
        <v>37747</v>
      </c>
      <c r="B1048" s="186" t="s">
        <v>1854</v>
      </c>
      <c r="C1048" s="186" t="s">
        <v>175</v>
      </c>
      <c r="D1048" s="186" t="s">
        <v>177</v>
      </c>
      <c r="E1048" s="188">
        <v>412260.6</v>
      </c>
    </row>
    <row r="1049" spans="1:5">
      <c r="A1049" s="186">
        <v>37767</v>
      </c>
      <c r="B1049" s="186" t="s">
        <v>1855</v>
      </c>
      <c r="C1049" s="186" t="s">
        <v>175</v>
      </c>
      <c r="D1049" s="186" t="s">
        <v>177</v>
      </c>
      <c r="E1049" s="188">
        <v>435069.09</v>
      </c>
    </row>
    <row r="1050" spans="1:5">
      <c r="A1050" s="186">
        <v>37751</v>
      </c>
      <c r="B1050" s="186" t="s">
        <v>1856</v>
      </c>
      <c r="C1050" s="186" t="s">
        <v>175</v>
      </c>
      <c r="D1050" s="186" t="s">
        <v>177</v>
      </c>
      <c r="E1050" s="188">
        <v>435069.09</v>
      </c>
    </row>
    <row r="1051" spans="1:5">
      <c r="A1051" s="186">
        <v>37749</v>
      </c>
      <c r="B1051" s="186" t="s">
        <v>1857</v>
      </c>
      <c r="C1051" s="186" t="s">
        <v>175</v>
      </c>
      <c r="D1051" s="186" t="s">
        <v>177</v>
      </c>
      <c r="E1051" s="188">
        <v>430045.19</v>
      </c>
    </row>
    <row r="1052" spans="1:5">
      <c r="A1052" s="186">
        <v>1159</v>
      </c>
      <c r="B1052" s="186" t="s">
        <v>1858</v>
      </c>
      <c r="C1052" s="186" t="s">
        <v>175</v>
      </c>
      <c r="D1052" s="186" t="s">
        <v>174</v>
      </c>
      <c r="E1052" s="188">
        <v>199414.33</v>
      </c>
    </row>
    <row r="1053" spans="1:5">
      <c r="A1053" s="186">
        <v>12114</v>
      </c>
      <c r="B1053" s="186" t="s">
        <v>1859</v>
      </c>
      <c r="C1053" s="186" t="s">
        <v>175</v>
      </c>
      <c r="D1053" s="186" t="s">
        <v>176</v>
      </c>
      <c r="E1053" s="187">
        <v>80.36</v>
      </c>
    </row>
    <row r="1054" spans="1:5">
      <c r="A1054" s="186">
        <v>38106</v>
      </c>
      <c r="B1054" s="186" t="s">
        <v>1860</v>
      </c>
      <c r="C1054" s="186" t="s">
        <v>175</v>
      </c>
      <c r="D1054" s="186" t="s">
        <v>176</v>
      </c>
      <c r="E1054" s="187">
        <v>10.92</v>
      </c>
    </row>
    <row r="1055" spans="1:5">
      <c r="A1055" s="186">
        <v>38085</v>
      </c>
      <c r="B1055" s="186" t="s">
        <v>1861</v>
      </c>
      <c r="C1055" s="186" t="s">
        <v>175</v>
      </c>
      <c r="D1055" s="186" t="s">
        <v>176</v>
      </c>
      <c r="E1055" s="187">
        <v>12.9</v>
      </c>
    </row>
    <row r="1056" spans="1:5">
      <c r="A1056" s="186">
        <v>38599</v>
      </c>
      <c r="B1056" s="186" t="s">
        <v>1862</v>
      </c>
      <c r="C1056" s="186" t="s">
        <v>175</v>
      </c>
      <c r="D1056" s="186" t="s">
        <v>176</v>
      </c>
      <c r="E1056" s="187">
        <v>4.13</v>
      </c>
    </row>
    <row r="1057" spans="1:5">
      <c r="A1057" s="186">
        <v>38596</v>
      </c>
      <c r="B1057" s="186" t="s">
        <v>1863</v>
      </c>
      <c r="C1057" s="186" t="s">
        <v>175</v>
      </c>
      <c r="D1057" s="186" t="s">
        <v>176</v>
      </c>
      <c r="E1057" s="187">
        <v>3.43</v>
      </c>
    </row>
    <row r="1058" spans="1:5">
      <c r="A1058" s="186">
        <v>38600</v>
      </c>
      <c r="B1058" s="186" t="s">
        <v>1864</v>
      </c>
      <c r="C1058" s="186" t="s">
        <v>175</v>
      </c>
      <c r="D1058" s="186" t="s">
        <v>176</v>
      </c>
      <c r="E1058" s="187">
        <v>4.38</v>
      </c>
    </row>
    <row r="1059" spans="1:5">
      <c r="A1059" s="186">
        <v>38597</v>
      </c>
      <c r="B1059" s="186" t="s">
        <v>1865</v>
      </c>
      <c r="C1059" s="186" t="s">
        <v>175</v>
      </c>
      <c r="D1059" s="186" t="s">
        <v>176</v>
      </c>
      <c r="E1059" s="187">
        <v>3.45</v>
      </c>
    </row>
    <row r="1060" spans="1:5">
      <c r="A1060" s="186">
        <v>659</v>
      </c>
      <c r="B1060" s="186" t="s">
        <v>1866</v>
      </c>
      <c r="C1060" s="186" t="s">
        <v>175</v>
      </c>
      <c r="D1060" s="186" t="s">
        <v>176</v>
      </c>
      <c r="E1060" s="187">
        <v>1.98</v>
      </c>
    </row>
    <row r="1061" spans="1:5">
      <c r="A1061" s="186">
        <v>660</v>
      </c>
      <c r="B1061" s="186" t="s">
        <v>1867</v>
      </c>
      <c r="C1061" s="186" t="s">
        <v>175</v>
      </c>
      <c r="D1061" s="186" t="s">
        <v>176</v>
      </c>
      <c r="E1061" s="187">
        <v>2.38</v>
      </c>
    </row>
    <row r="1062" spans="1:5">
      <c r="A1062" s="186">
        <v>658</v>
      </c>
      <c r="B1062" s="186" t="s">
        <v>1868</v>
      </c>
      <c r="C1062" s="186" t="s">
        <v>175</v>
      </c>
      <c r="D1062" s="186" t="s">
        <v>176</v>
      </c>
      <c r="E1062" s="187">
        <v>1.34</v>
      </c>
    </row>
    <row r="1063" spans="1:5">
      <c r="A1063" s="186">
        <v>38548</v>
      </c>
      <c r="B1063" s="186" t="s">
        <v>1869</v>
      </c>
      <c r="C1063" s="186" t="s">
        <v>175</v>
      </c>
      <c r="D1063" s="186" t="s">
        <v>176</v>
      </c>
      <c r="E1063" s="187">
        <v>2.0499999999999998</v>
      </c>
    </row>
    <row r="1064" spans="1:5">
      <c r="A1064" s="186">
        <v>34649</v>
      </c>
      <c r="B1064" s="186" t="s">
        <v>1870</v>
      </c>
      <c r="C1064" s="186" t="s">
        <v>175</v>
      </c>
      <c r="D1064" s="186" t="s">
        <v>176</v>
      </c>
      <c r="E1064" s="187">
        <v>2.77</v>
      </c>
    </row>
    <row r="1065" spans="1:5">
      <c r="A1065" s="186">
        <v>34655</v>
      </c>
      <c r="B1065" s="186" t="s">
        <v>1871</v>
      </c>
      <c r="C1065" s="186" t="s">
        <v>175</v>
      </c>
      <c r="D1065" s="186" t="s">
        <v>176</v>
      </c>
      <c r="E1065" s="187">
        <v>3.68</v>
      </c>
    </row>
    <row r="1066" spans="1:5">
      <c r="A1066" s="186">
        <v>40607</v>
      </c>
      <c r="B1066" s="186" t="s">
        <v>1872</v>
      </c>
      <c r="C1066" s="186" t="s">
        <v>175</v>
      </c>
      <c r="D1066" s="186" t="s">
        <v>176</v>
      </c>
      <c r="E1066" s="187">
        <v>3.59</v>
      </c>
    </row>
    <row r="1067" spans="1:5">
      <c r="A1067" s="186">
        <v>567</v>
      </c>
      <c r="B1067" s="186" t="s">
        <v>1873</v>
      </c>
      <c r="C1067" s="186" t="s">
        <v>181</v>
      </c>
      <c r="D1067" s="186" t="s">
        <v>176</v>
      </c>
      <c r="E1067" s="187">
        <v>14.1</v>
      </c>
    </row>
    <row r="1068" spans="1:5">
      <c r="A1068" s="186">
        <v>574</v>
      </c>
      <c r="B1068" s="186" t="s">
        <v>1874</v>
      </c>
      <c r="C1068" s="186" t="s">
        <v>181</v>
      </c>
      <c r="D1068" s="186" t="s">
        <v>176</v>
      </c>
      <c r="E1068" s="187">
        <v>37.07</v>
      </c>
    </row>
    <row r="1069" spans="1:5">
      <c r="A1069" s="186">
        <v>568</v>
      </c>
      <c r="B1069" s="186" t="s">
        <v>1875</v>
      </c>
      <c r="C1069" s="186" t="s">
        <v>181</v>
      </c>
      <c r="D1069" s="186" t="s">
        <v>176</v>
      </c>
      <c r="E1069" s="187">
        <v>78.12</v>
      </c>
    </row>
    <row r="1070" spans="1:5">
      <c r="A1070" s="186">
        <v>585</v>
      </c>
      <c r="B1070" s="186" t="s">
        <v>1876</v>
      </c>
      <c r="C1070" s="186" t="s">
        <v>184</v>
      </c>
      <c r="D1070" s="186" t="s">
        <v>177</v>
      </c>
      <c r="E1070" s="187">
        <v>32.29</v>
      </c>
    </row>
    <row r="1071" spans="1:5">
      <c r="A1071" s="186">
        <v>4777</v>
      </c>
      <c r="B1071" s="186" t="s">
        <v>1877</v>
      </c>
      <c r="C1071" s="186" t="s">
        <v>184</v>
      </c>
      <c r="D1071" s="186" t="s">
        <v>177</v>
      </c>
      <c r="E1071" s="187">
        <v>9.61</v>
      </c>
    </row>
    <row r="1072" spans="1:5">
      <c r="A1072" s="186">
        <v>587</v>
      </c>
      <c r="B1072" s="186" t="s">
        <v>1878</v>
      </c>
      <c r="C1072" s="186" t="s">
        <v>184</v>
      </c>
      <c r="D1072" s="186" t="s">
        <v>177</v>
      </c>
      <c r="E1072" s="187">
        <v>34.6</v>
      </c>
    </row>
    <row r="1073" spans="1:5">
      <c r="A1073" s="186">
        <v>590</v>
      </c>
      <c r="B1073" s="186" t="s">
        <v>1879</v>
      </c>
      <c r="C1073" s="186" t="s">
        <v>184</v>
      </c>
      <c r="D1073" s="186" t="s">
        <v>177</v>
      </c>
      <c r="E1073" s="187">
        <v>33.44</v>
      </c>
    </row>
    <row r="1074" spans="1:5">
      <c r="A1074" s="186">
        <v>592</v>
      </c>
      <c r="B1074" s="186" t="s">
        <v>1880</v>
      </c>
      <c r="C1074" s="186" t="s">
        <v>184</v>
      </c>
      <c r="D1074" s="186" t="s">
        <v>177</v>
      </c>
      <c r="E1074" s="187">
        <v>34.6</v>
      </c>
    </row>
    <row r="1075" spans="1:5">
      <c r="A1075" s="186">
        <v>586</v>
      </c>
      <c r="B1075" s="186" t="s">
        <v>1881</v>
      </c>
      <c r="C1075" s="186" t="s">
        <v>181</v>
      </c>
      <c r="D1075" s="186" t="s">
        <v>177</v>
      </c>
      <c r="E1075" s="187">
        <v>20.34</v>
      </c>
    </row>
    <row r="1076" spans="1:5">
      <c r="A1076" s="186">
        <v>591</v>
      </c>
      <c r="B1076" s="186" t="s">
        <v>1882</v>
      </c>
      <c r="C1076" s="186" t="s">
        <v>184</v>
      </c>
      <c r="D1076" s="186" t="s">
        <v>177</v>
      </c>
      <c r="E1076" s="187">
        <v>32.29</v>
      </c>
    </row>
    <row r="1077" spans="1:5">
      <c r="A1077" s="186">
        <v>588</v>
      </c>
      <c r="B1077" s="186" t="s">
        <v>1883</v>
      </c>
      <c r="C1077" s="186" t="s">
        <v>181</v>
      </c>
      <c r="D1077" s="186" t="s">
        <v>177</v>
      </c>
      <c r="E1077" s="187">
        <v>32.17</v>
      </c>
    </row>
    <row r="1078" spans="1:5">
      <c r="A1078" s="186">
        <v>589</v>
      </c>
      <c r="B1078" s="186" t="s">
        <v>1884</v>
      </c>
      <c r="C1078" s="186" t="s">
        <v>181</v>
      </c>
      <c r="D1078" s="186" t="s">
        <v>177</v>
      </c>
      <c r="E1078" s="187">
        <v>54.39</v>
      </c>
    </row>
    <row r="1079" spans="1:5">
      <c r="A1079" s="186">
        <v>584</v>
      </c>
      <c r="B1079" s="186" t="s">
        <v>1885</v>
      </c>
      <c r="C1079" s="186" t="s">
        <v>181</v>
      </c>
      <c r="D1079" s="186" t="s">
        <v>177</v>
      </c>
      <c r="E1079" s="187">
        <v>34.36</v>
      </c>
    </row>
    <row r="1080" spans="1:5">
      <c r="A1080" s="186">
        <v>1165</v>
      </c>
      <c r="B1080" s="186" t="s">
        <v>1886</v>
      </c>
      <c r="C1080" s="186" t="s">
        <v>175</v>
      </c>
      <c r="D1080" s="186" t="s">
        <v>177</v>
      </c>
      <c r="E1080" s="187">
        <v>18.54</v>
      </c>
    </row>
    <row r="1081" spans="1:5">
      <c r="A1081" s="186">
        <v>1164</v>
      </c>
      <c r="B1081" s="186" t="s">
        <v>1887</v>
      </c>
      <c r="C1081" s="186" t="s">
        <v>175</v>
      </c>
      <c r="D1081" s="186" t="s">
        <v>177</v>
      </c>
      <c r="E1081" s="187">
        <v>15.02</v>
      </c>
    </row>
    <row r="1082" spans="1:5">
      <c r="A1082" s="186">
        <v>1162</v>
      </c>
      <c r="B1082" s="186" t="s">
        <v>1888</v>
      </c>
      <c r="C1082" s="186" t="s">
        <v>175</v>
      </c>
      <c r="D1082" s="186" t="s">
        <v>177</v>
      </c>
      <c r="E1082" s="187">
        <v>5.22</v>
      </c>
    </row>
    <row r="1083" spans="1:5">
      <c r="A1083" s="186">
        <v>12395</v>
      </c>
      <c r="B1083" s="186" t="s">
        <v>1889</v>
      </c>
      <c r="C1083" s="186" t="s">
        <v>175</v>
      </c>
      <c r="D1083" s="186" t="s">
        <v>177</v>
      </c>
      <c r="E1083" s="187">
        <v>5.07</v>
      </c>
    </row>
    <row r="1084" spans="1:5">
      <c r="A1084" s="186">
        <v>1170</v>
      </c>
      <c r="B1084" s="186" t="s">
        <v>1890</v>
      </c>
      <c r="C1084" s="186" t="s">
        <v>175</v>
      </c>
      <c r="D1084" s="186" t="s">
        <v>177</v>
      </c>
      <c r="E1084" s="187">
        <v>9.84</v>
      </c>
    </row>
    <row r="1085" spans="1:5">
      <c r="A1085" s="186">
        <v>1169</v>
      </c>
      <c r="B1085" s="186" t="s">
        <v>1891</v>
      </c>
      <c r="C1085" s="186" t="s">
        <v>175</v>
      </c>
      <c r="D1085" s="186" t="s">
        <v>177</v>
      </c>
      <c r="E1085" s="187">
        <v>48.31</v>
      </c>
    </row>
    <row r="1086" spans="1:5">
      <c r="A1086" s="186">
        <v>1166</v>
      </c>
      <c r="B1086" s="186" t="s">
        <v>1892</v>
      </c>
      <c r="C1086" s="186" t="s">
        <v>175</v>
      </c>
      <c r="D1086" s="186" t="s">
        <v>177</v>
      </c>
      <c r="E1086" s="187">
        <v>26.78</v>
      </c>
    </row>
    <row r="1087" spans="1:5">
      <c r="A1087" s="186">
        <v>1163</v>
      </c>
      <c r="B1087" s="186" t="s">
        <v>1893</v>
      </c>
      <c r="C1087" s="186" t="s">
        <v>175</v>
      </c>
      <c r="D1087" s="186" t="s">
        <v>177</v>
      </c>
      <c r="E1087" s="187">
        <v>6.75</v>
      </c>
    </row>
    <row r="1088" spans="1:5">
      <c r="A1088" s="186">
        <v>12396</v>
      </c>
      <c r="B1088" s="186" t="s">
        <v>1894</v>
      </c>
      <c r="C1088" s="186" t="s">
        <v>175</v>
      </c>
      <c r="D1088" s="186" t="s">
        <v>177</v>
      </c>
      <c r="E1088" s="187">
        <v>5.07</v>
      </c>
    </row>
    <row r="1089" spans="1:5">
      <c r="A1089" s="186">
        <v>1168</v>
      </c>
      <c r="B1089" s="186" t="s">
        <v>1895</v>
      </c>
      <c r="C1089" s="186" t="s">
        <v>175</v>
      </c>
      <c r="D1089" s="186" t="s">
        <v>177</v>
      </c>
      <c r="E1089" s="187">
        <v>68.86</v>
      </c>
    </row>
    <row r="1090" spans="1:5">
      <c r="A1090" s="186">
        <v>1167</v>
      </c>
      <c r="B1090" s="186" t="s">
        <v>1896</v>
      </c>
      <c r="C1090" s="186" t="s">
        <v>175</v>
      </c>
      <c r="D1090" s="186" t="s">
        <v>177</v>
      </c>
      <c r="E1090" s="187">
        <v>115.19</v>
      </c>
    </row>
    <row r="1091" spans="1:5">
      <c r="A1091" s="186">
        <v>36331</v>
      </c>
      <c r="B1091" s="186" t="s">
        <v>1897</v>
      </c>
      <c r="C1091" s="186" t="s">
        <v>175</v>
      </c>
      <c r="D1091" s="186" t="s">
        <v>177</v>
      </c>
      <c r="E1091" s="187">
        <v>1.96</v>
      </c>
    </row>
    <row r="1092" spans="1:5">
      <c r="A1092" s="186">
        <v>36346</v>
      </c>
      <c r="B1092" s="186" t="s">
        <v>1898</v>
      </c>
      <c r="C1092" s="186" t="s">
        <v>175</v>
      </c>
      <c r="D1092" s="186" t="s">
        <v>177</v>
      </c>
      <c r="E1092" s="187">
        <v>3.37</v>
      </c>
    </row>
    <row r="1093" spans="1:5">
      <c r="A1093" s="186">
        <v>1210</v>
      </c>
      <c r="B1093" s="186" t="s">
        <v>1899</v>
      </c>
      <c r="C1093" s="186" t="s">
        <v>175</v>
      </c>
      <c r="D1093" s="186" t="s">
        <v>176</v>
      </c>
      <c r="E1093" s="187">
        <v>15.39</v>
      </c>
    </row>
    <row r="1094" spans="1:5">
      <c r="A1094" s="186">
        <v>1203</v>
      </c>
      <c r="B1094" s="186" t="s">
        <v>1900</v>
      </c>
      <c r="C1094" s="186" t="s">
        <v>175</v>
      </c>
      <c r="D1094" s="186" t="s">
        <v>176</v>
      </c>
      <c r="E1094" s="187">
        <v>14.91</v>
      </c>
    </row>
    <row r="1095" spans="1:5">
      <c r="A1095" s="186">
        <v>1197</v>
      </c>
      <c r="B1095" s="186" t="s">
        <v>1901</v>
      </c>
      <c r="C1095" s="186" t="s">
        <v>175</v>
      </c>
      <c r="D1095" s="186" t="s">
        <v>176</v>
      </c>
      <c r="E1095" s="187">
        <v>1.9</v>
      </c>
    </row>
    <row r="1096" spans="1:5">
      <c r="A1096" s="186">
        <v>1202</v>
      </c>
      <c r="B1096" s="186" t="s">
        <v>1902</v>
      </c>
      <c r="C1096" s="186" t="s">
        <v>175</v>
      </c>
      <c r="D1096" s="186" t="s">
        <v>176</v>
      </c>
      <c r="E1096" s="187">
        <v>5.13</v>
      </c>
    </row>
    <row r="1097" spans="1:5">
      <c r="A1097" s="186">
        <v>1188</v>
      </c>
      <c r="B1097" s="186" t="s">
        <v>1903</v>
      </c>
      <c r="C1097" s="186" t="s">
        <v>175</v>
      </c>
      <c r="D1097" s="186" t="s">
        <v>176</v>
      </c>
      <c r="E1097" s="187">
        <v>30.31</v>
      </c>
    </row>
    <row r="1098" spans="1:5">
      <c r="A1098" s="186">
        <v>1211</v>
      </c>
      <c r="B1098" s="186" t="s">
        <v>1904</v>
      </c>
      <c r="C1098" s="186" t="s">
        <v>175</v>
      </c>
      <c r="D1098" s="186" t="s">
        <v>176</v>
      </c>
      <c r="E1098" s="187">
        <v>15.65</v>
      </c>
    </row>
    <row r="1099" spans="1:5">
      <c r="A1099" s="186">
        <v>1198</v>
      </c>
      <c r="B1099" s="186" t="s">
        <v>1905</v>
      </c>
      <c r="C1099" s="186" t="s">
        <v>175</v>
      </c>
      <c r="D1099" s="186" t="s">
        <v>176</v>
      </c>
      <c r="E1099" s="187">
        <v>2.82</v>
      </c>
    </row>
    <row r="1100" spans="1:5">
      <c r="A1100" s="186">
        <v>1199</v>
      </c>
      <c r="B1100" s="186" t="s">
        <v>1906</v>
      </c>
      <c r="C1100" s="186" t="s">
        <v>175</v>
      </c>
      <c r="D1100" s="186" t="s">
        <v>176</v>
      </c>
      <c r="E1100" s="187">
        <v>39.6</v>
      </c>
    </row>
    <row r="1101" spans="1:5">
      <c r="A1101" s="186">
        <v>20088</v>
      </c>
      <c r="B1101" s="186" t="s">
        <v>1907</v>
      </c>
      <c r="C1101" s="186" t="s">
        <v>175</v>
      </c>
      <c r="D1101" s="186" t="s">
        <v>176</v>
      </c>
      <c r="E1101" s="187">
        <v>17.62</v>
      </c>
    </row>
    <row r="1102" spans="1:5">
      <c r="A1102" s="186">
        <v>20089</v>
      </c>
      <c r="B1102" s="186" t="s">
        <v>1908</v>
      </c>
      <c r="C1102" s="186" t="s">
        <v>175</v>
      </c>
      <c r="D1102" s="186" t="s">
        <v>176</v>
      </c>
      <c r="E1102" s="187">
        <v>83.98</v>
      </c>
    </row>
    <row r="1103" spans="1:5">
      <c r="A1103" s="186">
        <v>20087</v>
      </c>
      <c r="B1103" s="186" t="s">
        <v>1909</v>
      </c>
      <c r="C1103" s="186" t="s">
        <v>175</v>
      </c>
      <c r="D1103" s="186" t="s">
        <v>176</v>
      </c>
      <c r="E1103" s="187">
        <v>12.69</v>
      </c>
    </row>
    <row r="1104" spans="1:5">
      <c r="A1104" s="186">
        <v>1200</v>
      </c>
      <c r="B1104" s="186" t="s">
        <v>1910</v>
      </c>
      <c r="C1104" s="186" t="s">
        <v>175</v>
      </c>
      <c r="D1104" s="186" t="s">
        <v>176</v>
      </c>
      <c r="E1104" s="187">
        <v>10.3</v>
      </c>
    </row>
    <row r="1105" spans="1:5">
      <c r="A1105" s="186">
        <v>12909</v>
      </c>
      <c r="B1105" s="186" t="s">
        <v>1911</v>
      </c>
      <c r="C1105" s="186" t="s">
        <v>175</v>
      </c>
      <c r="D1105" s="186" t="s">
        <v>176</v>
      </c>
      <c r="E1105" s="187">
        <v>4.67</v>
      </c>
    </row>
    <row r="1106" spans="1:5">
      <c r="A1106" s="186">
        <v>12910</v>
      </c>
      <c r="B1106" s="186" t="s">
        <v>1912</v>
      </c>
      <c r="C1106" s="186" t="s">
        <v>175</v>
      </c>
      <c r="D1106" s="186" t="s">
        <v>176</v>
      </c>
      <c r="E1106" s="187">
        <v>7.8</v>
      </c>
    </row>
    <row r="1107" spans="1:5">
      <c r="A1107" s="186">
        <v>1184</v>
      </c>
      <c r="B1107" s="186" t="s">
        <v>1913</v>
      </c>
      <c r="C1107" s="186" t="s">
        <v>175</v>
      </c>
      <c r="D1107" s="186" t="s">
        <v>176</v>
      </c>
      <c r="E1107" s="187">
        <v>97.35</v>
      </c>
    </row>
    <row r="1108" spans="1:5">
      <c r="A1108" s="186">
        <v>1191</v>
      </c>
      <c r="B1108" s="186" t="s">
        <v>1914</v>
      </c>
      <c r="C1108" s="186" t="s">
        <v>175</v>
      </c>
      <c r="D1108" s="186" t="s">
        <v>176</v>
      </c>
      <c r="E1108" s="187">
        <v>1.38</v>
      </c>
    </row>
    <row r="1109" spans="1:5">
      <c r="A1109" s="186">
        <v>1185</v>
      </c>
      <c r="B1109" s="186" t="s">
        <v>1915</v>
      </c>
      <c r="C1109" s="186" t="s">
        <v>175</v>
      </c>
      <c r="D1109" s="186" t="s">
        <v>176</v>
      </c>
      <c r="E1109" s="187">
        <v>1.58</v>
      </c>
    </row>
    <row r="1110" spans="1:5">
      <c r="A1110" s="186">
        <v>1189</v>
      </c>
      <c r="B1110" s="186" t="s">
        <v>1916</v>
      </c>
      <c r="C1110" s="186" t="s">
        <v>175</v>
      </c>
      <c r="D1110" s="186" t="s">
        <v>176</v>
      </c>
      <c r="E1110" s="187">
        <v>2.74</v>
      </c>
    </row>
    <row r="1111" spans="1:5">
      <c r="A1111" s="186">
        <v>1193</v>
      </c>
      <c r="B1111" s="186" t="s">
        <v>1917</v>
      </c>
      <c r="C1111" s="186" t="s">
        <v>175</v>
      </c>
      <c r="D1111" s="186" t="s">
        <v>176</v>
      </c>
      <c r="E1111" s="187">
        <v>5.27</v>
      </c>
    </row>
    <row r="1112" spans="1:5">
      <c r="A1112" s="186">
        <v>1194</v>
      </c>
      <c r="B1112" s="186" t="s">
        <v>1918</v>
      </c>
      <c r="C1112" s="186" t="s">
        <v>175</v>
      </c>
      <c r="D1112" s="186" t="s">
        <v>176</v>
      </c>
      <c r="E1112" s="187">
        <v>9.98</v>
      </c>
    </row>
    <row r="1113" spans="1:5">
      <c r="A1113" s="186">
        <v>1195</v>
      </c>
      <c r="B1113" s="186" t="s">
        <v>1919</v>
      </c>
      <c r="C1113" s="186" t="s">
        <v>175</v>
      </c>
      <c r="D1113" s="186" t="s">
        <v>176</v>
      </c>
      <c r="E1113" s="187">
        <v>15.01</v>
      </c>
    </row>
    <row r="1114" spans="1:5">
      <c r="A1114" s="186">
        <v>1204</v>
      </c>
      <c r="B1114" s="186" t="s">
        <v>1920</v>
      </c>
      <c r="C1114" s="186" t="s">
        <v>175</v>
      </c>
      <c r="D1114" s="186" t="s">
        <v>176</v>
      </c>
      <c r="E1114" s="187">
        <v>27.31</v>
      </c>
    </row>
    <row r="1115" spans="1:5">
      <c r="A1115" s="186">
        <v>1205</v>
      </c>
      <c r="B1115" s="186" t="s">
        <v>1921</v>
      </c>
      <c r="C1115" s="186" t="s">
        <v>175</v>
      </c>
      <c r="D1115" s="186" t="s">
        <v>176</v>
      </c>
      <c r="E1115" s="187">
        <v>64.77</v>
      </c>
    </row>
    <row r="1116" spans="1:5">
      <c r="A1116" s="186">
        <v>1207</v>
      </c>
      <c r="B1116" s="186" t="s">
        <v>1922</v>
      </c>
      <c r="C1116" s="186" t="s">
        <v>175</v>
      </c>
      <c r="D1116" s="186" t="s">
        <v>177</v>
      </c>
      <c r="E1116" s="187">
        <v>36.58</v>
      </c>
    </row>
    <row r="1117" spans="1:5">
      <c r="A1117" s="186">
        <v>1206</v>
      </c>
      <c r="B1117" s="186" t="s">
        <v>1923</v>
      </c>
      <c r="C1117" s="186" t="s">
        <v>175</v>
      </c>
      <c r="D1117" s="186" t="s">
        <v>177</v>
      </c>
      <c r="E1117" s="187">
        <v>9.17</v>
      </c>
    </row>
    <row r="1118" spans="1:5">
      <c r="A1118" s="186">
        <v>1183</v>
      </c>
      <c r="B1118" s="186" t="s">
        <v>1924</v>
      </c>
      <c r="C1118" s="186" t="s">
        <v>175</v>
      </c>
      <c r="D1118" s="186" t="s">
        <v>177</v>
      </c>
      <c r="E1118" s="187">
        <v>23.89</v>
      </c>
    </row>
    <row r="1119" spans="1:5">
      <c r="A1119" s="186">
        <v>42685</v>
      </c>
      <c r="B1119" s="186" t="s">
        <v>1925</v>
      </c>
      <c r="C1119" s="186" t="s">
        <v>175</v>
      </c>
      <c r="D1119" s="186" t="s">
        <v>177</v>
      </c>
      <c r="E1119" s="187">
        <v>96.99</v>
      </c>
    </row>
    <row r="1120" spans="1:5">
      <c r="A1120" s="186">
        <v>42686</v>
      </c>
      <c r="B1120" s="186" t="s">
        <v>1926</v>
      </c>
      <c r="C1120" s="186" t="s">
        <v>175</v>
      </c>
      <c r="D1120" s="186" t="s">
        <v>177</v>
      </c>
      <c r="E1120" s="187">
        <v>151</v>
      </c>
    </row>
    <row r="1121" spans="1:5">
      <c r="A1121" s="186">
        <v>12894</v>
      </c>
      <c r="B1121" s="186" t="s">
        <v>1927</v>
      </c>
      <c r="C1121" s="186" t="s">
        <v>175</v>
      </c>
      <c r="D1121" s="186" t="s">
        <v>176</v>
      </c>
      <c r="E1121" s="187">
        <v>15.6</v>
      </c>
    </row>
    <row r="1122" spans="1:5">
      <c r="A1122" s="186">
        <v>12895</v>
      </c>
      <c r="B1122" s="186" t="s">
        <v>1928</v>
      </c>
      <c r="C1122" s="186" t="s">
        <v>175</v>
      </c>
      <c r="D1122" s="186" t="s">
        <v>174</v>
      </c>
      <c r="E1122" s="187">
        <v>12</v>
      </c>
    </row>
    <row r="1123" spans="1:5">
      <c r="A1123" s="186">
        <v>1631</v>
      </c>
      <c r="B1123" s="186" t="s">
        <v>1929</v>
      </c>
      <c r="C1123" s="186" t="s">
        <v>175</v>
      </c>
      <c r="D1123" s="186" t="s">
        <v>177</v>
      </c>
      <c r="E1123" s="187">
        <v>145.88999999999999</v>
      </c>
    </row>
    <row r="1124" spans="1:5">
      <c r="A1124" s="186">
        <v>1633</v>
      </c>
      <c r="B1124" s="186" t="s">
        <v>1930</v>
      </c>
      <c r="C1124" s="186" t="s">
        <v>175</v>
      </c>
      <c r="D1124" s="186" t="s">
        <v>177</v>
      </c>
      <c r="E1124" s="187">
        <v>247.88</v>
      </c>
    </row>
    <row r="1125" spans="1:5">
      <c r="A1125" s="186">
        <v>10818</v>
      </c>
      <c r="B1125" s="186" t="s">
        <v>1931</v>
      </c>
      <c r="C1125" s="186" t="s">
        <v>184</v>
      </c>
      <c r="D1125" s="186" t="s">
        <v>176</v>
      </c>
      <c r="E1125" s="187">
        <v>21.35</v>
      </c>
    </row>
    <row r="1126" spans="1:5">
      <c r="A1126" s="186">
        <v>39359</v>
      </c>
      <c r="B1126" s="186" t="s">
        <v>1932</v>
      </c>
      <c r="C1126" s="186" t="s">
        <v>175</v>
      </c>
      <c r="D1126" s="186" t="s">
        <v>177</v>
      </c>
      <c r="E1126" s="187">
        <v>37.130000000000003</v>
      </c>
    </row>
    <row r="1127" spans="1:5">
      <c r="A1127" s="186">
        <v>39360</v>
      </c>
      <c r="B1127" s="186" t="s">
        <v>1933</v>
      </c>
      <c r="C1127" s="186" t="s">
        <v>175</v>
      </c>
      <c r="D1127" s="186" t="s">
        <v>177</v>
      </c>
      <c r="E1127" s="187">
        <v>33.75</v>
      </c>
    </row>
    <row r="1128" spans="1:5">
      <c r="A1128" s="186">
        <v>10710</v>
      </c>
      <c r="B1128" s="186" t="s">
        <v>1934</v>
      </c>
      <c r="C1128" s="186" t="s">
        <v>173</v>
      </c>
      <c r="D1128" s="186" t="s">
        <v>177</v>
      </c>
      <c r="E1128" s="187">
        <v>126.5</v>
      </c>
    </row>
    <row r="1129" spans="1:5">
      <c r="A1129" s="186">
        <v>10709</v>
      </c>
      <c r="B1129" s="186" t="s">
        <v>1935</v>
      </c>
      <c r="C1129" s="186" t="s">
        <v>173</v>
      </c>
      <c r="D1129" s="186" t="s">
        <v>177</v>
      </c>
      <c r="E1129" s="187">
        <v>155.41</v>
      </c>
    </row>
    <row r="1130" spans="1:5">
      <c r="A1130" s="186">
        <v>39636</v>
      </c>
      <c r="B1130" s="186" t="s">
        <v>1936</v>
      </c>
      <c r="C1130" s="186" t="s">
        <v>173</v>
      </c>
      <c r="D1130" s="186" t="s">
        <v>177</v>
      </c>
      <c r="E1130" s="187">
        <v>158.69999999999999</v>
      </c>
    </row>
    <row r="1131" spans="1:5">
      <c r="A1131" s="186">
        <v>10708</v>
      </c>
      <c r="B1131" s="186" t="s">
        <v>1937</v>
      </c>
      <c r="C1131" s="186" t="s">
        <v>173</v>
      </c>
      <c r="D1131" s="186" t="s">
        <v>177</v>
      </c>
      <c r="E1131" s="187">
        <v>48.97</v>
      </c>
    </row>
    <row r="1132" spans="1:5">
      <c r="A1132" s="186">
        <v>39635</v>
      </c>
      <c r="B1132" s="186" t="s">
        <v>1938</v>
      </c>
      <c r="C1132" s="186" t="s">
        <v>173</v>
      </c>
      <c r="D1132" s="186" t="s">
        <v>177</v>
      </c>
      <c r="E1132" s="187">
        <v>83.37</v>
      </c>
    </row>
    <row r="1133" spans="1:5">
      <c r="A1133" s="186">
        <v>6117</v>
      </c>
      <c r="B1133" s="186" t="s">
        <v>1939</v>
      </c>
      <c r="C1133" s="186" t="s">
        <v>187</v>
      </c>
      <c r="D1133" s="186" t="s">
        <v>176</v>
      </c>
      <c r="E1133" s="187">
        <v>11.48</v>
      </c>
    </row>
    <row r="1134" spans="1:5">
      <c r="A1134" s="186">
        <v>40913</v>
      </c>
      <c r="B1134" s="186" t="s">
        <v>1940</v>
      </c>
      <c r="C1134" s="186" t="s">
        <v>188</v>
      </c>
      <c r="D1134" s="186" t="s">
        <v>176</v>
      </c>
      <c r="E1134" s="188">
        <v>2032.36</v>
      </c>
    </row>
    <row r="1135" spans="1:5">
      <c r="A1135" s="186">
        <v>1214</v>
      </c>
      <c r="B1135" s="186" t="s">
        <v>1941</v>
      </c>
      <c r="C1135" s="186" t="s">
        <v>187</v>
      </c>
      <c r="D1135" s="186" t="s">
        <v>176</v>
      </c>
      <c r="E1135" s="187">
        <v>19.41</v>
      </c>
    </row>
    <row r="1136" spans="1:5">
      <c r="A1136" s="186">
        <v>40915</v>
      </c>
      <c r="B1136" s="186" t="s">
        <v>1942</v>
      </c>
      <c r="C1136" s="186" t="s">
        <v>188</v>
      </c>
      <c r="D1136" s="186" t="s">
        <v>176</v>
      </c>
      <c r="E1136" s="188">
        <v>3435.74</v>
      </c>
    </row>
    <row r="1137" spans="1:5">
      <c r="A1137" s="186">
        <v>1213</v>
      </c>
      <c r="B1137" s="186" t="s">
        <v>1943</v>
      </c>
      <c r="C1137" s="186" t="s">
        <v>187</v>
      </c>
      <c r="D1137" s="186" t="s">
        <v>174</v>
      </c>
      <c r="E1137" s="187">
        <v>14.58</v>
      </c>
    </row>
    <row r="1138" spans="1:5">
      <c r="A1138" s="186">
        <v>40914</v>
      </c>
      <c r="B1138" s="186" t="s">
        <v>1944</v>
      </c>
      <c r="C1138" s="186" t="s">
        <v>188</v>
      </c>
      <c r="D1138" s="186" t="s">
        <v>176</v>
      </c>
      <c r="E1138" s="188">
        <v>2579.62</v>
      </c>
    </row>
    <row r="1139" spans="1:5">
      <c r="A1139" s="186">
        <v>5091</v>
      </c>
      <c r="B1139" s="186" t="s">
        <v>1945</v>
      </c>
      <c r="C1139" s="186" t="s">
        <v>175</v>
      </c>
      <c r="D1139" s="186" t="s">
        <v>176</v>
      </c>
      <c r="E1139" s="187">
        <v>15.52</v>
      </c>
    </row>
    <row r="1140" spans="1:5">
      <c r="A1140" s="186">
        <v>14615</v>
      </c>
      <c r="B1140" s="186" t="s">
        <v>1946</v>
      </c>
      <c r="C1140" s="186" t="s">
        <v>175</v>
      </c>
      <c r="D1140" s="186" t="s">
        <v>176</v>
      </c>
      <c r="E1140" s="188">
        <v>3652.33</v>
      </c>
    </row>
    <row r="1141" spans="1:5">
      <c r="A1141" s="186">
        <v>2711</v>
      </c>
      <c r="B1141" s="186" t="s">
        <v>1947</v>
      </c>
      <c r="C1141" s="186" t="s">
        <v>175</v>
      </c>
      <c r="D1141" s="186" t="s">
        <v>174</v>
      </c>
      <c r="E1141" s="187">
        <v>148.94999999999999</v>
      </c>
    </row>
    <row r="1142" spans="1:5">
      <c r="A1142" s="186">
        <v>37727</v>
      </c>
      <c r="B1142" s="186" t="s">
        <v>1948</v>
      </c>
      <c r="C1142" s="186" t="s">
        <v>175</v>
      </c>
      <c r="D1142" s="186" t="s">
        <v>177</v>
      </c>
      <c r="E1142" s="188">
        <v>17067.5</v>
      </c>
    </row>
    <row r="1143" spans="1:5">
      <c r="A1143" s="186">
        <v>37728</v>
      </c>
      <c r="B1143" s="186" t="s">
        <v>1949</v>
      </c>
      <c r="C1143" s="186" t="s">
        <v>175</v>
      </c>
      <c r="D1143" s="186" t="s">
        <v>177</v>
      </c>
      <c r="E1143" s="188">
        <v>23154.51</v>
      </c>
    </row>
    <row r="1144" spans="1:5">
      <c r="A1144" s="186">
        <v>37729</v>
      </c>
      <c r="B1144" s="186" t="s">
        <v>1950</v>
      </c>
      <c r="C1144" s="186" t="s">
        <v>175</v>
      </c>
      <c r="D1144" s="186" t="s">
        <v>177</v>
      </c>
      <c r="E1144" s="188">
        <v>25064.16</v>
      </c>
    </row>
    <row r="1145" spans="1:5">
      <c r="A1145" s="186">
        <v>37730</v>
      </c>
      <c r="B1145" s="186" t="s">
        <v>1951</v>
      </c>
      <c r="C1145" s="186" t="s">
        <v>175</v>
      </c>
      <c r="D1145" s="186" t="s">
        <v>177</v>
      </c>
      <c r="E1145" s="188">
        <v>26973.81</v>
      </c>
    </row>
    <row r="1146" spans="1:5">
      <c r="A1146" s="186">
        <v>37731</v>
      </c>
      <c r="B1146" s="186" t="s">
        <v>1952</v>
      </c>
      <c r="C1146" s="186" t="s">
        <v>175</v>
      </c>
      <c r="D1146" s="186" t="s">
        <v>177</v>
      </c>
      <c r="E1146" s="188">
        <v>28883.46</v>
      </c>
    </row>
    <row r="1147" spans="1:5">
      <c r="A1147" s="186">
        <v>37732</v>
      </c>
      <c r="B1147" s="186" t="s">
        <v>1953</v>
      </c>
      <c r="C1147" s="186" t="s">
        <v>175</v>
      </c>
      <c r="D1147" s="186" t="s">
        <v>177</v>
      </c>
      <c r="E1147" s="188">
        <v>32941.46</v>
      </c>
    </row>
    <row r="1148" spans="1:5">
      <c r="A1148" s="186">
        <v>42250</v>
      </c>
      <c r="B1148" s="186" t="s">
        <v>1954</v>
      </c>
      <c r="C1148" s="186" t="s">
        <v>208</v>
      </c>
      <c r="D1148" s="186" t="s">
        <v>176</v>
      </c>
      <c r="E1148" s="188">
        <v>1975.96</v>
      </c>
    </row>
    <row r="1149" spans="1:5">
      <c r="A1149" s="186">
        <v>42256</v>
      </c>
      <c r="B1149" s="186" t="s">
        <v>1955</v>
      </c>
      <c r="C1149" s="186" t="s">
        <v>184</v>
      </c>
      <c r="D1149" s="186" t="s">
        <v>176</v>
      </c>
      <c r="E1149" s="187">
        <v>5.56</v>
      </c>
    </row>
    <row r="1150" spans="1:5">
      <c r="A1150" s="186">
        <v>4743</v>
      </c>
      <c r="B1150" s="186" t="s">
        <v>1956</v>
      </c>
      <c r="C1150" s="186" t="s">
        <v>186</v>
      </c>
      <c r="D1150" s="186" t="s">
        <v>176</v>
      </c>
      <c r="E1150" s="187">
        <v>42.87</v>
      </c>
    </row>
    <row r="1151" spans="1:5">
      <c r="A1151" s="186">
        <v>4744</v>
      </c>
      <c r="B1151" s="186" t="s">
        <v>1957</v>
      </c>
      <c r="C1151" s="186" t="s">
        <v>186</v>
      </c>
      <c r="D1151" s="186" t="s">
        <v>176</v>
      </c>
      <c r="E1151" s="187">
        <v>68.59</v>
      </c>
    </row>
    <row r="1152" spans="1:5">
      <c r="A1152" s="186">
        <v>4745</v>
      </c>
      <c r="B1152" s="186" t="s">
        <v>1958</v>
      </c>
      <c r="C1152" s="186" t="s">
        <v>186</v>
      </c>
      <c r="D1152" s="186" t="s">
        <v>176</v>
      </c>
      <c r="E1152" s="187">
        <v>82.26</v>
      </c>
    </row>
    <row r="1153" spans="1:5">
      <c r="A1153" s="186">
        <v>36496</v>
      </c>
      <c r="B1153" s="186" t="s">
        <v>1959</v>
      </c>
      <c r="C1153" s="186" t="s">
        <v>175</v>
      </c>
      <c r="D1153" s="186" t="s">
        <v>176</v>
      </c>
      <c r="E1153" s="188">
        <v>9273.2099999999991</v>
      </c>
    </row>
    <row r="1154" spans="1:5">
      <c r="A1154" s="186">
        <v>10630</v>
      </c>
      <c r="B1154" s="186" t="s">
        <v>1960</v>
      </c>
      <c r="C1154" s="186" t="s">
        <v>175</v>
      </c>
      <c r="D1154" s="186" t="s">
        <v>176</v>
      </c>
      <c r="E1154" s="188">
        <v>590553.93000000005</v>
      </c>
    </row>
    <row r="1155" spans="1:5">
      <c r="A1155" s="186">
        <v>37762</v>
      </c>
      <c r="B1155" s="186" t="s">
        <v>1961</v>
      </c>
      <c r="C1155" s="186" t="s">
        <v>175</v>
      </c>
      <c r="D1155" s="186" t="s">
        <v>176</v>
      </c>
      <c r="E1155" s="188">
        <v>506482.12</v>
      </c>
    </row>
    <row r="1156" spans="1:5">
      <c r="A1156" s="186">
        <v>37763</v>
      </c>
      <c r="B1156" s="186" t="s">
        <v>1962</v>
      </c>
      <c r="C1156" s="186" t="s">
        <v>175</v>
      </c>
      <c r="D1156" s="186" t="s">
        <v>176</v>
      </c>
      <c r="E1156" s="188">
        <v>512633.64</v>
      </c>
    </row>
    <row r="1157" spans="1:5">
      <c r="A1157" s="186">
        <v>41992</v>
      </c>
      <c r="B1157" s="186" t="s">
        <v>1963</v>
      </c>
      <c r="C1157" s="186" t="s">
        <v>175</v>
      </c>
      <c r="D1157" s="186" t="s">
        <v>174</v>
      </c>
      <c r="E1157" s="188">
        <v>582762</v>
      </c>
    </row>
    <row r="1158" spans="1:5">
      <c r="A1158" s="186">
        <v>13215</v>
      </c>
      <c r="B1158" s="186" t="s">
        <v>1964</v>
      </c>
      <c r="C1158" s="186" t="s">
        <v>175</v>
      </c>
      <c r="D1158" s="186" t="s">
        <v>176</v>
      </c>
      <c r="E1158" s="188">
        <v>714611.31</v>
      </c>
    </row>
    <row r="1159" spans="1:5">
      <c r="A1159" s="186">
        <v>4235</v>
      </c>
      <c r="B1159" s="186" t="s">
        <v>1965</v>
      </c>
      <c r="C1159" s="186" t="s">
        <v>187</v>
      </c>
      <c r="D1159" s="186" t="s">
        <v>176</v>
      </c>
      <c r="E1159" s="187">
        <v>15.96</v>
      </c>
    </row>
    <row r="1160" spans="1:5">
      <c r="A1160" s="186">
        <v>40976</v>
      </c>
      <c r="B1160" s="186" t="s">
        <v>1966</v>
      </c>
      <c r="C1160" s="186" t="s">
        <v>188</v>
      </c>
      <c r="D1160" s="186" t="s">
        <v>176</v>
      </c>
      <c r="E1160" s="188">
        <v>2824.11</v>
      </c>
    </row>
    <row r="1161" spans="1:5">
      <c r="A1161" s="186">
        <v>39013</v>
      </c>
      <c r="B1161" s="186" t="s">
        <v>1967</v>
      </c>
      <c r="C1161" s="186" t="s">
        <v>175</v>
      </c>
      <c r="D1161" s="186" t="s">
        <v>177</v>
      </c>
      <c r="E1161" s="187">
        <v>1.43</v>
      </c>
    </row>
    <row r="1162" spans="1:5">
      <c r="A1162" s="186">
        <v>43091</v>
      </c>
      <c r="B1162" s="186" t="s">
        <v>1968</v>
      </c>
      <c r="C1162" s="186" t="s">
        <v>175</v>
      </c>
      <c r="D1162" s="186" t="s">
        <v>176</v>
      </c>
      <c r="E1162" s="188">
        <v>3719.69</v>
      </c>
    </row>
    <row r="1163" spans="1:5">
      <c r="A1163" s="186">
        <v>43092</v>
      </c>
      <c r="B1163" s="186" t="s">
        <v>1969</v>
      </c>
      <c r="C1163" s="186" t="s">
        <v>175</v>
      </c>
      <c r="D1163" s="186" t="s">
        <v>176</v>
      </c>
      <c r="E1163" s="188">
        <v>4959.58</v>
      </c>
    </row>
    <row r="1164" spans="1:5">
      <c r="A1164" s="186">
        <v>43089</v>
      </c>
      <c r="B1164" s="186" t="s">
        <v>1970</v>
      </c>
      <c r="C1164" s="186" t="s">
        <v>175</v>
      </c>
      <c r="D1164" s="186" t="s">
        <v>176</v>
      </c>
      <c r="E1164" s="187">
        <v>864.35</v>
      </c>
    </row>
    <row r="1165" spans="1:5">
      <c r="A1165" s="186">
        <v>43090</v>
      </c>
      <c r="B1165" s="186" t="s">
        <v>1971</v>
      </c>
      <c r="C1165" s="186" t="s">
        <v>175</v>
      </c>
      <c r="D1165" s="186" t="s">
        <v>176</v>
      </c>
      <c r="E1165" s="188">
        <v>1907.53</v>
      </c>
    </row>
    <row r="1166" spans="1:5">
      <c r="A1166" s="186">
        <v>41967</v>
      </c>
      <c r="B1166" s="186" t="s">
        <v>1972</v>
      </c>
      <c r="C1166" s="186" t="s">
        <v>180</v>
      </c>
      <c r="D1166" s="186" t="s">
        <v>176</v>
      </c>
      <c r="E1166" s="187">
        <v>8.08</v>
      </c>
    </row>
    <row r="1167" spans="1:5">
      <c r="A1167" s="186">
        <v>12760</v>
      </c>
      <c r="B1167" s="186" t="s">
        <v>1973</v>
      </c>
      <c r="C1167" s="186" t="s">
        <v>173</v>
      </c>
      <c r="D1167" s="186" t="s">
        <v>176</v>
      </c>
      <c r="E1167" s="188">
        <v>1246.3800000000001</v>
      </c>
    </row>
    <row r="1168" spans="1:5">
      <c r="A1168" s="186">
        <v>12759</v>
      </c>
      <c r="B1168" s="186" t="s">
        <v>1974</v>
      </c>
      <c r="C1168" s="186" t="s">
        <v>173</v>
      </c>
      <c r="D1168" s="186" t="s">
        <v>176</v>
      </c>
      <c r="E1168" s="187">
        <v>830.91</v>
      </c>
    </row>
    <row r="1169" spans="1:5">
      <c r="A1169" s="186">
        <v>43105</v>
      </c>
      <c r="B1169" s="186" t="s">
        <v>1975</v>
      </c>
      <c r="C1169" s="186" t="s">
        <v>184</v>
      </c>
      <c r="D1169" s="186" t="s">
        <v>177</v>
      </c>
      <c r="E1169" s="187">
        <v>57.78</v>
      </c>
    </row>
    <row r="1170" spans="1:5">
      <c r="A1170" s="186">
        <v>40424</v>
      </c>
      <c r="B1170" s="186" t="s">
        <v>1976</v>
      </c>
      <c r="C1170" s="186" t="s">
        <v>184</v>
      </c>
      <c r="D1170" s="186" t="s">
        <v>177</v>
      </c>
      <c r="E1170" s="187">
        <v>14.68</v>
      </c>
    </row>
    <row r="1171" spans="1:5">
      <c r="A1171" s="186">
        <v>1325</v>
      </c>
      <c r="B1171" s="186" t="s">
        <v>1977</v>
      </c>
      <c r="C1171" s="186" t="s">
        <v>184</v>
      </c>
      <c r="D1171" s="186" t="s">
        <v>177</v>
      </c>
      <c r="E1171" s="187">
        <v>16.079999999999998</v>
      </c>
    </row>
    <row r="1172" spans="1:5">
      <c r="A1172" s="186">
        <v>1327</v>
      </c>
      <c r="B1172" s="186" t="s">
        <v>1978</v>
      </c>
      <c r="C1172" s="186" t="s">
        <v>184</v>
      </c>
      <c r="D1172" s="186" t="s">
        <v>177</v>
      </c>
      <c r="E1172" s="187">
        <v>17.12</v>
      </c>
    </row>
    <row r="1173" spans="1:5">
      <c r="A1173" s="186">
        <v>1328</v>
      </c>
      <c r="B1173" s="186" t="s">
        <v>1979</v>
      </c>
      <c r="C1173" s="186" t="s">
        <v>184</v>
      </c>
      <c r="D1173" s="186" t="s">
        <v>177</v>
      </c>
      <c r="E1173" s="187">
        <v>16.12</v>
      </c>
    </row>
    <row r="1174" spans="1:5">
      <c r="A1174" s="186">
        <v>1321</v>
      </c>
      <c r="B1174" s="186" t="s">
        <v>1980</v>
      </c>
      <c r="C1174" s="186" t="s">
        <v>184</v>
      </c>
      <c r="D1174" s="186" t="s">
        <v>177</v>
      </c>
      <c r="E1174" s="187">
        <v>14.92</v>
      </c>
    </row>
    <row r="1175" spans="1:5">
      <c r="A1175" s="186">
        <v>1318</v>
      </c>
      <c r="B1175" s="186" t="s">
        <v>1981</v>
      </c>
      <c r="C1175" s="186" t="s">
        <v>184</v>
      </c>
      <c r="D1175" s="186" t="s">
        <v>177</v>
      </c>
      <c r="E1175" s="187">
        <v>14.94</v>
      </c>
    </row>
    <row r="1176" spans="1:5">
      <c r="A1176" s="186">
        <v>1322</v>
      </c>
      <c r="B1176" s="186" t="s">
        <v>1982</v>
      </c>
      <c r="C1176" s="186" t="s">
        <v>184</v>
      </c>
      <c r="D1176" s="186" t="s">
        <v>177</v>
      </c>
      <c r="E1176" s="187">
        <v>15.78</v>
      </c>
    </row>
    <row r="1177" spans="1:5">
      <c r="A1177" s="186">
        <v>1323</v>
      </c>
      <c r="B1177" s="186" t="s">
        <v>1983</v>
      </c>
      <c r="C1177" s="186" t="s">
        <v>184</v>
      </c>
      <c r="D1177" s="186" t="s">
        <v>177</v>
      </c>
      <c r="E1177" s="187">
        <v>15.78</v>
      </c>
    </row>
    <row r="1178" spans="1:5">
      <c r="A1178" s="186">
        <v>1319</v>
      </c>
      <c r="B1178" s="186" t="s">
        <v>1984</v>
      </c>
      <c r="C1178" s="186" t="s">
        <v>184</v>
      </c>
      <c r="D1178" s="186" t="s">
        <v>177</v>
      </c>
      <c r="E1178" s="187">
        <v>13.3</v>
      </c>
    </row>
    <row r="1179" spans="1:5">
      <c r="A1179" s="186">
        <v>11026</v>
      </c>
      <c r="B1179" s="186" t="s">
        <v>1985</v>
      </c>
      <c r="C1179" s="186" t="s">
        <v>184</v>
      </c>
      <c r="D1179" s="186" t="s">
        <v>177</v>
      </c>
      <c r="E1179" s="187">
        <v>18.29</v>
      </c>
    </row>
    <row r="1180" spans="1:5">
      <c r="A1180" s="186">
        <v>11027</v>
      </c>
      <c r="B1180" s="186" t="s">
        <v>1986</v>
      </c>
      <c r="C1180" s="186" t="s">
        <v>184</v>
      </c>
      <c r="D1180" s="186" t="s">
        <v>177</v>
      </c>
      <c r="E1180" s="187">
        <v>19.04</v>
      </c>
    </row>
    <row r="1181" spans="1:5">
      <c r="A1181" s="186">
        <v>11046</v>
      </c>
      <c r="B1181" s="186" t="s">
        <v>1987</v>
      </c>
      <c r="C1181" s="186" t="s">
        <v>184</v>
      </c>
      <c r="D1181" s="186" t="s">
        <v>177</v>
      </c>
      <c r="E1181" s="187">
        <v>18.239999999999998</v>
      </c>
    </row>
    <row r="1182" spans="1:5">
      <c r="A1182" s="186">
        <v>11047</v>
      </c>
      <c r="B1182" s="186" t="s">
        <v>1988</v>
      </c>
      <c r="C1182" s="186" t="s">
        <v>184</v>
      </c>
      <c r="D1182" s="186" t="s">
        <v>177</v>
      </c>
      <c r="E1182" s="187">
        <v>19.88</v>
      </c>
    </row>
    <row r="1183" spans="1:5">
      <c r="A1183" s="186">
        <v>43668</v>
      </c>
      <c r="B1183" s="186" t="s">
        <v>1989</v>
      </c>
      <c r="C1183" s="186" t="s">
        <v>184</v>
      </c>
      <c r="D1183" s="186" t="s">
        <v>177</v>
      </c>
      <c r="E1183" s="187">
        <v>17.54</v>
      </c>
    </row>
    <row r="1184" spans="1:5">
      <c r="A1184" s="186">
        <v>11049</v>
      </c>
      <c r="B1184" s="186" t="s">
        <v>1990</v>
      </c>
      <c r="C1184" s="186" t="s">
        <v>184</v>
      </c>
      <c r="D1184" s="186" t="s">
        <v>177</v>
      </c>
      <c r="E1184" s="187">
        <v>19</v>
      </c>
    </row>
    <row r="1185" spans="1:5">
      <c r="A1185" s="186">
        <v>43106</v>
      </c>
      <c r="B1185" s="186" t="s">
        <v>1991</v>
      </c>
      <c r="C1185" s="186" t="s">
        <v>184</v>
      </c>
      <c r="D1185" s="186" t="s">
        <v>177</v>
      </c>
      <c r="E1185" s="187">
        <v>19.12</v>
      </c>
    </row>
    <row r="1186" spans="1:5">
      <c r="A1186" s="186">
        <v>11051</v>
      </c>
      <c r="B1186" s="186" t="s">
        <v>1992</v>
      </c>
      <c r="C1186" s="186" t="s">
        <v>184</v>
      </c>
      <c r="D1186" s="186" t="s">
        <v>177</v>
      </c>
      <c r="E1186" s="187">
        <v>19.95</v>
      </c>
    </row>
    <row r="1187" spans="1:5">
      <c r="A1187" s="186">
        <v>11061</v>
      </c>
      <c r="B1187" s="186" t="s">
        <v>1993</v>
      </c>
      <c r="C1187" s="186" t="s">
        <v>184</v>
      </c>
      <c r="D1187" s="186" t="s">
        <v>177</v>
      </c>
      <c r="E1187" s="187">
        <v>23.94</v>
      </c>
    </row>
    <row r="1188" spans="1:5">
      <c r="A1188" s="186">
        <v>43667</v>
      </c>
      <c r="B1188" s="186" t="s">
        <v>1994</v>
      </c>
      <c r="C1188" s="186" t="s">
        <v>184</v>
      </c>
      <c r="D1188" s="186" t="s">
        <v>177</v>
      </c>
      <c r="E1188" s="187">
        <v>17.39</v>
      </c>
    </row>
    <row r="1189" spans="1:5">
      <c r="A1189" s="186">
        <v>1333</v>
      </c>
      <c r="B1189" s="186" t="s">
        <v>1995</v>
      </c>
      <c r="C1189" s="186" t="s">
        <v>184</v>
      </c>
      <c r="D1189" s="186" t="s">
        <v>177</v>
      </c>
      <c r="E1189" s="187">
        <v>14.49</v>
      </c>
    </row>
    <row r="1190" spans="1:5">
      <c r="A1190" s="186">
        <v>1330</v>
      </c>
      <c r="B1190" s="186" t="s">
        <v>1996</v>
      </c>
      <c r="C1190" s="186" t="s">
        <v>184</v>
      </c>
      <c r="D1190" s="186" t="s">
        <v>177</v>
      </c>
      <c r="E1190" s="187">
        <v>14.35</v>
      </c>
    </row>
    <row r="1191" spans="1:5">
      <c r="A1191" s="186">
        <v>10957</v>
      </c>
      <c r="B1191" s="186" t="s">
        <v>1997</v>
      </c>
      <c r="C1191" s="186" t="s">
        <v>184</v>
      </c>
      <c r="D1191" s="186" t="s">
        <v>177</v>
      </c>
      <c r="E1191" s="187">
        <v>16.55</v>
      </c>
    </row>
    <row r="1192" spans="1:5">
      <c r="A1192" s="186">
        <v>1332</v>
      </c>
      <c r="B1192" s="186" t="s">
        <v>1998</v>
      </c>
      <c r="C1192" s="186" t="s">
        <v>184</v>
      </c>
      <c r="D1192" s="186" t="s">
        <v>177</v>
      </c>
      <c r="E1192" s="187">
        <v>14.72</v>
      </c>
    </row>
    <row r="1193" spans="1:5">
      <c r="A1193" s="186">
        <v>1334</v>
      </c>
      <c r="B1193" s="186" t="s">
        <v>1999</v>
      </c>
      <c r="C1193" s="186" t="s">
        <v>184</v>
      </c>
      <c r="D1193" s="186" t="s">
        <v>177</v>
      </c>
      <c r="E1193" s="187">
        <v>16.32</v>
      </c>
    </row>
    <row r="1194" spans="1:5">
      <c r="A1194" s="186">
        <v>1335</v>
      </c>
      <c r="B1194" s="186" t="s">
        <v>2000</v>
      </c>
      <c r="C1194" s="186" t="s">
        <v>184</v>
      </c>
      <c r="D1194" s="186" t="s">
        <v>177</v>
      </c>
      <c r="E1194" s="187">
        <v>16.86</v>
      </c>
    </row>
    <row r="1195" spans="1:5">
      <c r="A1195" s="186">
        <v>40425</v>
      </c>
      <c r="B1195" s="186" t="s">
        <v>2001</v>
      </c>
      <c r="C1195" s="186" t="s">
        <v>184</v>
      </c>
      <c r="D1195" s="186" t="s">
        <v>177</v>
      </c>
      <c r="E1195" s="187">
        <v>14.44</v>
      </c>
    </row>
    <row r="1196" spans="1:5">
      <c r="A1196" s="186">
        <v>1337</v>
      </c>
      <c r="B1196" s="186" t="s">
        <v>2002</v>
      </c>
      <c r="C1196" s="186" t="s">
        <v>184</v>
      </c>
      <c r="D1196" s="186" t="s">
        <v>177</v>
      </c>
      <c r="E1196" s="187">
        <v>16.55</v>
      </c>
    </row>
    <row r="1197" spans="1:5">
      <c r="A1197" s="186">
        <v>1338</v>
      </c>
      <c r="B1197" s="186" t="s">
        <v>2003</v>
      </c>
      <c r="C1197" s="186" t="s">
        <v>173</v>
      </c>
      <c r="D1197" s="186" t="s">
        <v>174</v>
      </c>
      <c r="E1197" s="187">
        <v>40.22</v>
      </c>
    </row>
    <row r="1198" spans="1:5">
      <c r="A1198" s="186">
        <v>1340</v>
      </c>
      <c r="B1198" s="186" t="s">
        <v>2004</v>
      </c>
      <c r="C1198" s="186" t="s">
        <v>173</v>
      </c>
      <c r="D1198" s="186" t="s">
        <v>176</v>
      </c>
      <c r="E1198" s="187">
        <v>46.5</v>
      </c>
    </row>
    <row r="1199" spans="1:5">
      <c r="A1199" s="186">
        <v>1341</v>
      </c>
      <c r="B1199" s="186" t="s">
        <v>2005</v>
      </c>
      <c r="C1199" s="186" t="s">
        <v>173</v>
      </c>
      <c r="D1199" s="186" t="s">
        <v>176</v>
      </c>
      <c r="E1199" s="187">
        <v>44.78</v>
      </c>
    </row>
    <row r="1200" spans="1:5">
      <c r="A1200" s="186">
        <v>11134</v>
      </c>
      <c r="B1200" s="186" t="s">
        <v>2006</v>
      </c>
      <c r="C1200" s="186" t="s">
        <v>173</v>
      </c>
      <c r="D1200" s="186" t="s">
        <v>174</v>
      </c>
      <c r="E1200" s="187">
        <v>38.33</v>
      </c>
    </row>
    <row r="1201" spans="1:5">
      <c r="A1201" s="186">
        <v>11135</v>
      </c>
      <c r="B1201" s="186" t="s">
        <v>2007</v>
      </c>
      <c r="C1201" s="186" t="s">
        <v>173</v>
      </c>
      <c r="D1201" s="186" t="s">
        <v>176</v>
      </c>
      <c r="E1201" s="187">
        <v>46.72</v>
      </c>
    </row>
    <row r="1202" spans="1:5">
      <c r="A1202" s="186">
        <v>11136</v>
      </c>
      <c r="B1202" s="186" t="s">
        <v>2008</v>
      </c>
      <c r="C1202" s="186" t="s">
        <v>173</v>
      </c>
      <c r="D1202" s="186" t="s">
        <v>176</v>
      </c>
      <c r="E1202" s="187">
        <v>50.54</v>
      </c>
    </row>
    <row r="1203" spans="1:5">
      <c r="A1203" s="186">
        <v>34743</v>
      </c>
      <c r="B1203" s="186" t="s">
        <v>2009</v>
      </c>
      <c r="C1203" s="186" t="s">
        <v>173</v>
      </c>
      <c r="D1203" s="186" t="s">
        <v>176</v>
      </c>
      <c r="E1203" s="187">
        <v>64.34</v>
      </c>
    </row>
    <row r="1204" spans="1:5">
      <c r="A1204" s="186">
        <v>11137</v>
      </c>
      <c r="B1204" s="186" t="s">
        <v>2010</v>
      </c>
      <c r="C1204" s="186" t="s">
        <v>173</v>
      </c>
      <c r="D1204" s="186" t="s">
        <v>176</v>
      </c>
      <c r="E1204" s="187">
        <v>71.75</v>
      </c>
    </row>
    <row r="1205" spans="1:5">
      <c r="A1205" s="186">
        <v>34745</v>
      </c>
      <c r="B1205" s="186" t="s">
        <v>2011</v>
      </c>
      <c r="C1205" s="186" t="s">
        <v>173</v>
      </c>
      <c r="D1205" s="186" t="s">
        <v>176</v>
      </c>
      <c r="E1205" s="187">
        <v>81.77</v>
      </c>
    </row>
    <row r="1206" spans="1:5">
      <c r="A1206" s="186">
        <v>34746</v>
      </c>
      <c r="B1206" s="186" t="s">
        <v>2012</v>
      </c>
      <c r="C1206" s="186" t="s">
        <v>173</v>
      </c>
      <c r="D1206" s="186" t="s">
        <v>176</v>
      </c>
      <c r="E1206" s="187">
        <v>21.06</v>
      </c>
    </row>
    <row r="1207" spans="1:5">
      <c r="A1207" s="186">
        <v>1360</v>
      </c>
      <c r="B1207" s="186" t="s">
        <v>2013</v>
      </c>
      <c r="C1207" s="186" t="s">
        <v>173</v>
      </c>
      <c r="D1207" s="186" t="s">
        <v>176</v>
      </c>
      <c r="E1207" s="187">
        <v>26.01</v>
      </c>
    </row>
    <row r="1208" spans="1:5">
      <c r="A1208" s="186">
        <v>1346</v>
      </c>
      <c r="B1208" s="186" t="s">
        <v>2014</v>
      </c>
      <c r="C1208" s="186" t="s">
        <v>173</v>
      </c>
      <c r="D1208" s="186" t="s">
        <v>176</v>
      </c>
      <c r="E1208" s="187">
        <v>23.86</v>
      </c>
    </row>
    <row r="1209" spans="1:5">
      <c r="A1209" s="186">
        <v>1345</v>
      </c>
      <c r="B1209" s="186" t="s">
        <v>2015</v>
      </c>
      <c r="C1209" s="186" t="s">
        <v>173</v>
      </c>
      <c r="D1209" s="186" t="s">
        <v>176</v>
      </c>
      <c r="E1209" s="187">
        <v>38.659999999999997</v>
      </c>
    </row>
    <row r="1210" spans="1:5">
      <c r="A1210" s="186">
        <v>1347</v>
      </c>
      <c r="B1210" s="186" t="s">
        <v>2016</v>
      </c>
      <c r="C1210" s="186" t="s">
        <v>173</v>
      </c>
      <c r="D1210" s="186" t="s">
        <v>174</v>
      </c>
      <c r="E1210" s="187">
        <v>28.51</v>
      </c>
    </row>
    <row r="1211" spans="1:5">
      <c r="A1211" s="186">
        <v>1355</v>
      </c>
      <c r="B1211" s="186" t="s">
        <v>2017</v>
      </c>
      <c r="C1211" s="186" t="s">
        <v>173</v>
      </c>
      <c r="D1211" s="186" t="s">
        <v>176</v>
      </c>
      <c r="E1211" s="187">
        <v>23.42</v>
      </c>
    </row>
    <row r="1212" spans="1:5">
      <c r="A1212" s="186">
        <v>1358</v>
      </c>
      <c r="B1212" s="186" t="s">
        <v>2018</v>
      </c>
      <c r="C1212" s="186" t="s">
        <v>173</v>
      </c>
      <c r="D1212" s="186" t="s">
        <v>176</v>
      </c>
      <c r="E1212" s="187">
        <v>27.13</v>
      </c>
    </row>
    <row r="1213" spans="1:5">
      <c r="A1213" s="186">
        <v>34659</v>
      </c>
      <c r="B1213" s="186" t="s">
        <v>2019</v>
      </c>
      <c r="C1213" s="186" t="s">
        <v>173</v>
      </c>
      <c r="D1213" s="186" t="s">
        <v>176</v>
      </c>
      <c r="E1213" s="187">
        <v>40.75</v>
      </c>
    </row>
    <row r="1214" spans="1:5">
      <c r="A1214" s="186">
        <v>34514</v>
      </c>
      <c r="B1214" s="186" t="s">
        <v>2020</v>
      </c>
      <c r="C1214" s="186" t="s">
        <v>173</v>
      </c>
      <c r="D1214" s="186" t="s">
        <v>174</v>
      </c>
      <c r="E1214" s="187">
        <v>45.14</v>
      </c>
    </row>
    <row r="1215" spans="1:5">
      <c r="A1215" s="186">
        <v>34660</v>
      </c>
      <c r="B1215" s="186" t="s">
        <v>2021</v>
      </c>
      <c r="C1215" s="186" t="s">
        <v>173</v>
      </c>
      <c r="D1215" s="186" t="s">
        <v>176</v>
      </c>
      <c r="E1215" s="187">
        <v>57.29</v>
      </c>
    </row>
    <row r="1216" spans="1:5">
      <c r="A1216" s="186">
        <v>34661</v>
      </c>
      <c r="B1216" s="186" t="s">
        <v>2022</v>
      </c>
      <c r="C1216" s="186" t="s">
        <v>173</v>
      </c>
      <c r="D1216" s="186" t="s">
        <v>176</v>
      </c>
      <c r="E1216" s="187">
        <v>82.28</v>
      </c>
    </row>
    <row r="1217" spans="1:5">
      <c r="A1217" s="186">
        <v>34667</v>
      </c>
      <c r="B1217" s="186" t="s">
        <v>2023</v>
      </c>
      <c r="C1217" s="186" t="s">
        <v>173</v>
      </c>
      <c r="D1217" s="186" t="s">
        <v>176</v>
      </c>
      <c r="E1217" s="187">
        <v>29.79</v>
      </c>
    </row>
    <row r="1218" spans="1:5">
      <c r="A1218" s="186">
        <v>34668</v>
      </c>
      <c r="B1218" s="186" t="s">
        <v>2024</v>
      </c>
      <c r="C1218" s="186" t="s">
        <v>173</v>
      </c>
      <c r="D1218" s="186" t="s">
        <v>176</v>
      </c>
      <c r="E1218" s="187">
        <v>38.93</v>
      </c>
    </row>
    <row r="1219" spans="1:5">
      <c r="A1219" s="186">
        <v>34741</v>
      </c>
      <c r="B1219" s="186" t="s">
        <v>2025</v>
      </c>
      <c r="C1219" s="186" t="s">
        <v>173</v>
      </c>
      <c r="D1219" s="186" t="s">
        <v>176</v>
      </c>
      <c r="E1219" s="187">
        <v>42.84</v>
      </c>
    </row>
    <row r="1220" spans="1:5">
      <c r="A1220" s="186">
        <v>34664</v>
      </c>
      <c r="B1220" s="186" t="s">
        <v>2026</v>
      </c>
      <c r="C1220" s="186" t="s">
        <v>173</v>
      </c>
      <c r="D1220" s="186" t="s">
        <v>176</v>
      </c>
      <c r="E1220" s="187">
        <v>46.75</v>
      </c>
    </row>
    <row r="1221" spans="1:5">
      <c r="A1221" s="186">
        <v>34665</v>
      </c>
      <c r="B1221" s="186" t="s">
        <v>2027</v>
      </c>
      <c r="C1221" s="186" t="s">
        <v>173</v>
      </c>
      <c r="D1221" s="186" t="s">
        <v>176</v>
      </c>
      <c r="E1221" s="187">
        <v>58.03</v>
      </c>
    </row>
    <row r="1222" spans="1:5">
      <c r="A1222" s="186">
        <v>34666</v>
      </c>
      <c r="B1222" s="186" t="s">
        <v>2028</v>
      </c>
      <c r="C1222" s="186" t="s">
        <v>173</v>
      </c>
      <c r="D1222" s="186" t="s">
        <v>176</v>
      </c>
      <c r="E1222" s="187">
        <v>87.66</v>
      </c>
    </row>
    <row r="1223" spans="1:5">
      <c r="A1223" s="186">
        <v>34669</v>
      </c>
      <c r="B1223" s="186" t="s">
        <v>2029</v>
      </c>
      <c r="C1223" s="186" t="s">
        <v>173</v>
      </c>
      <c r="D1223" s="186" t="s">
        <v>176</v>
      </c>
      <c r="E1223" s="187">
        <v>32.14</v>
      </c>
    </row>
    <row r="1224" spans="1:5">
      <c r="A1224" s="186">
        <v>34670</v>
      </c>
      <c r="B1224" s="186" t="s">
        <v>2030</v>
      </c>
      <c r="C1224" s="186" t="s">
        <v>173</v>
      </c>
      <c r="D1224" s="186" t="s">
        <v>176</v>
      </c>
      <c r="E1224" s="187">
        <v>39.31</v>
      </c>
    </row>
    <row r="1225" spans="1:5">
      <c r="A1225" s="186">
        <v>34671</v>
      </c>
      <c r="B1225" s="186" t="s">
        <v>2031</v>
      </c>
      <c r="C1225" s="186" t="s">
        <v>173</v>
      </c>
      <c r="D1225" s="186" t="s">
        <v>176</v>
      </c>
      <c r="E1225" s="187">
        <v>32.81</v>
      </c>
    </row>
    <row r="1226" spans="1:5">
      <c r="A1226" s="186">
        <v>34672</v>
      </c>
      <c r="B1226" s="186" t="s">
        <v>2032</v>
      </c>
      <c r="C1226" s="186" t="s">
        <v>173</v>
      </c>
      <c r="D1226" s="186" t="s">
        <v>176</v>
      </c>
      <c r="E1226" s="187">
        <v>34.6</v>
      </c>
    </row>
    <row r="1227" spans="1:5">
      <c r="A1227" s="186">
        <v>34673</v>
      </c>
      <c r="B1227" s="186" t="s">
        <v>2033</v>
      </c>
      <c r="C1227" s="186" t="s">
        <v>173</v>
      </c>
      <c r="D1227" s="186" t="s">
        <v>176</v>
      </c>
      <c r="E1227" s="187">
        <v>42.22</v>
      </c>
    </row>
    <row r="1228" spans="1:5">
      <c r="A1228" s="186">
        <v>34674</v>
      </c>
      <c r="B1228" s="186" t="s">
        <v>2034</v>
      </c>
      <c r="C1228" s="186" t="s">
        <v>173</v>
      </c>
      <c r="D1228" s="186" t="s">
        <v>176</v>
      </c>
      <c r="E1228" s="187">
        <v>56.13</v>
      </c>
    </row>
    <row r="1229" spans="1:5">
      <c r="A1229" s="186">
        <v>34675</v>
      </c>
      <c r="B1229" s="186" t="s">
        <v>2035</v>
      </c>
      <c r="C1229" s="186" t="s">
        <v>173</v>
      </c>
      <c r="D1229" s="186" t="s">
        <v>176</v>
      </c>
      <c r="E1229" s="187">
        <v>68.44</v>
      </c>
    </row>
    <row r="1230" spans="1:5">
      <c r="A1230" s="186">
        <v>34676</v>
      </c>
      <c r="B1230" s="186" t="s">
        <v>2036</v>
      </c>
      <c r="C1230" s="186" t="s">
        <v>173</v>
      </c>
      <c r="D1230" s="186" t="s">
        <v>176</v>
      </c>
      <c r="E1230" s="187">
        <v>19.7</v>
      </c>
    </row>
    <row r="1231" spans="1:5">
      <c r="A1231" s="186">
        <v>34677</v>
      </c>
      <c r="B1231" s="186" t="s">
        <v>2037</v>
      </c>
      <c r="C1231" s="186" t="s">
        <v>173</v>
      </c>
      <c r="D1231" s="186" t="s">
        <v>176</v>
      </c>
      <c r="E1231" s="187">
        <v>26.49</v>
      </c>
    </row>
    <row r="1232" spans="1:5">
      <c r="A1232" s="186">
        <v>43126</v>
      </c>
      <c r="B1232" s="186" t="s">
        <v>2038</v>
      </c>
      <c r="C1232" s="186" t="s">
        <v>173</v>
      </c>
      <c r="D1232" s="186" t="s">
        <v>177</v>
      </c>
      <c r="E1232" s="187">
        <v>152.41999999999999</v>
      </c>
    </row>
    <row r="1233" spans="1:5">
      <c r="A1233" s="186">
        <v>43124</v>
      </c>
      <c r="B1233" s="186" t="s">
        <v>2039</v>
      </c>
      <c r="C1233" s="186" t="s">
        <v>173</v>
      </c>
      <c r="D1233" s="186" t="s">
        <v>177</v>
      </c>
      <c r="E1233" s="187">
        <v>177.97</v>
      </c>
    </row>
    <row r="1234" spans="1:5">
      <c r="A1234" s="186">
        <v>43125</v>
      </c>
      <c r="B1234" s="186" t="s">
        <v>2040</v>
      </c>
      <c r="C1234" s="186" t="s">
        <v>173</v>
      </c>
      <c r="D1234" s="186" t="s">
        <v>177</v>
      </c>
      <c r="E1234" s="187">
        <v>230.8</v>
      </c>
    </row>
    <row r="1235" spans="1:5">
      <c r="A1235" s="186">
        <v>40623</v>
      </c>
      <c r="B1235" s="186" t="s">
        <v>2041</v>
      </c>
      <c r="C1235" s="186" t="s">
        <v>198</v>
      </c>
      <c r="D1235" s="186" t="s">
        <v>177</v>
      </c>
      <c r="E1235" s="187">
        <v>161.16</v>
      </c>
    </row>
    <row r="1236" spans="1:5">
      <c r="A1236" s="186">
        <v>43701</v>
      </c>
      <c r="B1236" s="186" t="s">
        <v>2042</v>
      </c>
      <c r="C1236" s="186" t="s">
        <v>184</v>
      </c>
      <c r="D1236" s="186" t="s">
        <v>177</v>
      </c>
      <c r="E1236" s="187">
        <v>41.84</v>
      </c>
    </row>
    <row r="1237" spans="1:5">
      <c r="A1237" s="186">
        <v>12083</v>
      </c>
      <c r="B1237" s="186" t="s">
        <v>2043</v>
      </c>
      <c r="C1237" s="186" t="s">
        <v>175</v>
      </c>
      <c r="D1237" s="186" t="s">
        <v>177</v>
      </c>
      <c r="E1237" s="187">
        <v>476.09</v>
      </c>
    </row>
    <row r="1238" spans="1:5">
      <c r="A1238" s="186">
        <v>12081</v>
      </c>
      <c r="B1238" s="186" t="s">
        <v>2044</v>
      </c>
      <c r="C1238" s="186" t="s">
        <v>175</v>
      </c>
      <c r="D1238" s="186" t="s">
        <v>177</v>
      </c>
      <c r="E1238" s="187">
        <v>161</v>
      </c>
    </row>
    <row r="1239" spans="1:5">
      <c r="A1239" s="186">
        <v>12082</v>
      </c>
      <c r="B1239" s="186" t="s">
        <v>2045</v>
      </c>
      <c r="C1239" s="186" t="s">
        <v>175</v>
      </c>
      <c r="D1239" s="186" t="s">
        <v>177</v>
      </c>
      <c r="E1239" s="187">
        <v>253.03</v>
      </c>
    </row>
    <row r="1240" spans="1:5">
      <c r="A1240" s="186">
        <v>13354</v>
      </c>
      <c r="B1240" s="186" t="s">
        <v>2046</v>
      </c>
      <c r="C1240" s="186" t="s">
        <v>175</v>
      </c>
      <c r="D1240" s="186" t="s">
        <v>177</v>
      </c>
      <c r="E1240" s="187">
        <v>377.9</v>
      </c>
    </row>
    <row r="1241" spans="1:5">
      <c r="A1241" s="186">
        <v>14057</v>
      </c>
      <c r="B1241" s="186" t="s">
        <v>2047</v>
      </c>
      <c r="C1241" s="186" t="s">
        <v>175</v>
      </c>
      <c r="D1241" s="186" t="s">
        <v>177</v>
      </c>
      <c r="E1241" s="187">
        <v>210.99</v>
      </c>
    </row>
    <row r="1242" spans="1:5">
      <c r="A1242" s="186">
        <v>14058</v>
      </c>
      <c r="B1242" s="186" t="s">
        <v>2048</v>
      </c>
      <c r="C1242" s="186" t="s">
        <v>175</v>
      </c>
      <c r="D1242" s="186" t="s">
        <v>177</v>
      </c>
      <c r="E1242" s="187">
        <v>332.83</v>
      </c>
    </row>
    <row r="1243" spans="1:5">
      <c r="A1243" s="186">
        <v>20971</v>
      </c>
      <c r="B1243" s="186" t="s">
        <v>2049</v>
      </c>
      <c r="C1243" s="186" t="s">
        <v>175</v>
      </c>
      <c r="D1243" s="186" t="s">
        <v>176</v>
      </c>
      <c r="E1243" s="187">
        <v>18.23</v>
      </c>
    </row>
    <row r="1244" spans="1:5">
      <c r="A1244" s="186">
        <v>5047</v>
      </c>
      <c r="B1244" s="186" t="s">
        <v>2050</v>
      </c>
      <c r="C1244" s="186" t="s">
        <v>175</v>
      </c>
      <c r="D1244" s="186" t="s">
        <v>177</v>
      </c>
      <c r="E1244" s="187">
        <v>226.76</v>
      </c>
    </row>
    <row r="1245" spans="1:5">
      <c r="A1245" s="186">
        <v>13369</v>
      </c>
      <c r="B1245" s="186" t="s">
        <v>2051</v>
      </c>
      <c r="C1245" s="186" t="s">
        <v>175</v>
      </c>
      <c r="D1245" s="186" t="s">
        <v>177</v>
      </c>
      <c r="E1245" s="187">
        <v>245.98</v>
      </c>
    </row>
    <row r="1246" spans="1:5">
      <c r="A1246" s="186">
        <v>13370</v>
      </c>
      <c r="B1246" s="186" t="s">
        <v>2052</v>
      </c>
      <c r="C1246" s="186" t="s">
        <v>175</v>
      </c>
      <c r="D1246" s="186" t="s">
        <v>177</v>
      </c>
      <c r="E1246" s="187">
        <v>340.98</v>
      </c>
    </row>
    <row r="1247" spans="1:5">
      <c r="A1247" s="186">
        <v>13279</v>
      </c>
      <c r="B1247" s="186" t="s">
        <v>2053</v>
      </c>
      <c r="C1247" s="186" t="s">
        <v>184</v>
      </c>
      <c r="D1247" s="186" t="s">
        <v>176</v>
      </c>
      <c r="E1247" s="187">
        <v>14.34</v>
      </c>
    </row>
    <row r="1248" spans="1:5">
      <c r="A1248" s="186">
        <v>11977</v>
      </c>
      <c r="B1248" s="186" t="s">
        <v>2054</v>
      </c>
      <c r="C1248" s="186" t="s">
        <v>175</v>
      </c>
      <c r="D1248" s="186" t="s">
        <v>176</v>
      </c>
      <c r="E1248" s="187">
        <v>7.43</v>
      </c>
    </row>
    <row r="1249" spans="1:5">
      <c r="A1249" s="186">
        <v>11975</v>
      </c>
      <c r="B1249" s="186" t="s">
        <v>2055</v>
      </c>
      <c r="C1249" s="186" t="s">
        <v>175</v>
      </c>
      <c r="D1249" s="186" t="s">
        <v>176</v>
      </c>
      <c r="E1249" s="187">
        <v>16.29</v>
      </c>
    </row>
    <row r="1250" spans="1:5">
      <c r="A1250" s="186">
        <v>39746</v>
      </c>
      <c r="B1250" s="186" t="s">
        <v>2056</v>
      </c>
      <c r="C1250" s="186" t="s">
        <v>175</v>
      </c>
      <c r="D1250" s="186" t="s">
        <v>176</v>
      </c>
      <c r="E1250" s="187">
        <v>181.27</v>
      </c>
    </row>
    <row r="1251" spans="1:5">
      <c r="A1251" s="186">
        <v>11976</v>
      </c>
      <c r="B1251" s="186" t="s">
        <v>2057</v>
      </c>
      <c r="C1251" s="186" t="s">
        <v>175</v>
      </c>
      <c r="D1251" s="186" t="s">
        <v>176</v>
      </c>
      <c r="E1251" s="187">
        <v>0.83</v>
      </c>
    </row>
    <row r="1252" spans="1:5">
      <c r="A1252" s="186">
        <v>1368</v>
      </c>
      <c r="B1252" s="186" t="s">
        <v>2058</v>
      </c>
      <c r="C1252" s="186" t="s">
        <v>175</v>
      </c>
      <c r="D1252" s="186" t="s">
        <v>174</v>
      </c>
      <c r="E1252" s="187">
        <v>49.9</v>
      </c>
    </row>
    <row r="1253" spans="1:5">
      <c r="A1253" s="186">
        <v>1367</v>
      </c>
      <c r="B1253" s="186" t="s">
        <v>2059</v>
      </c>
      <c r="C1253" s="186" t="s">
        <v>175</v>
      </c>
      <c r="D1253" s="186" t="s">
        <v>176</v>
      </c>
      <c r="E1253" s="187">
        <v>161.41</v>
      </c>
    </row>
    <row r="1254" spans="1:5">
      <c r="A1254" s="186">
        <v>7608</v>
      </c>
      <c r="B1254" s="186" t="s">
        <v>2060</v>
      </c>
      <c r="C1254" s="186" t="s">
        <v>175</v>
      </c>
      <c r="D1254" s="186" t="s">
        <v>176</v>
      </c>
      <c r="E1254" s="187">
        <v>6.01</v>
      </c>
    </row>
    <row r="1255" spans="1:5">
      <c r="A1255" s="186">
        <v>41899</v>
      </c>
      <c r="B1255" s="186" t="s">
        <v>2061</v>
      </c>
      <c r="C1255" s="186" t="s">
        <v>208</v>
      </c>
      <c r="D1255" s="186" t="s">
        <v>174</v>
      </c>
      <c r="E1255" s="188">
        <v>4241.37</v>
      </c>
    </row>
    <row r="1256" spans="1:5">
      <c r="A1256" s="186">
        <v>1380</v>
      </c>
      <c r="B1256" s="186" t="s">
        <v>2062</v>
      </c>
      <c r="C1256" s="186" t="s">
        <v>184</v>
      </c>
      <c r="D1256" s="186" t="s">
        <v>176</v>
      </c>
      <c r="E1256" s="187">
        <v>1.73</v>
      </c>
    </row>
    <row r="1257" spans="1:5">
      <c r="A1257" s="186">
        <v>1375</v>
      </c>
      <c r="B1257" s="186" t="s">
        <v>2063</v>
      </c>
      <c r="C1257" s="186" t="s">
        <v>184</v>
      </c>
      <c r="D1257" s="186" t="s">
        <v>176</v>
      </c>
      <c r="E1257" s="187">
        <v>17.07</v>
      </c>
    </row>
    <row r="1258" spans="1:5">
      <c r="A1258" s="186">
        <v>1379</v>
      </c>
      <c r="B1258" s="186" t="s">
        <v>2064</v>
      </c>
      <c r="C1258" s="186" t="s">
        <v>184</v>
      </c>
      <c r="D1258" s="186" t="s">
        <v>174</v>
      </c>
      <c r="E1258" s="187">
        <v>0.55000000000000004</v>
      </c>
    </row>
    <row r="1259" spans="1:5">
      <c r="A1259" s="186">
        <v>13284</v>
      </c>
      <c r="B1259" s="186" t="s">
        <v>2065</v>
      </c>
      <c r="C1259" s="186" t="s">
        <v>184</v>
      </c>
      <c r="D1259" s="186" t="s">
        <v>176</v>
      </c>
      <c r="E1259" s="187">
        <v>0.55000000000000004</v>
      </c>
    </row>
    <row r="1260" spans="1:5">
      <c r="A1260" s="186">
        <v>25974</v>
      </c>
      <c r="B1260" s="186" t="s">
        <v>2066</v>
      </c>
      <c r="C1260" s="186" t="s">
        <v>184</v>
      </c>
      <c r="D1260" s="186" t="s">
        <v>176</v>
      </c>
      <c r="E1260" s="187">
        <v>2.0699999999999998</v>
      </c>
    </row>
    <row r="1261" spans="1:5">
      <c r="A1261" s="186">
        <v>34753</v>
      </c>
      <c r="B1261" s="186" t="s">
        <v>2067</v>
      </c>
      <c r="C1261" s="186" t="s">
        <v>184</v>
      </c>
      <c r="D1261" s="186" t="s">
        <v>176</v>
      </c>
      <c r="E1261" s="187">
        <v>0.6</v>
      </c>
    </row>
    <row r="1262" spans="1:5">
      <c r="A1262" s="186">
        <v>420</v>
      </c>
      <c r="B1262" s="186" t="s">
        <v>2068</v>
      </c>
      <c r="C1262" s="186" t="s">
        <v>175</v>
      </c>
      <c r="D1262" s="186" t="s">
        <v>177</v>
      </c>
      <c r="E1262" s="187">
        <v>31.15</v>
      </c>
    </row>
    <row r="1263" spans="1:5">
      <c r="A1263" s="186">
        <v>12327</v>
      </c>
      <c r="B1263" s="186" t="s">
        <v>2069</v>
      </c>
      <c r="C1263" s="186" t="s">
        <v>175</v>
      </c>
      <c r="D1263" s="186" t="s">
        <v>177</v>
      </c>
      <c r="E1263" s="187">
        <v>37.1</v>
      </c>
    </row>
    <row r="1264" spans="1:5">
      <c r="A1264" s="186">
        <v>36148</v>
      </c>
      <c r="B1264" s="186" t="s">
        <v>2070</v>
      </c>
      <c r="C1264" s="186" t="s">
        <v>175</v>
      </c>
      <c r="D1264" s="186" t="s">
        <v>176</v>
      </c>
      <c r="E1264" s="187">
        <v>57.6</v>
      </c>
    </row>
    <row r="1265" spans="1:5">
      <c r="A1265" s="186">
        <v>12329</v>
      </c>
      <c r="B1265" s="186" t="s">
        <v>2071</v>
      </c>
      <c r="C1265" s="186" t="s">
        <v>184</v>
      </c>
      <c r="D1265" s="186" t="s">
        <v>176</v>
      </c>
      <c r="E1265" s="187">
        <v>151.34</v>
      </c>
    </row>
    <row r="1266" spans="1:5">
      <c r="A1266" s="186">
        <v>1339</v>
      </c>
      <c r="B1266" s="186" t="s">
        <v>2072</v>
      </c>
      <c r="C1266" s="186" t="s">
        <v>184</v>
      </c>
      <c r="D1266" s="186" t="s">
        <v>176</v>
      </c>
      <c r="E1266" s="187">
        <v>40.32</v>
      </c>
    </row>
    <row r="1267" spans="1:5">
      <c r="A1267" s="186">
        <v>11849</v>
      </c>
      <c r="B1267" s="186" t="s">
        <v>2073</v>
      </c>
      <c r="C1267" s="186" t="s">
        <v>180</v>
      </c>
      <c r="D1267" s="186" t="s">
        <v>176</v>
      </c>
      <c r="E1267" s="187">
        <v>16.21</v>
      </c>
    </row>
    <row r="1268" spans="1:5">
      <c r="A1268" s="186">
        <v>37418</v>
      </c>
      <c r="B1268" s="186" t="s">
        <v>2074</v>
      </c>
      <c r="C1268" s="186" t="s">
        <v>175</v>
      </c>
      <c r="D1268" s="186" t="s">
        <v>177</v>
      </c>
      <c r="E1268" s="187">
        <v>19.420000000000002</v>
      </c>
    </row>
    <row r="1269" spans="1:5">
      <c r="A1269" s="186">
        <v>37419</v>
      </c>
      <c r="B1269" s="186" t="s">
        <v>2075</v>
      </c>
      <c r="C1269" s="186" t="s">
        <v>175</v>
      </c>
      <c r="D1269" s="186" t="s">
        <v>177</v>
      </c>
      <c r="E1269" s="187">
        <v>19.940000000000001</v>
      </c>
    </row>
    <row r="1270" spans="1:5">
      <c r="A1270" s="186">
        <v>1427</v>
      </c>
      <c r="B1270" s="186" t="s">
        <v>2076</v>
      </c>
      <c r="C1270" s="186" t="s">
        <v>175</v>
      </c>
      <c r="D1270" s="186" t="s">
        <v>177</v>
      </c>
      <c r="E1270" s="187">
        <v>21.52</v>
      </c>
    </row>
    <row r="1271" spans="1:5">
      <c r="A1271" s="186">
        <v>1402</v>
      </c>
      <c r="B1271" s="186" t="s">
        <v>2077</v>
      </c>
      <c r="C1271" s="186" t="s">
        <v>175</v>
      </c>
      <c r="D1271" s="186" t="s">
        <v>177</v>
      </c>
      <c r="E1271" s="187">
        <v>7.44</v>
      </c>
    </row>
    <row r="1272" spans="1:5">
      <c r="A1272" s="186">
        <v>1420</v>
      </c>
      <c r="B1272" s="186" t="s">
        <v>2078</v>
      </c>
      <c r="C1272" s="186" t="s">
        <v>175</v>
      </c>
      <c r="D1272" s="186" t="s">
        <v>177</v>
      </c>
      <c r="E1272" s="187">
        <v>9.57</v>
      </c>
    </row>
    <row r="1273" spans="1:5">
      <c r="A1273" s="186">
        <v>1419</v>
      </c>
      <c r="B1273" s="186" t="s">
        <v>2079</v>
      </c>
      <c r="C1273" s="186" t="s">
        <v>175</v>
      </c>
      <c r="D1273" s="186" t="s">
        <v>177</v>
      </c>
      <c r="E1273" s="187">
        <v>11.56</v>
      </c>
    </row>
    <row r="1274" spans="1:5">
      <c r="A1274" s="186">
        <v>1414</v>
      </c>
      <c r="B1274" s="186" t="s">
        <v>2080</v>
      </c>
      <c r="C1274" s="186" t="s">
        <v>175</v>
      </c>
      <c r="D1274" s="186" t="s">
        <v>177</v>
      </c>
      <c r="E1274" s="187">
        <v>11.31</v>
      </c>
    </row>
    <row r="1275" spans="1:5">
      <c r="A1275" s="186">
        <v>1413</v>
      </c>
      <c r="B1275" s="186" t="s">
        <v>2081</v>
      </c>
      <c r="C1275" s="186" t="s">
        <v>175</v>
      </c>
      <c r="D1275" s="186" t="s">
        <v>177</v>
      </c>
      <c r="E1275" s="187">
        <v>16.71</v>
      </c>
    </row>
    <row r="1276" spans="1:5">
      <c r="A1276" s="186">
        <v>1412</v>
      </c>
      <c r="B1276" s="186" t="s">
        <v>2082</v>
      </c>
      <c r="C1276" s="186" t="s">
        <v>175</v>
      </c>
      <c r="D1276" s="186" t="s">
        <v>177</v>
      </c>
      <c r="E1276" s="187">
        <v>14.16</v>
      </c>
    </row>
    <row r="1277" spans="1:5">
      <c r="A1277" s="186">
        <v>1411</v>
      </c>
      <c r="B1277" s="186" t="s">
        <v>2083</v>
      </c>
      <c r="C1277" s="186" t="s">
        <v>175</v>
      </c>
      <c r="D1277" s="186" t="s">
        <v>177</v>
      </c>
      <c r="E1277" s="187">
        <v>25.76</v>
      </c>
    </row>
    <row r="1278" spans="1:5">
      <c r="A1278" s="186">
        <v>1406</v>
      </c>
      <c r="B1278" s="186" t="s">
        <v>2084</v>
      </c>
      <c r="C1278" s="186" t="s">
        <v>175</v>
      </c>
      <c r="D1278" s="186" t="s">
        <v>177</v>
      </c>
      <c r="E1278" s="187">
        <v>17.079999999999998</v>
      </c>
    </row>
    <row r="1279" spans="1:5">
      <c r="A1279" s="186">
        <v>1407</v>
      </c>
      <c r="B1279" s="186" t="s">
        <v>2085</v>
      </c>
      <c r="C1279" s="186" t="s">
        <v>175</v>
      </c>
      <c r="D1279" s="186" t="s">
        <v>177</v>
      </c>
      <c r="E1279" s="187">
        <v>21.3</v>
      </c>
    </row>
    <row r="1280" spans="1:5">
      <c r="A1280" s="186">
        <v>1404</v>
      </c>
      <c r="B1280" s="186" t="s">
        <v>2086</v>
      </c>
      <c r="C1280" s="186" t="s">
        <v>175</v>
      </c>
      <c r="D1280" s="186" t="s">
        <v>177</v>
      </c>
      <c r="E1280" s="187">
        <v>22.65</v>
      </c>
    </row>
    <row r="1281" spans="1:5">
      <c r="A1281" s="186">
        <v>11281</v>
      </c>
      <c r="B1281" s="186" t="s">
        <v>2087</v>
      </c>
      <c r="C1281" s="186" t="s">
        <v>175</v>
      </c>
      <c r="D1281" s="186" t="s">
        <v>177</v>
      </c>
      <c r="E1281" s="188">
        <v>10399.5</v>
      </c>
    </row>
    <row r="1282" spans="1:5">
      <c r="A1282" s="186">
        <v>1442</v>
      </c>
      <c r="B1282" s="186" t="s">
        <v>2088</v>
      </c>
      <c r="C1282" s="186" t="s">
        <v>175</v>
      </c>
      <c r="D1282" s="186" t="s">
        <v>177</v>
      </c>
      <c r="E1282" s="188">
        <v>8730.2999999999993</v>
      </c>
    </row>
    <row r="1283" spans="1:5">
      <c r="A1283" s="186">
        <v>13457</v>
      </c>
      <c r="B1283" s="186" t="s">
        <v>2089</v>
      </c>
      <c r="C1283" s="186" t="s">
        <v>175</v>
      </c>
      <c r="D1283" s="186" t="s">
        <v>177</v>
      </c>
      <c r="E1283" s="188">
        <v>7535.86</v>
      </c>
    </row>
    <row r="1284" spans="1:5">
      <c r="A1284" s="186">
        <v>40699</v>
      </c>
      <c r="B1284" s="186" t="s">
        <v>2090</v>
      </c>
      <c r="C1284" s="186" t="s">
        <v>175</v>
      </c>
      <c r="D1284" s="186" t="s">
        <v>177</v>
      </c>
      <c r="E1284" s="188">
        <v>5825.51</v>
      </c>
    </row>
    <row r="1285" spans="1:5">
      <c r="A1285" s="186">
        <v>40701</v>
      </c>
      <c r="B1285" s="186" t="s">
        <v>2091</v>
      </c>
      <c r="C1285" s="186" t="s">
        <v>175</v>
      </c>
      <c r="D1285" s="186" t="s">
        <v>177</v>
      </c>
      <c r="E1285" s="188">
        <v>103003.04</v>
      </c>
    </row>
    <row r="1286" spans="1:5">
      <c r="A1286" s="186">
        <v>40700</v>
      </c>
      <c r="B1286" s="186" t="s">
        <v>2092</v>
      </c>
      <c r="C1286" s="186" t="s">
        <v>175</v>
      </c>
      <c r="D1286" s="186" t="s">
        <v>177</v>
      </c>
      <c r="E1286" s="188">
        <v>13561.03</v>
      </c>
    </row>
    <row r="1287" spans="1:5">
      <c r="A1287" s="186">
        <v>13458</v>
      </c>
      <c r="B1287" s="186" t="s">
        <v>2093</v>
      </c>
      <c r="C1287" s="186" t="s">
        <v>175</v>
      </c>
      <c r="D1287" s="186" t="s">
        <v>177</v>
      </c>
      <c r="E1287" s="188">
        <v>12886.33</v>
      </c>
    </row>
    <row r="1288" spans="1:5">
      <c r="A1288" s="186">
        <v>36524</v>
      </c>
      <c r="B1288" s="186" t="s">
        <v>2094</v>
      </c>
      <c r="C1288" s="186" t="s">
        <v>175</v>
      </c>
      <c r="D1288" s="186" t="s">
        <v>177</v>
      </c>
      <c r="E1288" s="188">
        <v>127758.92</v>
      </c>
    </row>
    <row r="1289" spans="1:5">
      <c r="A1289" s="186">
        <v>36526</v>
      </c>
      <c r="B1289" s="186" t="s">
        <v>2095</v>
      </c>
      <c r="C1289" s="186" t="s">
        <v>175</v>
      </c>
      <c r="D1289" s="186" t="s">
        <v>177</v>
      </c>
      <c r="E1289" s="188">
        <v>102953.34</v>
      </c>
    </row>
    <row r="1290" spans="1:5">
      <c r="A1290" s="186">
        <v>36523</v>
      </c>
      <c r="B1290" s="186" t="s">
        <v>2096</v>
      </c>
      <c r="C1290" s="186" t="s">
        <v>175</v>
      </c>
      <c r="D1290" s="186" t="s">
        <v>177</v>
      </c>
      <c r="E1290" s="188">
        <v>220409.21</v>
      </c>
    </row>
    <row r="1291" spans="1:5">
      <c r="A1291" s="186">
        <v>36527</v>
      </c>
      <c r="B1291" s="186" t="s">
        <v>2097</v>
      </c>
      <c r="C1291" s="186" t="s">
        <v>175</v>
      </c>
      <c r="D1291" s="186" t="s">
        <v>177</v>
      </c>
      <c r="E1291" s="188">
        <v>239409.8</v>
      </c>
    </row>
    <row r="1292" spans="1:5">
      <c r="A1292" s="186">
        <v>13803</v>
      </c>
      <c r="B1292" s="186" t="s">
        <v>2098</v>
      </c>
      <c r="C1292" s="186" t="s">
        <v>175</v>
      </c>
      <c r="D1292" s="186" t="s">
        <v>177</v>
      </c>
      <c r="E1292" s="188">
        <v>86568.5</v>
      </c>
    </row>
    <row r="1293" spans="1:5">
      <c r="A1293" s="186">
        <v>38642</v>
      </c>
      <c r="B1293" s="186" t="s">
        <v>2099</v>
      </c>
      <c r="C1293" s="186" t="s">
        <v>175</v>
      </c>
      <c r="D1293" s="186" t="s">
        <v>177</v>
      </c>
      <c r="E1293" s="188">
        <v>55740.74</v>
      </c>
    </row>
    <row r="1294" spans="1:5">
      <c r="A1294" s="186">
        <v>36522</v>
      </c>
      <c r="B1294" s="186" t="s">
        <v>2100</v>
      </c>
      <c r="C1294" s="186" t="s">
        <v>175</v>
      </c>
      <c r="D1294" s="186" t="s">
        <v>177</v>
      </c>
      <c r="E1294" s="188">
        <v>64825.82</v>
      </c>
    </row>
    <row r="1295" spans="1:5">
      <c r="A1295" s="186">
        <v>36525</v>
      </c>
      <c r="B1295" s="186" t="s">
        <v>2101</v>
      </c>
      <c r="C1295" s="186" t="s">
        <v>175</v>
      </c>
      <c r="D1295" s="186" t="s">
        <v>177</v>
      </c>
      <c r="E1295" s="188">
        <v>86816.91</v>
      </c>
    </row>
    <row r="1296" spans="1:5">
      <c r="A1296" s="186">
        <v>34348</v>
      </c>
      <c r="B1296" s="186" t="s">
        <v>2102</v>
      </c>
      <c r="C1296" s="186" t="s">
        <v>181</v>
      </c>
      <c r="D1296" s="186" t="s">
        <v>176</v>
      </c>
      <c r="E1296" s="187">
        <v>16.649999999999999</v>
      </c>
    </row>
    <row r="1297" spans="1:5">
      <c r="A1297" s="186">
        <v>34347</v>
      </c>
      <c r="B1297" s="186" t="s">
        <v>2103</v>
      </c>
      <c r="C1297" s="186" t="s">
        <v>181</v>
      </c>
      <c r="D1297" s="186" t="s">
        <v>176</v>
      </c>
      <c r="E1297" s="187">
        <v>11.9</v>
      </c>
    </row>
    <row r="1298" spans="1:5">
      <c r="A1298" s="186">
        <v>11146</v>
      </c>
      <c r="B1298" s="186" t="s">
        <v>2104</v>
      </c>
      <c r="C1298" s="186" t="s">
        <v>186</v>
      </c>
      <c r="D1298" s="186" t="s">
        <v>176</v>
      </c>
      <c r="E1298" s="187">
        <v>388.21</v>
      </c>
    </row>
    <row r="1299" spans="1:5">
      <c r="A1299" s="186">
        <v>11147</v>
      </c>
      <c r="B1299" s="186" t="s">
        <v>2105</v>
      </c>
      <c r="C1299" s="186" t="s">
        <v>186</v>
      </c>
      <c r="D1299" s="186" t="s">
        <v>176</v>
      </c>
      <c r="E1299" s="187">
        <v>403.4</v>
      </c>
    </row>
    <row r="1300" spans="1:5">
      <c r="A1300" s="186">
        <v>34872</v>
      </c>
      <c r="B1300" s="186" t="s">
        <v>2106</v>
      </c>
      <c r="C1300" s="186" t="s">
        <v>186</v>
      </c>
      <c r="D1300" s="186" t="s">
        <v>176</v>
      </c>
      <c r="E1300" s="187">
        <v>407.93</v>
      </c>
    </row>
    <row r="1301" spans="1:5">
      <c r="A1301" s="186">
        <v>34491</v>
      </c>
      <c r="B1301" s="186" t="s">
        <v>2107</v>
      </c>
      <c r="C1301" s="186" t="s">
        <v>186</v>
      </c>
      <c r="D1301" s="186" t="s">
        <v>176</v>
      </c>
      <c r="E1301" s="187">
        <v>419.75</v>
      </c>
    </row>
    <row r="1302" spans="1:5">
      <c r="A1302" s="186">
        <v>34770</v>
      </c>
      <c r="B1302" s="186" t="s">
        <v>2108</v>
      </c>
      <c r="C1302" s="186" t="s">
        <v>208</v>
      </c>
      <c r="D1302" s="186" t="s">
        <v>177</v>
      </c>
      <c r="E1302" s="187">
        <v>399.71</v>
      </c>
    </row>
    <row r="1303" spans="1:5">
      <c r="A1303" s="186">
        <v>1518</v>
      </c>
      <c r="B1303" s="186" t="s">
        <v>2109</v>
      </c>
      <c r="C1303" s="186" t="s">
        <v>208</v>
      </c>
      <c r="D1303" s="186" t="s">
        <v>177</v>
      </c>
      <c r="E1303" s="187">
        <v>407.5</v>
      </c>
    </row>
    <row r="1304" spans="1:5">
      <c r="A1304" s="186">
        <v>41965</v>
      </c>
      <c r="B1304" s="186" t="s">
        <v>2110</v>
      </c>
      <c r="C1304" s="186" t="s">
        <v>208</v>
      </c>
      <c r="D1304" s="186" t="s">
        <v>177</v>
      </c>
      <c r="E1304" s="187">
        <v>394.78</v>
      </c>
    </row>
    <row r="1305" spans="1:5">
      <c r="A1305" s="186">
        <v>34492</v>
      </c>
      <c r="B1305" s="186" t="s">
        <v>2111</v>
      </c>
      <c r="C1305" s="186" t="s">
        <v>186</v>
      </c>
      <c r="D1305" s="186" t="s">
        <v>174</v>
      </c>
      <c r="E1305" s="187">
        <v>345</v>
      </c>
    </row>
    <row r="1306" spans="1:5">
      <c r="A1306" s="186">
        <v>1524</v>
      </c>
      <c r="B1306" s="186" t="s">
        <v>2112</v>
      </c>
      <c r="C1306" s="186" t="s">
        <v>186</v>
      </c>
      <c r="D1306" s="186" t="s">
        <v>176</v>
      </c>
      <c r="E1306" s="187">
        <v>372.46</v>
      </c>
    </row>
    <row r="1307" spans="1:5">
      <c r="A1307" s="186">
        <v>38404</v>
      </c>
      <c r="B1307" s="186" t="s">
        <v>2113</v>
      </c>
      <c r="C1307" s="186" t="s">
        <v>186</v>
      </c>
      <c r="D1307" s="186" t="s">
        <v>176</v>
      </c>
      <c r="E1307" s="187">
        <v>357.35</v>
      </c>
    </row>
    <row r="1308" spans="1:5">
      <c r="A1308" s="186">
        <v>39849</v>
      </c>
      <c r="B1308" s="186" t="s">
        <v>2114</v>
      </c>
      <c r="C1308" s="186" t="s">
        <v>186</v>
      </c>
      <c r="D1308" s="186" t="s">
        <v>176</v>
      </c>
      <c r="E1308" s="187">
        <v>409.52</v>
      </c>
    </row>
    <row r="1309" spans="1:5">
      <c r="A1309" s="186">
        <v>38464</v>
      </c>
      <c r="B1309" s="186" t="s">
        <v>2115</v>
      </c>
      <c r="C1309" s="186" t="s">
        <v>186</v>
      </c>
      <c r="D1309" s="186" t="s">
        <v>176</v>
      </c>
      <c r="E1309" s="187">
        <v>415.47</v>
      </c>
    </row>
    <row r="1310" spans="1:5">
      <c r="A1310" s="186">
        <v>34493</v>
      </c>
      <c r="B1310" s="186" t="s">
        <v>2116</v>
      </c>
      <c r="C1310" s="186" t="s">
        <v>186</v>
      </c>
      <c r="D1310" s="186" t="s">
        <v>176</v>
      </c>
      <c r="E1310" s="187">
        <v>354.72</v>
      </c>
    </row>
    <row r="1311" spans="1:5">
      <c r="A1311" s="186">
        <v>1527</v>
      </c>
      <c r="B1311" s="186" t="s">
        <v>2117</v>
      </c>
      <c r="C1311" s="186" t="s">
        <v>186</v>
      </c>
      <c r="D1311" s="186" t="s">
        <v>176</v>
      </c>
      <c r="E1311" s="187">
        <v>384.28</v>
      </c>
    </row>
    <row r="1312" spans="1:5">
      <c r="A1312" s="186">
        <v>38405</v>
      </c>
      <c r="B1312" s="186" t="s">
        <v>2118</v>
      </c>
      <c r="C1312" s="186" t="s">
        <v>186</v>
      </c>
      <c r="D1312" s="186" t="s">
        <v>176</v>
      </c>
      <c r="E1312" s="187">
        <v>368.37</v>
      </c>
    </row>
    <row r="1313" spans="1:5">
      <c r="A1313" s="186">
        <v>38408</v>
      </c>
      <c r="B1313" s="186" t="s">
        <v>2119</v>
      </c>
      <c r="C1313" s="186" t="s">
        <v>186</v>
      </c>
      <c r="D1313" s="186" t="s">
        <v>176</v>
      </c>
      <c r="E1313" s="187">
        <v>407.75</v>
      </c>
    </row>
    <row r="1314" spans="1:5">
      <c r="A1314" s="186">
        <v>34494</v>
      </c>
      <c r="B1314" s="186" t="s">
        <v>2120</v>
      </c>
      <c r="C1314" s="186" t="s">
        <v>186</v>
      </c>
      <c r="D1314" s="186" t="s">
        <v>176</v>
      </c>
      <c r="E1314" s="187">
        <v>366.55</v>
      </c>
    </row>
    <row r="1315" spans="1:5">
      <c r="A1315" s="186">
        <v>1525</v>
      </c>
      <c r="B1315" s="186" t="s">
        <v>2121</v>
      </c>
      <c r="C1315" s="186" t="s">
        <v>186</v>
      </c>
      <c r="D1315" s="186" t="s">
        <v>176</v>
      </c>
      <c r="E1315" s="187">
        <v>396.1</v>
      </c>
    </row>
    <row r="1316" spans="1:5">
      <c r="A1316" s="186">
        <v>38406</v>
      </c>
      <c r="B1316" s="186" t="s">
        <v>2122</v>
      </c>
      <c r="C1316" s="186" t="s">
        <v>186</v>
      </c>
      <c r="D1316" s="186" t="s">
        <v>176</v>
      </c>
      <c r="E1316" s="187">
        <v>388.98</v>
      </c>
    </row>
    <row r="1317" spans="1:5">
      <c r="A1317" s="186">
        <v>38409</v>
      </c>
      <c r="B1317" s="186" t="s">
        <v>2123</v>
      </c>
      <c r="C1317" s="186" t="s">
        <v>186</v>
      </c>
      <c r="D1317" s="186" t="s">
        <v>176</v>
      </c>
      <c r="E1317" s="187">
        <v>410.53</v>
      </c>
    </row>
    <row r="1318" spans="1:5">
      <c r="A1318" s="186">
        <v>43360</v>
      </c>
      <c r="B1318" s="186" t="s">
        <v>2124</v>
      </c>
      <c r="C1318" s="186" t="s">
        <v>186</v>
      </c>
      <c r="D1318" s="186" t="s">
        <v>176</v>
      </c>
      <c r="E1318" s="187">
        <v>428.07</v>
      </c>
    </row>
    <row r="1319" spans="1:5">
      <c r="A1319" s="186">
        <v>34495</v>
      </c>
      <c r="B1319" s="186" t="s">
        <v>2125</v>
      </c>
      <c r="C1319" s="186" t="s">
        <v>186</v>
      </c>
      <c r="D1319" s="186" t="s">
        <v>176</v>
      </c>
      <c r="E1319" s="187">
        <v>378.37</v>
      </c>
    </row>
    <row r="1320" spans="1:5">
      <c r="A1320" s="186">
        <v>11145</v>
      </c>
      <c r="B1320" s="186" t="s">
        <v>2126</v>
      </c>
      <c r="C1320" s="186" t="s">
        <v>186</v>
      </c>
      <c r="D1320" s="186" t="s">
        <v>176</v>
      </c>
      <c r="E1320" s="187">
        <v>407.93</v>
      </c>
    </row>
    <row r="1321" spans="1:5">
      <c r="A1321" s="186">
        <v>34496</v>
      </c>
      <c r="B1321" s="186" t="s">
        <v>2127</v>
      </c>
      <c r="C1321" s="186" t="s">
        <v>186</v>
      </c>
      <c r="D1321" s="186" t="s">
        <v>176</v>
      </c>
      <c r="E1321" s="187">
        <v>394.7</v>
      </c>
    </row>
    <row r="1322" spans="1:5">
      <c r="A1322" s="186">
        <v>34479</v>
      </c>
      <c r="B1322" s="186" t="s">
        <v>2128</v>
      </c>
      <c r="C1322" s="186" t="s">
        <v>186</v>
      </c>
      <c r="D1322" s="186" t="s">
        <v>176</v>
      </c>
      <c r="E1322" s="187">
        <v>419.75</v>
      </c>
    </row>
    <row r="1323" spans="1:5">
      <c r="A1323" s="186">
        <v>34481</v>
      </c>
      <c r="B1323" s="186" t="s">
        <v>2129</v>
      </c>
      <c r="C1323" s="186" t="s">
        <v>186</v>
      </c>
      <c r="D1323" s="186" t="s">
        <v>176</v>
      </c>
      <c r="E1323" s="187">
        <v>438.59</v>
      </c>
    </row>
    <row r="1324" spans="1:5">
      <c r="A1324" s="186">
        <v>34483</v>
      </c>
      <c r="B1324" s="186" t="s">
        <v>2130</v>
      </c>
      <c r="C1324" s="186" t="s">
        <v>186</v>
      </c>
      <c r="D1324" s="186" t="s">
        <v>176</v>
      </c>
      <c r="E1324" s="187">
        <v>468.6</v>
      </c>
    </row>
    <row r="1325" spans="1:5">
      <c r="A1325" s="186">
        <v>34485</v>
      </c>
      <c r="B1325" s="186" t="s">
        <v>2131</v>
      </c>
      <c r="C1325" s="186" t="s">
        <v>186</v>
      </c>
      <c r="D1325" s="186" t="s">
        <v>176</v>
      </c>
      <c r="E1325" s="187">
        <v>501.12</v>
      </c>
    </row>
    <row r="1326" spans="1:5">
      <c r="A1326" s="186">
        <v>14041</v>
      </c>
      <c r="B1326" s="186" t="s">
        <v>2132</v>
      </c>
      <c r="C1326" s="186" t="s">
        <v>186</v>
      </c>
      <c r="D1326" s="186" t="s">
        <v>176</v>
      </c>
      <c r="E1326" s="187">
        <v>325.75</v>
      </c>
    </row>
    <row r="1327" spans="1:5">
      <c r="A1327" s="186">
        <v>1523</v>
      </c>
      <c r="B1327" s="186" t="s">
        <v>2133</v>
      </c>
      <c r="C1327" s="186" t="s">
        <v>186</v>
      </c>
      <c r="D1327" s="186" t="s">
        <v>176</v>
      </c>
      <c r="E1327" s="187">
        <v>331.07</v>
      </c>
    </row>
    <row r="1328" spans="1:5">
      <c r="A1328" s="186">
        <v>14052</v>
      </c>
      <c r="B1328" s="186" t="s">
        <v>2134</v>
      </c>
      <c r="C1328" s="186" t="s">
        <v>175</v>
      </c>
      <c r="D1328" s="186" t="s">
        <v>177</v>
      </c>
      <c r="E1328" s="187">
        <v>10.73</v>
      </c>
    </row>
    <row r="1329" spans="1:5">
      <c r="A1329" s="186">
        <v>14054</v>
      </c>
      <c r="B1329" s="186" t="s">
        <v>2135</v>
      </c>
      <c r="C1329" s="186" t="s">
        <v>175</v>
      </c>
      <c r="D1329" s="186" t="s">
        <v>177</v>
      </c>
      <c r="E1329" s="187">
        <v>13.95</v>
      </c>
    </row>
    <row r="1330" spans="1:5">
      <c r="A1330" s="186">
        <v>14053</v>
      </c>
      <c r="B1330" s="186" t="s">
        <v>2136</v>
      </c>
      <c r="C1330" s="186" t="s">
        <v>175</v>
      </c>
      <c r="D1330" s="186" t="s">
        <v>177</v>
      </c>
      <c r="E1330" s="187">
        <v>10.9</v>
      </c>
    </row>
    <row r="1331" spans="1:5">
      <c r="A1331" s="186">
        <v>2558</v>
      </c>
      <c r="B1331" s="186" t="s">
        <v>2137</v>
      </c>
      <c r="C1331" s="186" t="s">
        <v>175</v>
      </c>
      <c r="D1331" s="186" t="s">
        <v>177</v>
      </c>
      <c r="E1331" s="187">
        <v>8.1999999999999993</v>
      </c>
    </row>
    <row r="1332" spans="1:5">
      <c r="A1332" s="186">
        <v>2560</v>
      </c>
      <c r="B1332" s="186" t="s">
        <v>2138</v>
      </c>
      <c r="C1332" s="186" t="s">
        <v>175</v>
      </c>
      <c r="D1332" s="186" t="s">
        <v>177</v>
      </c>
      <c r="E1332" s="187">
        <v>14.44</v>
      </c>
    </row>
    <row r="1333" spans="1:5">
      <c r="A1333" s="186">
        <v>2559</v>
      </c>
      <c r="B1333" s="186" t="s">
        <v>2139</v>
      </c>
      <c r="C1333" s="186" t="s">
        <v>175</v>
      </c>
      <c r="D1333" s="186" t="s">
        <v>177</v>
      </c>
      <c r="E1333" s="187">
        <v>11.55</v>
      </c>
    </row>
    <row r="1334" spans="1:5">
      <c r="A1334" s="186">
        <v>2592</v>
      </c>
      <c r="B1334" s="186" t="s">
        <v>2140</v>
      </c>
      <c r="C1334" s="186" t="s">
        <v>175</v>
      </c>
      <c r="D1334" s="186" t="s">
        <v>177</v>
      </c>
      <c r="E1334" s="187">
        <v>191.47</v>
      </c>
    </row>
    <row r="1335" spans="1:5">
      <c r="A1335" s="186">
        <v>2566</v>
      </c>
      <c r="B1335" s="186" t="s">
        <v>2141</v>
      </c>
      <c r="C1335" s="186" t="s">
        <v>175</v>
      </c>
      <c r="D1335" s="186" t="s">
        <v>177</v>
      </c>
      <c r="E1335" s="187">
        <v>19.27</v>
      </c>
    </row>
    <row r="1336" spans="1:5">
      <c r="A1336" s="186">
        <v>2589</v>
      </c>
      <c r="B1336" s="186" t="s">
        <v>2142</v>
      </c>
      <c r="C1336" s="186" t="s">
        <v>175</v>
      </c>
      <c r="D1336" s="186" t="s">
        <v>177</v>
      </c>
      <c r="E1336" s="187">
        <v>25.61</v>
      </c>
    </row>
    <row r="1337" spans="1:5">
      <c r="A1337" s="186">
        <v>2591</v>
      </c>
      <c r="B1337" s="186" t="s">
        <v>2143</v>
      </c>
      <c r="C1337" s="186" t="s">
        <v>175</v>
      </c>
      <c r="D1337" s="186" t="s">
        <v>177</v>
      </c>
      <c r="E1337" s="187">
        <v>9.34</v>
      </c>
    </row>
    <row r="1338" spans="1:5">
      <c r="A1338" s="186">
        <v>2590</v>
      </c>
      <c r="B1338" s="186" t="s">
        <v>2144</v>
      </c>
      <c r="C1338" s="186" t="s">
        <v>175</v>
      </c>
      <c r="D1338" s="186" t="s">
        <v>177</v>
      </c>
      <c r="E1338" s="187">
        <v>15.71</v>
      </c>
    </row>
    <row r="1339" spans="1:5">
      <c r="A1339" s="186">
        <v>2567</v>
      </c>
      <c r="B1339" s="186" t="s">
        <v>2145</v>
      </c>
      <c r="C1339" s="186" t="s">
        <v>175</v>
      </c>
      <c r="D1339" s="186" t="s">
        <v>177</v>
      </c>
      <c r="E1339" s="187">
        <v>37.56</v>
      </c>
    </row>
    <row r="1340" spans="1:5">
      <c r="A1340" s="186">
        <v>2565</v>
      </c>
      <c r="B1340" s="186" t="s">
        <v>2146</v>
      </c>
      <c r="C1340" s="186" t="s">
        <v>175</v>
      </c>
      <c r="D1340" s="186" t="s">
        <v>177</v>
      </c>
      <c r="E1340" s="187">
        <v>9.36</v>
      </c>
    </row>
    <row r="1341" spans="1:5">
      <c r="A1341" s="186">
        <v>2568</v>
      </c>
      <c r="B1341" s="186" t="s">
        <v>2147</v>
      </c>
      <c r="C1341" s="186" t="s">
        <v>175</v>
      </c>
      <c r="D1341" s="186" t="s">
        <v>177</v>
      </c>
      <c r="E1341" s="187">
        <v>104.32</v>
      </c>
    </row>
    <row r="1342" spans="1:5">
      <c r="A1342" s="186">
        <v>2594</v>
      </c>
      <c r="B1342" s="186" t="s">
        <v>2148</v>
      </c>
      <c r="C1342" s="186" t="s">
        <v>175</v>
      </c>
      <c r="D1342" s="186" t="s">
        <v>177</v>
      </c>
      <c r="E1342" s="187">
        <v>173.79</v>
      </c>
    </row>
    <row r="1343" spans="1:5">
      <c r="A1343" s="186">
        <v>2587</v>
      </c>
      <c r="B1343" s="186" t="s">
        <v>2149</v>
      </c>
      <c r="C1343" s="186" t="s">
        <v>175</v>
      </c>
      <c r="D1343" s="186" t="s">
        <v>177</v>
      </c>
      <c r="E1343" s="187">
        <v>29.62</v>
      </c>
    </row>
    <row r="1344" spans="1:5">
      <c r="A1344" s="186">
        <v>2588</v>
      </c>
      <c r="B1344" s="186" t="s">
        <v>2150</v>
      </c>
      <c r="C1344" s="186" t="s">
        <v>175</v>
      </c>
      <c r="D1344" s="186" t="s">
        <v>177</v>
      </c>
      <c r="E1344" s="187">
        <v>23.52</v>
      </c>
    </row>
    <row r="1345" spans="1:5">
      <c r="A1345" s="186">
        <v>2569</v>
      </c>
      <c r="B1345" s="186" t="s">
        <v>2151</v>
      </c>
      <c r="C1345" s="186" t="s">
        <v>175</v>
      </c>
      <c r="D1345" s="186" t="s">
        <v>177</v>
      </c>
      <c r="E1345" s="187">
        <v>9.06</v>
      </c>
    </row>
    <row r="1346" spans="1:5">
      <c r="A1346" s="186">
        <v>2570</v>
      </c>
      <c r="B1346" s="186" t="s">
        <v>2152</v>
      </c>
      <c r="C1346" s="186" t="s">
        <v>175</v>
      </c>
      <c r="D1346" s="186" t="s">
        <v>177</v>
      </c>
      <c r="E1346" s="187">
        <v>15.19</v>
      </c>
    </row>
    <row r="1347" spans="1:5">
      <c r="A1347" s="186">
        <v>2571</v>
      </c>
      <c r="B1347" s="186" t="s">
        <v>2153</v>
      </c>
      <c r="C1347" s="186" t="s">
        <v>175</v>
      </c>
      <c r="D1347" s="186" t="s">
        <v>177</v>
      </c>
      <c r="E1347" s="187">
        <v>45.11</v>
      </c>
    </row>
    <row r="1348" spans="1:5">
      <c r="A1348" s="186">
        <v>2593</v>
      </c>
      <c r="B1348" s="186" t="s">
        <v>2154</v>
      </c>
      <c r="C1348" s="186" t="s">
        <v>175</v>
      </c>
      <c r="D1348" s="186" t="s">
        <v>177</v>
      </c>
      <c r="E1348" s="187">
        <v>9.66</v>
      </c>
    </row>
    <row r="1349" spans="1:5">
      <c r="A1349" s="186">
        <v>2572</v>
      </c>
      <c r="B1349" s="186" t="s">
        <v>2155</v>
      </c>
      <c r="C1349" s="186" t="s">
        <v>175</v>
      </c>
      <c r="D1349" s="186" t="s">
        <v>177</v>
      </c>
      <c r="E1349" s="187">
        <v>133.4</v>
      </c>
    </row>
    <row r="1350" spans="1:5">
      <c r="A1350" s="186">
        <v>2595</v>
      </c>
      <c r="B1350" s="186" t="s">
        <v>2156</v>
      </c>
      <c r="C1350" s="186" t="s">
        <v>175</v>
      </c>
      <c r="D1350" s="186" t="s">
        <v>177</v>
      </c>
      <c r="E1350" s="187">
        <v>208.14</v>
      </c>
    </row>
    <row r="1351" spans="1:5">
      <c r="A1351" s="186">
        <v>2576</v>
      </c>
      <c r="B1351" s="186" t="s">
        <v>2157</v>
      </c>
      <c r="C1351" s="186" t="s">
        <v>175</v>
      </c>
      <c r="D1351" s="186" t="s">
        <v>177</v>
      </c>
      <c r="E1351" s="187">
        <v>35.479999999999997</v>
      </c>
    </row>
    <row r="1352" spans="1:5">
      <c r="A1352" s="186">
        <v>2575</v>
      </c>
      <c r="B1352" s="186" t="s">
        <v>2158</v>
      </c>
      <c r="C1352" s="186" t="s">
        <v>175</v>
      </c>
      <c r="D1352" s="186" t="s">
        <v>177</v>
      </c>
      <c r="E1352" s="187">
        <v>26.67</v>
      </c>
    </row>
    <row r="1353" spans="1:5">
      <c r="A1353" s="186">
        <v>2573</v>
      </c>
      <c r="B1353" s="186" t="s">
        <v>2159</v>
      </c>
      <c r="C1353" s="186" t="s">
        <v>175</v>
      </c>
      <c r="D1353" s="186" t="s">
        <v>177</v>
      </c>
      <c r="E1353" s="187">
        <v>11.07</v>
      </c>
    </row>
    <row r="1354" spans="1:5">
      <c r="A1354" s="186">
        <v>2586</v>
      </c>
      <c r="B1354" s="186" t="s">
        <v>2160</v>
      </c>
      <c r="C1354" s="186" t="s">
        <v>175</v>
      </c>
      <c r="D1354" s="186" t="s">
        <v>177</v>
      </c>
      <c r="E1354" s="187">
        <v>17.95</v>
      </c>
    </row>
    <row r="1355" spans="1:5">
      <c r="A1355" s="186">
        <v>2577</v>
      </c>
      <c r="B1355" s="186" t="s">
        <v>2161</v>
      </c>
      <c r="C1355" s="186" t="s">
        <v>175</v>
      </c>
      <c r="D1355" s="186" t="s">
        <v>177</v>
      </c>
      <c r="E1355" s="187">
        <v>48.08</v>
      </c>
    </row>
    <row r="1356" spans="1:5">
      <c r="A1356" s="186">
        <v>2574</v>
      </c>
      <c r="B1356" s="186" t="s">
        <v>2162</v>
      </c>
      <c r="C1356" s="186" t="s">
        <v>175</v>
      </c>
      <c r="D1356" s="186" t="s">
        <v>177</v>
      </c>
      <c r="E1356" s="187">
        <v>11.15</v>
      </c>
    </row>
    <row r="1357" spans="1:5">
      <c r="A1357" s="186">
        <v>2578</v>
      </c>
      <c r="B1357" s="186" t="s">
        <v>2163</v>
      </c>
      <c r="C1357" s="186" t="s">
        <v>175</v>
      </c>
      <c r="D1357" s="186" t="s">
        <v>177</v>
      </c>
      <c r="E1357" s="187">
        <v>150.1</v>
      </c>
    </row>
    <row r="1358" spans="1:5">
      <c r="A1358" s="186">
        <v>2585</v>
      </c>
      <c r="B1358" s="186" t="s">
        <v>2164</v>
      </c>
      <c r="C1358" s="186" t="s">
        <v>175</v>
      </c>
      <c r="D1358" s="186" t="s">
        <v>177</v>
      </c>
      <c r="E1358" s="187">
        <v>205.98</v>
      </c>
    </row>
    <row r="1359" spans="1:5">
      <c r="A1359" s="186">
        <v>12008</v>
      </c>
      <c r="B1359" s="186" t="s">
        <v>2165</v>
      </c>
      <c r="C1359" s="186" t="s">
        <v>175</v>
      </c>
      <c r="D1359" s="186" t="s">
        <v>177</v>
      </c>
      <c r="E1359" s="187">
        <v>110.51</v>
      </c>
    </row>
    <row r="1360" spans="1:5">
      <c r="A1360" s="186">
        <v>2582</v>
      </c>
      <c r="B1360" s="186" t="s">
        <v>2166</v>
      </c>
      <c r="C1360" s="186" t="s">
        <v>175</v>
      </c>
      <c r="D1360" s="186" t="s">
        <v>177</v>
      </c>
      <c r="E1360" s="187">
        <v>32.909999999999997</v>
      </c>
    </row>
    <row r="1361" spans="1:5">
      <c r="A1361" s="186">
        <v>2597</v>
      </c>
      <c r="B1361" s="186" t="s">
        <v>2167</v>
      </c>
      <c r="C1361" s="186" t="s">
        <v>175</v>
      </c>
      <c r="D1361" s="186" t="s">
        <v>177</v>
      </c>
      <c r="E1361" s="187">
        <v>28.2</v>
      </c>
    </row>
    <row r="1362" spans="1:5">
      <c r="A1362" s="186">
        <v>2579</v>
      </c>
      <c r="B1362" s="186" t="s">
        <v>2168</v>
      </c>
      <c r="C1362" s="186" t="s">
        <v>175</v>
      </c>
      <c r="D1362" s="186" t="s">
        <v>177</v>
      </c>
      <c r="E1362" s="187">
        <v>13.43</v>
      </c>
    </row>
    <row r="1363" spans="1:5">
      <c r="A1363" s="186">
        <v>2581</v>
      </c>
      <c r="B1363" s="186" t="s">
        <v>2169</v>
      </c>
      <c r="C1363" s="186" t="s">
        <v>175</v>
      </c>
      <c r="D1363" s="186" t="s">
        <v>177</v>
      </c>
      <c r="E1363" s="187">
        <v>17.18</v>
      </c>
    </row>
    <row r="1364" spans="1:5">
      <c r="A1364" s="186">
        <v>2596</v>
      </c>
      <c r="B1364" s="186" t="s">
        <v>2170</v>
      </c>
      <c r="C1364" s="186" t="s">
        <v>175</v>
      </c>
      <c r="D1364" s="186" t="s">
        <v>177</v>
      </c>
      <c r="E1364" s="187">
        <v>50.82</v>
      </c>
    </row>
    <row r="1365" spans="1:5">
      <c r="A1365" s="186">
        <v>2580</v>
      </c>
      <c r="B1365" s="186" t="s">
        <v>2171</v>
      </c>
      <c r="C1365" s="186" t="s">
        <v>175</v>
      </c>
      <c r="D1365" s="186" t="s">
        <v>177</v>
      </c>
      <c r="E1365" s="187">
        <v>14.72</v>
      </c>
    </row>
    <row r="1366" spans="1:5">
      <c r="A1366" s="186">
        <v>2583</v>
      </c>
      <c r="B1366" s="186" t="s">
        <v>2172</v>
      </c>
      <c r="C1366" s="186" t="s">
        <v>175</v>
      </c>
      <c r="D1366" s="186" t="s">
        <v>177</v>
      </c>
      <c r="E1366" s="187">
        <v>123.61</v>
      </c>
    </row>
    <row r="1367" spans="1:5">
      <c r="A1367" s="186">
        <v>2584</v>
      </c>
      <c r="B1367" s="186" t="s">
        <v>2173</v>
      </c>
      <c r="C1367" s="186" t="s">
        <v>175</v>
      </c>
      <c r="D1367" s="186" t="s">
        <v>177</v>
      </c>
      <c r="E1367" s="187">
        <v>205.77</v>
      </c>
    </row>
    <row r="1368" spans="1:5">
      <c r="A1368" s="186">
        <v>12010</v>
      </c>
      <c r="B1368" s="186" t="s">
        <v>2174</v>
      </c>
      <c r="C1368" s="186" t="s">
        <v>175</v>
      </c>
      <c r="D1368" s="186" t="s">
        <v>176</v>
      </c>
      <c r="E1368" s="187">
        <v>5.95</v>
      </c>
    </row>
    <row r="1369" spans="1:5">
      <c r="A1369" s="186">
        <v>39329</v>
      </c>
      <c r="B1369" s="186" t="s">
        <v>2175</v>
      </c>
      <c r="C1369" s="186" t="s">
        <v>175</v>
      </c>
      <c r="D1369" s="186" t="s">
        <v>176</v>
      </c>
      <c r="E1369" s="187">
        <v>6.22</v>
      </c>
    </row>
    <row r="1370" spans="1:5">
      <c r="A1370" s="186">
        <v>39330</v>
      </c>
      <c r="B1370" s="186" t="s">
        <v>2176</v>
      </c>
      <c r="C1370" s="186" t="s">
        <v>175</v>
      </c>
      <c r="D1370" s="186" t="s">
        <v>176</v>
      </c>
      <c r="E1370" s="187">
        <v>6.55</v>
      </c>
    </row>
    <row r="1371" spans="1:5">
      <c r="A1371" s="186">
        <v>39332</v>
      </c>
      <c r="B1371" s="186" t="s">
        <v>2177</v>
      </c>
      <c r="C1371" s="186" t="s">
        <v>175</v>
      </c>
      <c r="D1371" s="186" t="s">
        <v>176</v>
      </c>
      <c r="E1371" s="187">
        <v>7.32</v>
      </c>
    </row>
    <row r="1372" spans="1:5">
      <c r="A1372" s="186">
        <v>39331</v>
      </c>
      <c r="B1372" s="186" t="s">
        <v>2178</v>
      </c>
      <c r="C1372" s="186" t="s">
        <v>175</v>
      </c>
      <c r="D1372" s="186" t="s">
        <v>176</v>
      </c>
      <c r="E1372" s="187">
        <v>5.82</v>
      </c>
    </row>
    <row r="1373" spans="1:5">
      <c r="A1373" s="186">
        <v>39333</v>
      </c>
      <c r="B1373" s="186" t="s">
        <v>2179</v>
      </c>
      <c r="C1373" s="186" t="s">
        <v>175</v>
      </c>
      <c r="D1373" s="186" t="s">
        <v>176</v>
      </c>
      <c r="E1373" s="187">
        <v>5.68</v>
      </c>
    </row>
    <row r="1374" spans="1:5">
      <c r="A1374" s="186">
        <v>39335</v>
      </c>
      <c r="B1374" s="186" t="s">
        <v>2180</v>
      </c>
      <c r="C1374" s="186" t="s">
        <v>175</v>
      </c>
      <c r="D1374" s="186" t="s">
        <v>176</v>
      </c>
      <c r="E1374" s="187">
        <v>6.57</v>
      </c>
    </row>
    <row r="1375" spans="1:5">
      <c r="A1375" s="186">
        <v>39334</v>
      </c>
      <c r="B1375" s="186" t="s">
        <v>2181</v>
      </c>
      <c r="C1375" s="186" t="s">
        <v>175</v>
      </c>
      <c r="D1375" s="186" t="s">
        <v>176</v>
      </c>
      <c r="E1375" s="187">
        <v>5.22</v>
      </c>
    </row>
    <row r="1376" spans="1:5">
      <c r="A1376" s="186">
        <v>12016</v>
      </c>
      <c r="B1376" s="186" t="s">
        <v>2182</v>
      </c>
      <c r="C1376" s="186" t="s">
        <v>175</v>
      </c>
      <c r="D1376" s="186" t="s">
        <v>176</v>
      </c>
      <c r="E1376" s="187">
        <v>6.55</v>
      </c>
    </row>
    <row r="1377" spans="1:5">
      <c r="A1377" s="186">
        <v>12015</v>
      </c>
      <c r="B1377" s="186" t="s">
        <v>2183</v>
      </c>
      <c r="C1377" s="186" t="s">
        <v>175</v>
      </c>
      <c r="D1377" s="186" t="s">
        <v>176</v>
      </c>
      <c r="E1377" s="187">
        <v>7.63</v>
      </c>
    </row>
    <row r="1378" spans="1:5">
      <c r="A1378" s="186">
        <v>12020</v>
      </c>
      <c r="B1378" s="186" t="s">
        <v>2184</v>
      </c>
      <c r="C1378" s="186" t="s">
        <v>175</v>
      </c>
      <c r="D1378" s="186" t="s">
        <v>176</v>
      </c>
      <c r="E1378" s="187">
        <v>6.55</v>
      </c>
    </row>
    <row r="1379" spans="1:5">
      <c r="A1379" s="186">
        <v>12019</v>
      </c>
      <c r="B1379" s="186" t="s">
        <v>2185</v>
      </c>
      <c r="C1379" s="186" t="s">
        <v>175</v>
      </c>
      <c r="D1379" s="186" t="s">
        <v>176</v>
      </c>
      <c r="E1379" s="187">
        <v>7.63</v>
      </c>
    </row>
    <row r="1380" spans="1:5">
      <c r="A1380" s="186">
        <v>39336</v>
      </c>
      <c r="B1380" s="186" t="s">
        <v>2186</v>
      </c>
      <c r="C1380" s="186" t="s">
        <v>175</v>
      </c>
      <c r="D1380" s="186" t="s">
        <v>176</v>
      </c>
      <c r="E1380" s="187">
        <v>6.55</v>
      </c>
    </row>
    <row r="1381" spans="1:5">
      <c r="A1381" s="186">
        <v>39338</v>
      </c>
      <c r="B1381" s="186" t="s">
        <v>2187</v>
      </c>
      <c r="C1381" s="186" t="s">
        <v>175</v>
      </c>
      <c r="D1381" s="186" t="s">
        <v>176</v>
      </c>
      <c r="E1381" s="187">
        <v>7.32</v>
      </c>
    </row>
    <row r="1382" spans="1:5">
      <c r="A1382" s="186">
        <v>39337</v>
      </c>
      <c r="B1382" s="186" t="s">
        <v>2188</v>
      </c>
      <c r="C1382" s="186" t="s">
        <v>175</v>
      </c>
      <c r="D1382" s="186" t="s">
        <v>176</v>
      </c>
      <c r="E1382" s="187">
        <v>5.82</v>
      </c>
    </row>
    <row r="1383" spans="1:5">
      <c r="A1383" s="186">
        <v>39341</v>
      </c>
      <c r="B1383" s="186" t="s">
        <v>2189</v>
      </c>
      <c r="C1383" s="186" t="s">
        <v>175</v>
      </c>
      <c r="D1383" s="186" t="s">
        <v>176</v>
      </c>
      <c r="E1383" s="187">
        <v>9.5399999999999991</v>
      </c>
    </row>
    <row r="1384" spans="1:5">
      <c r="A1384" s="186">
        <v>39340</v>
      </c>
      <c r="B1384" s="186" t="s">
        <v>2190</v>
      </c>
      <c r="C1384" s="186" t="s">
        <v>175</v>
      </c>
      <c r="D1384" s="186" t="s">
        <v>176</v>
      </c>
      <c r="E1384" s="187">
        <v>7</v>
      </c>
    </row>
    <row r="1385" spans="1:5">
      <c r="A1385" s="186">
        <v>12025</v>
      </c>
      <c r="B1385" s="186" t="s">
        <v>2191</v>
      </c>
      <c r="C1385" s="186" t="s">
        <v>175</v>
      </c>
      <c r="D1385" s="186" t="s">
        <v>176</v>
      </c>
      <c r="E1385" s="187">
        <v>7.23</v>
      </c>
    </row>
    <row r="1386" spans="1:5">
      <c r="A1386" s="186">
        <v>39342</v>
      </c>
      <c r="B1386" s="186" t="s">
        <v>2192</v>
      </c>
      <c r="C1386" s="186" t="s">
        <v>175</v>
      </c>
      <c r="D1386" s="186" t="s">
        <v>176</v>
      </c>
      <c r="E1386" s="187">
        <v>9.5399999999999991</v>
      </c>
    </row>
    <row r="1387" spans="1:5">
      <c r="A1387" s="186">
        <v>39343</v>
      </c>
      <c r="B1387" s="186" t="s">
        <v>2193</v>
      </c>
      <c r="C1387" s="186" t="s">
        <v>175</v>
      </c>
      <c r="D1387" s="186" t="s">
        <v>176</v>
      </c>
      <c r="E1387" s="187">
        <v>8.0500000000000007</v>
      </c>
    </row>
    <row r="1388" spans="1:5">
      <c r="A1388" s="186">
        <v>39345</v>
      </c>
      <c r="B1388" s="186" t="s">
        <v>2194</v>
      </c>
      <c r="C1388" s="186" t="s">
        <v>175</v>
      </c>
      <c r="D1388" s="186" t="s">
        <v>176</v>
      </c>
      <c r="E1388" s="187">
        <v>10.9</v>
      </c>
    </row>
    <row r="1389" spans="1:5">
      <c r="A1389" s="186">
        <v>39344</v>
      </c>
      <c r="B1389" s="186" t="s">
        <v>2195</v>
      </c>
      <c r="C1389" s="186" t="s">
        <v>175</v>
      </c>
      <c r="D1389" s="186" t="s">
        <v>176</v>
      </c>
      <c r="E1389" s="187">
        <v>7.79</v>
      </c>
    </row>
    <row r="1390" spans="1:5">
      <c r="A1390" s="186">
        <v>12623</v>
      </c>
      <c r="B1390" s="186" t="s">
        <v>2196</v>
      </c>
      <c r="C1390" s="186" t="s">
        <v>181</v>
      </c>
      <c r="D1390" s="186" t="s">
        <v>177</v>
      </c>
      <c r="E1390" s="187">
        <v>12.29</v>
      </c>
    </row>
    <row r="1391" spans="1:5">
      <c r="A1391" s="186">
        <v>34498</v>
      </c>
      <c r="B1391" s="186" t="s">
        <v>2197</v>
      </c>
      <c r="C1391" s="186" t="s">
        <v>175</v>
      </c>
      <c r="D1391" s="186" t="s">
        <v>176</v>
      </c>
      <c r="E1391" s="187">
        <v>76.02</v>
      </c>
    </row>
    <row r="1392" spans="1:5">
      <c r="A1392" s="186">
        <v>13244</v>
      </c>
      <c r="B1392" s="186" t="s">
        <v>2198</v>
      </c>
      <c r="C1392" s="186" t="s">
        <v>175</v>
      </c>
      <c r="D1392" s="186" t="s">
        <v>174</v>
      </c>
      <c r="E1392" s="187">
        <v>32</v>
      </c>
    </row>
    <row r="1393" spans="1:5">
      <c r="A1393" s="186">
        <v>38998</v>
      </c>
      <c r="B1393" s="186" t="s">
        <v>2199</v>
      </c>
      <c r="C1393" s="186" t="s">
        <v>175</v>
      </c>
      <c r="D1393" s="186" t="s">
        <v>177</v>
      </c>
      <c r="E1393" s="187">
        <v>14.22</v>
      </c>
    </row>
    <row r="1394" spans="1:5">
      <c r="A1394" s="186">
        <v>38999</v>
      </c>
      <c r="B1394" s="186" t="s">
        <v>2200</v>
      </c>
      <c r="C1394" s="186" t="s">
        <v>175</v>
      </c>
      <c r="D1394" s="186" t="s">
        <v>177</v>
      </c>
      <c r="E1394" s="187">
        <v>23.53</v>
      </c>
    </row>
    <row r="1395" spans="1:5">
      <c r="A1395" s="186">
        <v>38996</v>
      </c>
      <c r="B1395" s="186" t="s">
        <v>2201</v>
      </c>
      <c r="C1395" s="186" t="s">
        <v>175</v>
      </c>
      <c r="D1395" s="186" t="s">
        <v>177</v>
      </c>
      <c r="E1395" s="187">
        <v>20.55</v>
      </c>
    </row>
    <row r="1396" spans="1:5">
      <c r="A1396" s="186">
        <v>38997</v>
      </c>
      <c r="B1396" s="186" t="s">
        <v>2202</v>
      </c>
      <c r="C1396" s="186" t="s">
        <v>175</v>
      </c>
      <c r="D1396" s="186" t="s">
        <v>177</v>
      </c>
      <c r="E1396" s="187">
        <v>33.25</v>
      </c>
    </row>
    <row r="1397" spans="1:5">
      <c r="A1397" s="186">
        <v>39862</v>
      </c>
      <c r="B1397" s="186" t="s">
        <v>2203</v>
      </c>
      <c r="C1397" s="186" t="s">
        <v>175</v>
      </c>
      <c r="D1397" s="186" t="s">
        <v>177</v>
      </c>
      <c r="E1397" s="187">
        <v>14.43</v>
      </c>
    </row>
    <row r="1398" spans="1:5">
      <c r="A1398" s="186">
        <v>39863</v>
      </c>
      <c r="B1398" s="186" t="s">
        <v>2204</v>
      </c>
      <c r="C1398" s="186" t="s">
        <v>175</v>
      </c>
      <c r="D1398" s="186" t="s">
        <v>177</v>
      </c>
      <c r="E1398" s="187">
        <v>14.63</v>
      </c>
    </row>
    <row r="1399" spans="1:5">
      <c r="A1399" s="186">
        <v>39864</v>
      </c>
      <c r="B1399" s="186" t="s">
        <v>2205</v>
      </c>
      <c r="C1399" s="186" t="s">
        <v>175</v>
      </c>
      <c r="D1399" s="186" t="s">
        <v>177</v>
      </c>
      <c r="E1399" s="187">
        <v>18.16</v>
      </c>
    </row>
    <row r="1400" spans="1:5">
      <c r="A1400" s="186">
        <v>39865</v>
      </c>
      <c r="B1400" s="186" t="s">
        <v>2206</v>
      </c>
      <c r="C1400" s="186" t="s">
        <v>175</v>
      </c>
      <c r="D1400" s="186" t="s">
        <v>177</v>
      </c>
      <c r="E1400" s="187">
        <v>25.6</v>
      </c>
    </row>
    <row r="1401" spans="1:5">
      <c r="A1401" s="186">
        <v>2517</v>
      </c>
      <c r="B1401" s="186" t="s">
        <v>2207</v>
      </c>
      <c r="C1401" s="186" t="s">
        <v>175</v>
      </c>
      <c r="D1401" s="186" t="s">
        <v>177</v>
      </c>
      <c r="E1401" s="187">
        <v>20.5</v>
      </c>
    </row>
    <row r="1402" spans="1:5">
      <c r="A1402" s="186">
        <v>2522</v>
      </c>
      <c r="B1402" s="186" t="s">
        <v>2208</v>
      </c>
      <c r="C1402" s="186" t="s">
        <v>175</v>
      </c>
      <c r="D1402" s="186" t="s">
        <v>177</v>
      </c>
      <c r="E1402" s="187">
        <v>13.25</v>
      </c>
    </row>
    <row r="1403" spans="1:5">
      <c r="A1403" s="186">
        <v>2548</v>
      </c>
      <c r="B1403" s="186" t="s">
        <v>2209</v>
      </c>
      <c r="C1403" s="186" t="s">
        <v>175</v>
      </c>
      <c r="D1403" s="186" t="s">
        <v>177</v>
      </c>
      <c r="E1403" s="187">
        <v>8.15</v>
      </c>
    </row>
    <row r="1404" spans="1:5">
      <c r="A1404" s="186">
        <v>2516</v>
      </c>
      <c r="B1404" s="186" t="s">
        <v>2210</v>
      </c>
      <c r="C1404" s="186" t="s">
        <v>175</v>
      </c>
      <c r="D1404" s="186" t="s">
        <v>177</v>
      </c>
      <c r="E1404" s="187">
        <v>10.64</v>
      </c>
    </row>
    <row r="1405" spans="1:5">
      <c r="A1405" s="186">
        <v>2518</v>
      </c>
      <c r="B1405" s="186" t="s">
        <v>2211</v>
      </c>
      <c r="C1405" s="186" t="s">
        <v>175</v>
      </c>
      <c r="D1405" s="186" t="s">
        <v>177</v>
      </c>
      <c r="E1405" s="187">
        <v>97.59</v>
      </c>
    </row>
    <row r="1406" spans="1:5">
      <c r="A1406" s="186">
        <v>2521</v>
      </c>
      <c r="B1406" s="186" t="s">
        <v>2212</v>
      </c>
      <c r="C1406" s="186" t="s">
        <v>175</v>
      </c>
      <c r="D1406" s="186" t="s">
        <v>177</v>
      </c>
      <c r="E1406" s="187">
        <v>41.54</v>
      </c>
    </row>
    <row r="1407" spans="1:5">
      <c r="A1407" s="186">
        <v>2515</v>
      </c>
      <c r="B1407" s="186" t="s">
        <v>2213</v>
      </c>
      <c r="C1407" s="186" t="s">
        <v>175</v>
      </c>
      <c r="D1407" s="186" t="s">
        <v>177</v>
      </c>
      <c r="E1407" s="187">
        <v>8.85</v>
      </c>
    </row>
    <row r="1408" spans="1:5">
      <c r="A1408" s="186">
        <v>2519</v>
      </c>
      <c r="B1408" s="186" t="s">
        <v>2214</v>
      </c>
      <c r="C1408" s="186" t="s">
        <v>175</v>
      </c>
      <c r="D1408" s="186" t="s">
        <v>177</v>
      </c>
      <c r="E1408" s="187">
        <v>117.67</v>
      </c>
    </row>
    <row r="1409" spans="1:5">
      <c r="A1409" s="186">
        <v>2520</v>
      </c>
      <c r="B1409" s="186" t="s">
        <v>2215</v>
      </c>
      <c r="C1409" s="186" t="s">
        <v>175</v>
      </c>
      <c r="D1409" s="186" t="s">
        <v>177</v>
      </c>
      <c r="E1409" s="187">
        <v>216.57</v>
      </c>
    </row>
    <row r="1410" spans="1:5">
      <c r="A1410" s="186">
        <v>1602</v>
      </c>
      <c r="B1410" s="186" t="s">
        <v>2216</v>
      </c>
      <c r="C1410" s="186" t="s">
        <v>175</v>
      </c>
      <c r="D1410" s="186" t="s">
        <v>176</v>
      </c>
      <c r="E1410" s="187">
        <v>46.46</v>
      </c>
    </row>
    <row r="1411" spans="1:5">
      <c r="A1411" s="186">
        <v>1601</v>
      </c>
      <c r="B1411" s="186" t="s">
        <v>2217</v>
      </c>
      <c r="C1411" s="186" t="s">
        <v>175</v>
      </c>
      <c r="D1411" s="186" t="s">
        <v>176</v>
      </c>
      <c r="E1411" s="187">
        <v>41.41</v>
      </c>
    </row>
    <row r="1412" spans="1:5">
      <c r="A1412" s="186">
        <v>1598</v>
      </c>
      <c r="B1412" s="186" t="s">
        <v>2218</v>
      </c>
      <c r="C1412" s="186" t="s">
        <v>175</v>
      </c>
      <c r="D1412" s="186" t="s">
        <v>176</v>
      </c>
      <c r="E1412" s="187">
        <v>12.25</v>
      </c>
    </row>
    <row r="1413" spans="1:5">
      <c r="A1413" s="186">
        <v>1600</v>
      </c>
      <c r="B1413" s="186" t="s">
        <v>2219</v>
      </c>
      <c r="C1413" s="186" t="s">
        <v>175</v>
      </c>
      <c r="D1413" s="186" t="s">
        <v>176</v>
      </c>
      <c r="E1413" s="187">
        <v>18.09</v>
      </c>
    </row>
    <row r="1414" spans="1:5">
      <c r="A1414" s="186">
        <v>1603</v>
      </c>
      <c r="B1414" s="186" t="s">
        <v>2220</v>
      </c>
      <c r="C1414" s="186" t="s">
        <v>175</v>
      </c>
      <c r="D1414" s="186" t="s">
        <v>176</v>
      </c>
      <c r="E1414" s="187">
        <v>70.150000000000006</v>
      </c>
    </row>
    <row r="1415" spans="1:5">
      <c r="A1415" s="186">
        <v>1599</v>
      </c>
      <c r="B1415" s="186" t="s">
        <v>2221</v>
      </c>
      <c r="C1415" s="186" t="s">
        <v>175</v>
      </c>
      <c r="D1415" s="186" t="s">
        <v>176</v>
      </c>
      <c r="E1415" s="187">
        <v>14.22</v>
      </c>
    </row>
    <row r="1416" spans="1:5">
      <c r="A1416" s="186">
        <v>1597</v>
      </c>
      <c r="B1416" s="186" t="s">
        <v>2222</v>
      </c>
      <c r="C1416" s="186" t="s">
        <v>175</v>
      </c>
      <c r="D1416" s="186" t="s">
        <v>176</v>
      </c>
      <c r="E1416" s="187">
        <v>11.52</v>
      </c>
    </row>
    <row r="1417" spans="1:5">
      <c r="A1417" s="186">
        <v>39600</v>
      </c>
      <c r="B1417" s="186" t="s">
        <v>2223</v>
      </c>
      <c r="C1417" s="186" t="s">
        <v>175</v>
      </c>
      <c r="D1417" s="186" t="s">
        <v>176</v>
      </c>
      <c r="E1417" s="187">
        <v>10.69</v>
      </c>
    </row>
    <row r="1418" spans="1:5">
      <c r="A1418" s="186">
        <v>39601</v>
      </c>
      <c r="B1418" s="186" t="s">
        <v>2224</v>
      </c>
      <c r="C1418" s="186" t="s">
        <v>175</v>
      </c>
      <c r="D1418" s="186" t="s">
        <v>176</v>
      </c>
      <c r="E1418" s="187">
        <v>18.59</v>
      </c>
    </row>
    <row r="1419" spans="1:5">
      <c r="A1419" s="186">
        <v>39602</v>
      </c>
      <c r="B1419" s="186" t="s">
        <v>2225</v>
      </c>
      <c r="C1419" s="186" t="s">
        <v>175</v>
      </c>
      <c r="D1419" s="186" t="s">
        <v>176</v>
      </c>
      <c r="E1419" s="187">
        <v>1.22</v>
      </c>
    </row>
    <row r="1420" spans="1:5">
      <c r="A1420" s="186">
        <v>39603</v>
      </c>
      <c r="B1420" s="186" t="s">
        <v>2226</v>
      </c>
      <c r="C1420" s="186" t="s">
        <v>175</v>
      </c>
      <c r="D1420" s="186" t="s">
        <v>176</v>
      </c>
      <c r="E1420" s="187">
        <v>2.09</v>
      </c>
    </row>
    <row r="1421" spans="1:5">
      <c r="A1421" s="186">
        <v>11821</v>
      </c>
      <c r="B1421" s="186" t="s">
        <v>2227</v>
      </c>
      <c r="C1421" s="186" t="s">
        <v>175</v>
      </c>
      <c r="D1421" s="186" t="s">
        <v>176</v>
      </c>
      <c r="E1421" s="187">
        <v>9.4600000000000009</v>
      </c>
    </row>
    <row r="1422" spans="1:5">
      <c r="A1422" s="186">
        <v>1562</v>
      </c>
      <c r="B1422" s="186" t="s">
        <v>2228</v>
      </c>
      <c r="C1422" s="186" t="s">
        <v>175</v>
      </c>
      <c r="D1422" s="186" t="s">
        <v>176</v>
      </c>
      <c r="E1422" s="187">
        <v>15.5</v>
      </c>
    </row>
    <row r="1423" spans="1:5">
      <c r="A1423" s="186">
        <v>1563</v>
      </c>
      <c r="B1423" s="186" t="s">
        <v>2229</v>
      </c>
      <c r="C1423" s="186" t="s">
        <v>175</v>
      </c>
      <c r="D1423" s="186" t="s">
        <v>176</v>
      </c>
      <c r="E1423" s="187">
        <v>20.8</v>
      </c>
    </row>
    <row r="1424" spans="1:5">
      <c r="A1424" s="186">
        <v>11856</v>
      </c>
      <c r="B1424" s="186" t="s">
        <v>2230</v>
      </c>
      <c r="C1424" s="186" t="s">
        <v>175</v>
      </c>
      <c r="D1424" s="186" t="s">
        <v>174</v>
      </c>
      <c r="E1424" s="187">
        <v>6.2</v>
      </c>
    </row>
    <row r="1425" spans="1:5">
      <c r="A1425" s="186">
        <v>11857</v>
      </c>
      <c r="B1425" s="186" t="s">
        <v>2231</v>
      </c>
      <c r="C1425" s="186" t="s">
        <v>175</v>
      </c>
      <c r="D1425" s="186" t="s">
        <v>176</v>
      </c>
      <c r="E1425" s="187">
        <v>32.630000000000003</v>
      </c>
    </row>
    <row r="1426" spans="1:5">
      <c r="A1426" s="186">
        <v>11858</v>
      </c>
      <c r="B1426" s="186" t="s">
        <v>2232</v>
      </c>
      <c r="C1426" s="186" t="s">
        <v>175</v>
      </c>
      <c r="D1426" s="186" t="s">
        <v>176</v>
      </c>
      <c r="E1426" s="187">
        <v>40.5</v>
      </c>
    </row>
    <row r="1427" spans="1:5">
      <c r="A1427" s="186">
        <v>1539</v>
      </c>
      <c r="B1427" s="186" t="s">
        <v>2233</v>
      </c>
      <c r="C1427" s="186" t="s">
        <v>175</v>
      </c>
      <c r="D1427" s="186" t="s">
        <v>176</v>
      </c>
      <c r="E1427" s="187">
        <v>7.28</v>
      </c>
    </row>
    <row r="1428" spans="1:5">
      <c r="A1428" s="186">
        <v>11859</v>
      </c>
      <c r="B1428" s="186" t="s">
        <v>2234</v>
      </c>
      <c r="C1428" s="186" t="s">
        <v>175</v>
      </c>
      <c r="D1428" s="186" t="s">
        <v>176</v>
      </c>
      <c r="E1428" s="187">
        <v>55.1</v>
      </c>
    </row>
    <row r="1429" spans="1:5">
      <c r="A1429" s="186">
        <v>1550</v>
      </c>
      <c r="B1429" s="186" t="s">
        <v>2235</v>
      </c>
      <c r="C1429" s="186" t="s">
        <v>175</v>
      </c>
      <c r="D1429" s="186" t="s">
        <v>176</v>
      </c>
      <c r="E1429" s="187">
        <v>7.69</v>
      </c>
    </row>
    <row r="1430" spans="1:5">
      <c r="A1430" s="186">
        <v>11854</v>
      </c>
      <c r="B1430" s="186" t="s">
        <v>2236</v>
      </c>
      <c r="C1430" s="186" t="s">
        <v>175</v>
      </c>
      <c r="D1430" s="186" t="s">
        <v>176</v>
      </c>
      <c r="E1430" s="187">
        <v>9.6</v>
      </c>
    </row>
    <row r="1431" spans="1:5">
      <c r="A1431" s="186">
        <v>11862</v>
      </c>
      <c r="B1431" s="186" t="s">
        <v>2237</v>
      </c>
      <c r="C1431" s="186" t="s">
        <v>175</v>
      </c>
      <c r="D1431" s="186" t="s">
        <v>176</v>
      </c>
      <c r="E1431" s="187">
        <v>13.47</v>
      </c>
    </row>
    <row r="1432" spans="1:5">
      <c r="A1432" s="186">
        <v>11863</v>
      </c>
      <c r="B1432" s="186" t="s">
        <v>2238</v>
      </c>
      <c r="C1432" s="186" t="s">
        <v>175</v>
      </c>
      <c r="D1432" s="186" t="s">
        <v>176</v>
      </c>
      <c r="E1432" s="187">
        <v>5.44</v>
      </c>
    </row>
    <row r="1433" spans="1:5">
      <c r="A1433" s="186">
        <v>11855</v>
      </c>
      <c r="B1433" s="186" t="s">
        <v>2239</v>
      </c>
      <c r="C1433" s="186" t="s">
        <v>175</v>
      </c>
      <c r="D1433" s="186" t="s">
        <v>176</v>
      </c>
      <c r="E1433" s="187">
        <v>20.11</v>
      </c>
    </row>
    <row r="1434" spans="1:5">
      <c r="A1434" s="186">
        <v>11864</v>
      </c>
      <c r="B1434" s="186" t="s">
        <v>2240</v>
      </c>
      <c r="C1434" s="186" t="s">
        <v>175</v>
      </c>
      <c r="D1434" s="186" t="s">
        <v>176</v>
      </c>
      <c r="E1434" s="187">
        <v>30.4</v>
      </c>
    </row>
    <row r="1435" spans="1:5">
      <c r="A1435" s="186">
        <v>2527</v>
      </c>
      <c r="B1435" s="186" t="s">
        <v>2241</v>
      </c>
      <c r="C1435" s="186" t="s">
        <v>175</v>
      </c>
      <c r="D1435" s="186" t="s">
        <v>177</v>
      </c>
      <c r="E1435" s="187">
        <v>7.34</v>
      </c>
    </row>
    <row r="1436" spans="1:5">
      <c r="A1436" s="186">
        <v>2526</v>
      </c>
      <c r="B1436" s="186" t="s">
        <v>2242</v>
      </c>
      <c r="C1436" s="186" t="s">
        <v>175</v>
      </c>
      <c r="D1436" s="186" t="s">
        <v>177</v>
      </c>
      <c r="E1436" s="187">
        <v>4.7</v>
      </c>
    </row>
    <row r="1437" spans="1:5">
      <c r="A1437" s="186">
        <v>2487</v>
      </c>
      <c r="B1437" s="186" t="s">
        <v>2243</v>
      </c>
      <c r="C1437" s="186" t="s">
        <v>175</v>
      </c>
      <c r="D1437" s="186" t="s">
        <v>177</v>
      </c>
      <c r="E1437" s="187">
        <v>1.6</v>
      </c>
    </row>
    <row r="1438" spans="1:5">
      <c r="A1438" s="186">
        <v>2483</v>
      </c>
      <c r="B1438" s="186" t="s">
        <v>2244</v>
      </c>
      <c r="C1438" s="186" t="s">
        <v>175</v>
      </c>
      <c r="D1438" s="186" t="s">
        <v>177</v>
      </c>
      <c r="E1438" s="187">
        <v>3.34</v>
      </c>
    </row>
    <row r="1439" spans="1:5">
      <c r="A1439" s="186">
        <v>2528</v>
      </c>
      <c r="B1439" s="186" t="s">
        <v>2245</v>
      </c>
      <c r="C1439" s="186" t="s">
        <v>175</v>
      </c>
      <c r="D1439" s="186" t="s">
        <v>177</v>
      </c>
      <c r="E1439" s="187">
        <v>18.46</v>
      </c>
    </row>
    <row r="1440" spans="1:5">
      <c r="A1440" s="186">
        <v>2489</v>
      </c>
      <c r="B1440" s="186" t="s">
        <v>2246</v>
      </c>
      <c r="C1440" s="186" t="s">
        <v>175</v>
      </c>
      <c r="D1440" s="186" t="s">
        <v>177</v>
      </c>
      <c r="E1440" s="187">
        <v>8.1300000000000008</v>
      </c>
    </row>
    <row r="1441" spans="1:5">
      <c r="A1441" s="186">
        <v>2488</v>
      </c>
      <c r="B1441" s="186" t="s">
        <v>2247</v>
      </c>
      <c r="C1441" s="186" t="s">
        <v>175</v>
      </c>
      <c r="D1441" s="186" t="s">
        <v>177</v>
      </c>
      <c r="E1441" s="187">
        <v>1.88</v>
      </c>
    </row>
    <row r="1442" spans="1:5">
      <c r="A1442" s="186">
        <v>2484</v>
      </c>
      <c r="B1442" s="186" t="s">
        <v>2248</v>
      </c>
      <c r="C1442" s="186" t="s">
        <v>175</v>
      </c>
      <c r="D1442" s="186" t="s">
        <v>177</v>
      </c>
      <c r="E1442" s="187">
        <v>26.82</v>
      </c>
    </row>
    <row r="1443" spans="1:5">
      <c r="A1443" s="186">
        <v>2485</v>
      </c>
      <c r="B1443" s="186" t="s">
        <v>2249</v>
      </c>
      <c r="C1443" s="186" t="s">
        <v>175</v>
      </c>
      <c r="D1443" s="186" t="s">
        <v>177</v>
      </c>
      <c r="E1443" s="187">
        <v>42.03</v>
      </c>
    </row>
    <row r="1444" spans="1:5">
      <c r="A1444" s="186">
        <v>38005</v>
      </c>
      <c r="B1444" s="186" t="s">
        <v>2250</v>
      </c>
      <c r="C1444" s="186" t="s">
        <v>175</v>
      </c>
      <c r="D1444" s="186" t="s">
        <v>177</v>
      </c>
      <c r="E1444" s="187">
        <v>16.71</v>
      </c>
    </row>
    <row r="1445" spans="1:5">
      <c r="A1445" s="186">
        <v>38006</v>
      </c>
      <c r="B1445" s="186" t="s">
        <v>2251</v>
      </c>
      <c r="C1445" s="186" t="s">
        <v>175</v>
      </c>
      <c r="D1445" s="186" t="s">
        <v>177</v>
      </c>
      <c r="E1445" s="187">
        <v>20.51</v>
      </c>
    </row>
    <row r="1446" spans="1:5">
      <c r="A1446" s="186">
        <v>38428</v>
      </c>
      <c r="B1446" s="186" t="s">
        <v>2252</v>
      </c>
      <c r="C1446" s="186" t="s">
        <v>175</v>
      </c>
      <c r="D1446" s="186" t="s">
        <v>177</v>
      </c>
      <c r="E1446" s="187">
        <v>19.21</v>
      </c>
    </row>
    <row r="1447" spans="1:5">
      <c r="A1447" s="186">
        <v>38007</v>
      </c>
      <c r="B1447" s="186" t="s">
        <v>2253</v>
      </c>
      <c r="C1447" s="186" t="s">
        <v>175</v>
      </c>
      <c r="D1447" s="186" t="s">
        <v>177</v>
      </c>
      <c r="E1447" s="187">
        <v>31.39</v>
      </c>
    </row>
    <row r="1448" spans="1:5">
      <c r="A1448" s="186">
        <v>38008</v>
      </c>
      <c r="B1448" s="186" t="s">
        <v>2254</v>
      </c>
      <c r="C1448" s="186" t="s">
        <v>175</v>
      </c>
      <c r="D1448" s="186" t="s">
        <v>177</v>
      </c>
      <c r="E1448" s="187">
        <v>126.41</v>
      </c>
    </row>
    <row r="1449" spans="1:5">
      <c r="A1449" s="186">
        <v>38009</v>
      </c>
      <c r="B1449" s="186" t="s">
        <v>2255</v>
      </c>
      <c r="C1449" s="186" t="s">
        <v>175</v>
      </c>
      <c r="D1449" s="186" t="s">
        <v>177</v>
      </c>
      <c r="E1449" s="187">
        <v>154.49</v>
      </c>
    </row>
    <row r="1450" spans="1:5">
      <c r="A1450" s="186">
        <v>39279</v>
      </c>
      <c r="B1450" s="186" t="s">
        <v>2256</v>
      </c>
      <c r="C1450" s="186" t="s">
        <v>175</v>
      </c>
      <c r="D1450" s="186" t="s">
        <v>177</v>
      </c>
      <c r="E1450" s="187">
        <v>16.5</v>
      </c>
    </row>
    <row r="1451" spans="1:5">
      <c r="A1451" s="186">
        <v>38845</v>
      </c>
      <c r="B1451" s="186" t="s">
        <v>2257</v>
      </c>
      <c r="C1451" s="186" t="s">
        <v>175</v>
      </c>
      <c r="D1451" s="186" t="s">
        <v>177</v>
      </c>
      <c r="E1451" s="187">
        <v>23.88</v>
      </c>
    </row>
    <row r="1452" spans="1:5">
      <c r="A1452" s="186">
        <v>39280</v>
      </c>
      <c r="B1452" s="186" t="s">
        <v>2258</v>
      </c>
      <c r="C1452" s="186" t="s">
        <v>175</v>
      </c>
      <c r="D1452" s="186" t="s">
        <v>177</v>
      </c>
      <c r="E1452" s="187">
        <v>21.4</v>
      </c>
    </row>
    <row r="1453" spans="1:5">
      <c r="A1453" s="186">
        <v>39281</v>
      </c>
      <c r="B1453" s="186" t="s">
        <v>2259</v>
      </c>
      <c r="C1453" s="186" t="s">
        <v>175</v>
      </c>
      <c r="D1453" s="186" t="s">
        <v>177</v>
      </c>
      <c r="E1453" s="187">
        <v>28.17</v>
      </c>
    </row>
    <row r="1454" spans="1:5">
      <c r="A1454" s="186">
        <v>38849</v>
      </c>
      <c r="B1454" s="186" t="s">
        <v>2260</v>
      </c>
      <c r="C1454" s="186" t="s">
        <v>175</v>
      </c>
      <c r="D1454" s="186" t="s">
        <v>177</v>
      </c>
      <c r="E1454" s="187">
        <v>24.14</v>
      </c>
    </row>
    <row r="1455" spans="1:5">
      <c r="A1455" s="186">
        <v>39282</v>
      </c>
      <c r="B1455" s="186" t="s">
        <v>2261</v>
      </c>
      <c r="C1455" s="186" t="s">
        <v>175</v>
      </c>
      <c r="D1455" s="186" t="s">
        <v>177</v>
      </c>
      <c r="E1455" s="187">
        <v>28.85</v>
      </c>
    </row>
    <row r="1456" spans="1:5">
      <c r="A1456" s="186">
        <v>38852</v>
      </c>
      <c r="B1456" s="186" t="s">
        <v>2262</v>
      </c>
      <c r="C1456" s="186" t="s">
        <v>175</v>
      </c>
      <c r="D1456" s="186" t="s">
        <v>177</v>
      </c>
      <c r="E1456" s="187">
        <v>39.25</v>
      </c>
    </row>
    <row r="1457" spans="1:5">
      <c r="A1457" s="186">
        <v>38844</v>
      </c>
      <c r="B1457" s="186" t="s">
        <v>2263</v>
      </c>
      <c r="C1457" s="186" t="s">
        <v>175</v>
      </c>
      <c r="D1457" s="186" t="s">
        <v>177</v>
      </c>
      <c r="E1457" s="187">
        <v>12.06</v>
      </c>
    </row>
    <row r="1458" spans="1:5">
      <c r="A1458" s="186">
        <v>38846</v>
      </c>
      <c r="B1458" s="186" t="s">
        <v>2264</v>
      </c>
      <c r="C1458" s="186" t="s">
        <v>175</v>
      </c>
      <c r="D1458" s="186" t="s">
        <v>177</v>
      </c>
      <c r="E1458" s="187">
        <v>13.19</v>
      </c>
    </row>
    <row r="1459" spans="1:5">
      <c r="A1459" s="186">
        <v>38847</v>
      </c>
      <c r="B1459" s="186" t="s">
        <v>2265</v>
      </c>
      <c r="C1459" s="186" t="s">
        <v>175</v>
      </c>
      <c r="D1459" s="186" t="s">
        <v>177</v>
      </c>
      <c r="E1459" s="187">
        <v>16.23</v>
      </c>
    </row>
    <row r="1460" spans="1:5">
      <c r="A1460" s="186">
        <v>38850</v>
      </c>
      <c r="B1460" s="186" t="s">
        <v>2266</v>
      </c>
      <c r="C1460" s="186" t="s">
        <v>175</v>
      </c>
      <c r="D1460" s="186" t="s">
        <v>177</v>
      </c>
      <c r="E1460" s="187">
        <v>22.56</v>
      </c>
    </row>
    <row r="1461" spans="1:5">
      <c r="A1461" s="186">
        <v>38848</v>
      </c>
      <c r="B1461" s="186" t="s">
        <v>2267</v>
      </c>
      <c r="C1461" s="186" t="s">
        <v>175</v>
      </c>
      <c r="D1461" s="186" t="s">
        <v>177</v>
      </c>
      <c r="E1461" s="187">
        <v>18.87</v>
      </c>
    </row>
    <row r="1462" spans="1:5">
      <c r="A1462" s="186">
        <v>38851</v>
      </c>
      <c r="B1462" s="186" t="s">
        <v>2268</v>
      </c>
      <c r="C1462" s="186" t="s">
        <v>175</v>
      </c>
      <c r="D1462" s="186" t="s">
        <v>177</v>
      </c>
      <c r="E1462" s="187">
        <v>34.29</v>
      </c>
    </row>
    <row r="1463" spans="1:5">
      <c r="A1463" s="186">
        <v>38860</v>
      </c>
      <c r="B1463" s="186" t="s">
        <v>2269</v>
      </c>
      <c r="C1463" s="186" t="s">
        <v>175</v>
      </c>
      <c r="D1463" s="186" t="s">
        <v>177</v>
      </c>
      <c r="E1463" s="187">
        <v>9.69</v>
      </c>
    </row>
    <row r="1464" spans="1:5">
      <c r="A1464" s="186">
        <v>38861</v>
      </c>
      <c r="B1464" s="186" t="s">
        <v>2270</v>
      </c>
      <c r="C1464" s="186" t="s">
        <v>175</v>
      </c>
      <c r="D1464" s="186" t="s">
        <v>177</v>
      </c>
      <c r="E1464" s="187">
        <v>13.04</v>
      </c>
    </row>
    <row r="1465" spans="1:5">
      <c r="A1465" s="186">
        <v>38862</v>
      </c>
      <c r="B1465" s="186" t="s">
        <v>2271</v>
      </c>
      <c r="C1465" s="186" t="s">
        <v>175</v>
      </c>
      <c r="D1465" s="186" t="s">
        <v>177</v>
      </c>
      <c r="E1465" s="187">
        <v>10.99</v>
      </c>
    </row>
    <row r="1466" spans="1:5">
      <c r="A1466" s="186">
        <v>38863</v>
      </c>
      <c r="B1466" s="186" t="s">
        <v>2272</v>
      </c>
      <c r="C1466" s="186" t="s">
        <v>175</v>
      </c>
      <c r="D1466" s="186" t="s">
        <v>177</v>
      </c>
      <c r="E1466" s="187">
        <v>12.63</v>
      </c>
    </row>
    <row r="1467" spans="1:5">
      <c r="A1467" s="186">
        <v>38865</v>
      </c>
      <c r="B1467" s="186" t="s">
        <v>2273</v>
      </c>
      <c r="C1467" s="186" t="s">
        <v>175</v>
      </c>
      <c r="D1467" s="186" t="s">
        <v>177</v>
      </c>
      <c r="E1467" s="187">
        <v>17.149999999999999</v>
      </c>
    </row>
    <row r="1468" spans="1:5">
      <c r="A1468" s="186">
        <v>38864</v>
      </c>
      <c r="B1468" s="186" t="s">
        <v>2274</v>
      </c>
      <c r="C1468" s="186" t="s">
        <v>175</v>
      </c>
      <c r="D1468" s="186" t="s">
        <v>177</v>
      </c>
      <c r="E1468" s="187">
        <v>26.22</v>
      </c>
    </row>
    <row r="1469" spans="1:5">
      <c r="A1469" s="186">
        <v>38866</v>
      </c>
      <c r="B1469" s="186" t="s">
        <v>2275</v>
      </c>
      <c r="C1469" s="186" t="s">
        <v>175</v>
      </c>
      <c r="D1469" s="186" t="s">
        <v>177</v>
      </c>
      <c r="E1469" s="187">
        <v>18.46</v>
      </c>
    </row>
    <row r="1470" spans="1:5">
      <c r="A1470" s="186">
        <v>38868</v>
      </c>
      <c r="B1470" s="186" t="s">
        <v>2276</v>
      </c>
      <c r="C1470" s="186" t="s">
        <v>175</v>
      </c>
      <c r="D1470" s="186" t="s">
        <v>177</v>
      </c>
      <c r="E1470" s="187">
        <v>30.77</v>
      </c>
    </row>
    <row r="1471" spans="1:5">
      <c r="A1471" s="186">
        <v>38853</v>
      </c>
      <c r="B1471" s="186" t="s">
        <v>2277</v>
      </c>
      <c r="C1471" s="186" t="s">
        <v>175</v>
      </c>
      <c r="D1471" s="186" t="s">
        <v>177</v>
      </c>
      <c r="E1471" s="187">
        <v>9.94</v>
      </c>
    </row>
    <row r="1472" spans="1:5">
      <c r="A1472" s="186">
        <v>38854</v>
      </c>
      <c r="B1472" s="186" t="s">
        <v>2278</v>
      </c>
      <c r="C1472" s="186" t="s">
        <v>175</v>
      </c>
      <c r="D1472" s="186" t="s">
        <v>177</v>
      </c>
      <c r="E1472" s="187">
        <v>13.59</v>
      </c>
    </row>
    <row r="1473" spans="1:5">
      <c r="A1473" s="186">
        <v>38855</v>
      </c>
      <c r="B1473" s="186" t="s">
        <v>2279</v>
      </c>
      <c r="C1473" s="186" t="s">
        <v>175</v>
      </c>
      <c r="D1473" s="186" t="s">
        <v>177</v>
      </c>
      <c r="E1473" s="187">
        <v>10.08</v>
      </c>
    </row>
    <row r="1474" spans="1:5">
      <c r="A1474" s="186">
        <v>38856</v>
      </c>
      <c r="B1474" s="186" t="s">
        <v>2280</v>
      </c>
      <c r="C1474" s="186" t="s">
        <v>175</v>
      </c>
      <c r="D1474" s="186" t="s">
        <v>177</v>
      </c>
      <c r="E1474" s="187">
        <v>16.190000000000001</v>
      </c>
    </row>
    <row r="1475" spans="1:5">
      <c r="A1475" s="186">
        <v>38857</v>
      </c>
      <c r="B1475" s="186" t="s">
        <v>2281</v>
      </c>
      <c r="C1475" s="186" t="s">
        <v>175</v>
      </c>
      <c r="D1475" s="186" t="s">
        <v>177</v>
      </c>
      <c r="E1475" s="187">
        <v>21.41</v>
      </c>
    </row>
    <row r="1476" spans="1:5">
      <c r="A1476" s="186">
        <v>38858</v>
      </c>
      <c r="B1476" s="186" t="s">
        <v>2282</v>
      </c>
      <c r="C1476" s="186" t="s">
        <v>175</v>
      </c>
      <c r="D1476" s="186" t="s">
        <v>177</v>
      </c>
      <c r="E1476" s="187">
        <v>19.47</v>
      </c>
    </row>
    <row r="1477" spans="1:5">
      <c r="A1477" s="186">
        <v>38859</v>
      </c>
      <c r="B1477" s="186" t="s">
        <v>2283</v>
      </c>
      <c r="C1477" s="186" t="s">
        <v>175</v>
      </c>
      <c r="D1477" s="186" t="s">
        <v>177</v>
      </c>
      <c r="E1477" s="187">
        <v>31.53</v>
      </c>
    </row>
    <row r="1478" spans="1:5">
      <c r="A1478" s="186">
        <v>3104</v>
      </c>
      <c r="B1478" s="186" t="s">
        <v>2284</v>
      </c>
      <c r="C1478" s="186" t="s">
        <v>217</v>
      </c>
      <c r="D1478" s="186" t="s">
        <v>176</v>
      </c>
      <c r="E1478" s="187">
        <v>157.1</v>
      </c>
    </row>
    <row r="1479" spans="1:5">
      <c r="A1479" s="186">
        <v>1607</v>
      </c>
      <c r="B1479" s="186" t="s">
        <v>2285</v>
      </c>
      <c r="C1479" s="186" t="s">
        <v>217</v>
      </c>
      <c r="D1479" s="186" t="s">
        <v>176</v>
      </c>
      <c r="E1479" s="187">
        <v>0.15</v>
      </c>
    </row>
    <row r="1480" spans="1:5">
      <c r="A1480" s="186">
        <v>38169</v>
      </c>
      <c r="B1480" s="186" t="s">
        <v>2286</v>
      </c>
      <c r="C1480" s="186" t="s">
        <v>217</v>
      </c>
      <c r="D1480" s="186" t="s">
        <v>176</v>
      </c>
      <c r="E1480" s="187">
        <v>62.84</v>
      </c>
    </row>
    <row r="1481" spans="1:5">
      <c r="A1481" s="186">
        <v>6142</v>
      </c>
      <c r="B1481" s="186" t="s">
        <v>2287</v>
      </c>
      <c r="C1481" s="186" t="s">
        <v>175</v>
      </c>
      <c r="D1481" s="186" t="s">
        <v>176</v>
      </c>
      <c r="E1481" s="187">
        <v>8.6999999999999993</v>
      </c>
    </row>
    <row r="1482" spans="1:5">
      <c r="A1482" s="186">
        <v>11686</v>
      </c>
      <c r="B1482" s="186" t="s">
        <v>2288</v>
      </c>
      <c r="C1482" s="186" t="s">
        <v>175</v>
      </c>
      <c r="D1482" s="186" t="s">
        <v>176</v>
      </c>
      <c r="E1482" s="187">
        <v>12.08</v>
      </c>
    </row>
    <row r="1483" spans="1:5">
      <c r="A1483" s="186">
        <v>37598</v>
      </c>
      <c r="B1483" s="186" t="s">
        <v>2289</v>
      </c>
      <c r="C1483" s="186" t="s">
        <v>175</v>
      </c>
      <c r="D1483" s="186" t="s">
        <v>177</v>
      </c>
      <c r="E1483" s="187">
        <v>33.86</v>
      </c>
    </row>
    <row r="1484" spans="1:5">
      <c r="A1484" s="186">
        <v>25398</v>
      </c>
      <c r="B1484" s="186" t="s">
        <v>2290</v>
      </c>
      <c r="C1484" s="186" t="s">
        <v>175</v>
      </c>
      <c r="D1484" s="186" t="s">
        <v>177</v>
      </c>
      <c r="E1484" s="188">
        <v>5018.0600000000004</v>
      </c>
    </row>
    <row r="1485" spans="1:5">
      <c r="A1485" s="186">
        <v>25399</v>
      </c>
      <c r="B1485" s="186" t="s">
        <v>2291</v>
      </c>
      <c r="C1485" s="186" t="s">
        <v>175</v>
      </c>
      <c r="D1485" s="186" t="s">
        <v>177</v>
      </c>
      <c r="E1485" s="188">
        <v>3046.4</v>
      </c>
    </row>
    <row r="1486" spans="1:5">
      <c r="A1486" s="186">
        <v>43440</v>
      </c>
      <c r="B1486" s="186" t="s">
        <v>2292</v>
      </c>
      <c r="C1486" s="186" t="s">
        <v>175</v>
      </c>
      <c r="D1486" s="186" t="s">
        <v>176</v>
      </c>
      <c r="E1486" s="187">
        <v>197.86</v>
      </c>
    </row>
    <row r="1487" spans="1:5">
      <c r="A1487" s="186">
        <v>10667</v>
      </c>
      <c r="B1487" s="186" t="s">
        <v>2293</v>
      </c>
      <c r="C1487" s="186" t="s">
        <v>175</v>
      </c>
      <c r="D1487" s="186" t="s">
        <v>177</v>
      </c>
      <c r="E1487" s="188">
        <v>14750</v>
      </c>
    </row>
    <row r="1488" spans="1:5">
      <c r="A1488" s="186">
        <v>1613</v>
      </c>
      <c r="B1488" s="186" t="s">
        <v>2294</v>
      </c>
      <c r="C1488" s="186" t="s">
        <v>175</v>
      </c>
      <c r="D1488" s="186" t="s">
        <v>177</v>
      </c>
      <c r="E1488" s="188">
        <v>1464.3</v>
      </c>
    </row>
    <row r="1489" spans="1:5">
      <c r="A1489" s="186">
        <v>1626</v>
      </c>
      <c r="B1489" s="186" t="s">
        <v>2295</v>
      </c>
      <c r="C1489" s="186" t="s">
        <v>175</v>
      </c>
      <c r="D1489" s="186" t="s">
        <v>177</v>
      </c>
      <c r="E1489" s="188">
        <v>2190.04</v>
      </c>
    </row>
    <row r="1490" spans="1:5">
      <c r="A1490" s="186">
        <v>1625</v>
      </c>
      <c r="B1490" s="186" t="s">
        <v>2296</v>
      </c>
      <c r="C1490" s="186" t="s">
        <v>175</v>
      </c>
      <c r="D1490" s="186" t="s">
        <v>177</v>
      </c>
      <c r="E1490" s="187">
        <v>152.96</v>
      </c>
    </row>
    <row r="1491" spans="1:5">
      <c r="A1491" s="186">
        <v>1622</v>
      </c>
      <c r="B1491" s="186" t="s">
        <v>2297</v>
      </c>
      <c r="C1491" s="186" t="s">
        <v>175</v>
      </c>
      <c r="D1491" s="186" t="s">
        <v>177</v>
      </c>
      <c r="E1491" s="188">
        <v>4942.0200000000004</v>
      </c>
    </row>
    <row r="1492" spans="1:5">
      <c r="A1492" s="186">
        <v>1620</v>
      </c>
      <c r="B1492" s="186" t="s">
        <v>2298</v>
      </c>
      <c r="C1492" s="186" t="s">
        <v>175</v>
      </c>
      <c r="D1492" s="186" t="s">
        <v>177</v>
      </c>
      <c r="E1492" s="187">
        <v>322.23</v>
      </c>
    </row>
    <row r="1493" spans="1:5">
      <c r="A1493" s="186">
        <v>1629</v>
      </c>
      <c r="B1493" s="186" t="s">
        <v>2299</v>
      </c>
      <c r="C1493" s="186" t="s">
        <v>175</v>
      </c>
      <c r="D1493" s="186" t="s">
        <v>177</v>
      </c>
      <c r="E1493" s="188">
        <v>12027.71</v>
      </c>
    </row>
    <row r="1494" spans="1:5">
      <c r="A1494" s="186">
        <v>1627</v>
      </c>
      <c r="B1494" s="186" t="s">
        <v>2300</v>
      </c>
      <c r="C1494" s="186" t="s">
        <v>175</v>
      </c>
      <c r="D1494" s="186" t="s">
        <v>177</v>
      </c>
      <c r="E1494" s="187">
        <v>615.92999999999995</v>
      </c>
    </row>
    <row r="1495" spans="1:5">
      <c r="A1495" s="186">
        <v>1623</v>
      </c>
      <c r="B1495" s="186" t="s">
        <v>2301</v>
      </c>
      <c r="C1495" s="186" t="s">
        <v>175</v>
      </c>
      <c r="D1495" s="186" t="s">
        <v>177</v>
      </c>
      <c r="E1495" s="187">
        <v>124.75</v>
      </c>
    </row>
    <row r="1496" spans="1:5">
      <c r="A1496" s="186">
        <v>1619</v>
      </c>
      <c r="B1496" s="186" t="s">
        <v>2302</v>
      </c>
      <c r="C1496" s="186" t="s">
        <v>175</v>
      </c>
      <c r="D1496" s="186" t="s">
        <v>177</v>
      </c>
      <c r="E1496" s="187">
        <v>171.6</v>
      </c>
    </row>
    <row r="1497" spans="1:5">
      <c r="A1497" s="186">
        <v>1630</v>
      </c>
      <c r="B1497" s="186" t="s">
        <v>2303</v>
      </c>
      <c r="C1497" s="186" t="s">
        <v>175</v>
      </c>
      <c r="D1497" s="186" t="s">
        <v>177</v>
      </c>
      <c r="E1497" s="188">
        <v>3778.28</v>
      </c>
    </row>
    <row r="1498" spans="1:5">
      <c r="A1498" s="186">
        <v>1616</v>
      </c>
      <c r="B1498" s="186" t="s">
        <v>2304</v>
      </c>
      <c r="C1498" s="186" t="s">
        <v>175</v>
      </c>
      <c r="D1498" s="186" t="s">
        <v>177</v>
      </c>
      <c r="E1498" s="188">
        <v>5811.06</v>
      </c>
    </row>
    <row r="1499" spans="1:5">
      <c r="A1499" s="186">
        <v>1614</v>
      </c>
      <c r="B1499" s="186" t="s">
        <v>2305</v>
      </c>
      <c r="C1499" s="186" t="s">
        <v>175</v>
      </c>
      <c r="D1499" s="186" t="s">
        <v>177</v>
      </c>
      <c r="E1499" s="187">
        <v>265.58</v>
      </c>
    </row>
    <row r="1500" spans="1:5">
      <c r="A1500" s="186">
        <v>1617</v>
      </c>
      <c r="B1500" s="186" t="s">
        <v>2306</v>
      </c>
      <c r="C1500" s="186" t="s">
        <v>175</v>
      </c>
      <c r="D1500" s="186" t="s">
        <v>177</v>
      </c>
      <c r="E1500" s="188">
        <v>6937.15</v>
      </c>
    </row>
    <row r="1501" spans="1:5">
      <c r="A1501" s="186">
        <v>1621</v>
      </c>
      <c r="B1501" s="186" t="s">
        <v>2307</v>
      </c>
      <c r="C1501" s="186" t="s">
        <v>175</v>
      </c>
      <c r="D1501" s="186" t="s">
        <v>177</v>
      </c>
      <c r="E1501" s="187">
        <v>474.99</v>
      </c>
    </row>
    <row r="1502" spans="1:5">
      <c r="A1502" s="186">
        <v>1624</v>
      </c>
      <c r="B1502" s="186" t="s">
        <v>2308</v>
      </c>
      <c r="C1502" s="186" t="s">
        <v>175</v>
      </c>
      <c r="D1502" s="186" t="s">
        <v>177</v>
      </c>
      <c r="E1502" s="188">
        <v>17051.849999999999</v>
      </c>
    </row>
    <row r="1503" spans="1:5">
      <c r="A1503" s="186">
        <v>1615</v>
      </c>
      <c r="B1503" s="186" t="s">
        <v>2309</v>
      </c>
      <c r="C1503" s="186" t="s">
        <v>175</v>
      </c>
      <c r="D1503" s="186" t="s">
        <v>177</v>
      </c>
      <c r="E1503" s="187">
        <v>891.96</v>
      </c>
    </row>
    <row r="1504" spans="1:5">
      <c r="A1504" s="186">
        <v>1612</v>
      </c>
      <c r="B1504" s="186" t="s">
        <v>2310</v>
      </c>
      <c r="C1504" s="186" t="s">
        <v>175</v>
      </c>
      <c r="D1504" s="186" t="s">
        <v>177</v>
      </c>
      <c r="E1504" s="187">
        <v>117.48</v>
      </c>
    </row>
    <row r="1505" spans="1:5">
      <c r="A1505" s="186">
        <v>1618</v>
      </c>
      <c r="B1505" s="186" t="s">
        <v>2311</v>
      </c>
      <c r="C1505" s="186" t="s">
        <v>175</v>
      </c>
      <c r="D1505" s="186" t="s">
        <v>177</v>
      </c>
      <c r="E1505" s="188">
        <v>1225.69</v>
      </c>
    </row>
    <row r="1506" spans="1:5">
      <c r="A1506" s="186">
        <v>14211</v>
      </c>
      <c r="B1506" s="186" t="s">
        <v>2312</v>
      </c>
      <c r="C1506" s="186" t="s">
        <v>175</v>
      </c>
      <c r="D1506" s="186" t="s">
        <v>176</v>
      </c>
      <c r="E1506" s="187">
        <v>31.04</v>
      </c>
    </row>
    <row r="1507" spans="1:5">
      <c r="A1507" s="186">
        <v>34500</v>
      </c>
      <c r="B1507" s="186" t="s">
        <v>2313</v>
      </c>
      <c r="C1507" s="186" t="s">
        <v>187</v>
      </c>
      <c r="D1507" s="186" t="s">
        <v>176</v>
      </c>
      <c r="E1507" s="187">
        <v>115.62</v>
      </c>
    </row>
    <row r="1508" spans="1:5">
      <c r="A1508" s="186">
        <v>40934</v>
      </c>
      <c r="B1508" s="186" t="s">
        <v>2314</v>
      </c>
      <c r="C1508" s="186" t="s">
        <v>188</v>
      </c>
      <c r="D1508" s="186" t="s">
        <v>176</v>
      </c>
      <c r="E1508" s="188">
        <v>20446.98</v>
      </c>
    </row>
    <row r="1509" spans="1:5">
      <c r="A1509" s="186">
        <v>38200</v>
      </c>
      <c r="B1509" s="186" t="s">
        <v>2315</v>
      </c>
      <c r="C1509" s="186" t="s">
        <v>218</v>
      </c>
      <c r="D1509" s="186" t="s">
        <v>176</v>
      </c>
      <c r="E1509" s="187">
        <v>512.19000000000005</v>
      </c>
    </row>
    <row r="1510" spans="1:5">
      <c r="A1510" s="186">
        <v>39269</v>
      </c>
      <c r="B1510" s="186" t="s">
        <v>2316</v>
      </c>
      <c r="C1510" s="186" t="s">
        <v>181</v>
      </c>
      <c r="D1510" s="186" t="s">
        <v>176</v>
      </c>
      <c r="E1510" s="187">
        <v>1.54</v>
      </c>
    </row>
    <row r="1511" spans="1:5">
      <c r="A1511" s="186">
        <v>11889</v>
      </c>
      <c r="B1511" s="186" t="s">
        <v>2317</v>
      </c>
      <c r="C1511" s="186" t="s">
        <v>181</v>
      </c>
      <c r="D1511" s="186" t="s">
        <v>176</v>
      </c>
      <c r="E1511" s="187">
        <v>2.14</v>
      </c>
    </row>
    <row r="1512" spans="1:5">
      <c r="A1512" s="186">
        <v>39270</v>
      </c>
      <c r="B1512" s="186" t="s">
        <v>2318</v>
      </c>
      <c r="C1512" s="186" t="s">
        <v>181</v>
      </c>
      <c r="D1512" s="186" t="s">
        <v>176</v>
      </c>
      <c r="E1512" s="187">
        <v>2.5499999999999998</v>
      </c>
    </row>
    <row r="1513" spans="1:5">
      <c r="A1513" s="186">
        <v>11890</v>
      </c>
      <c r="B1513" s="186" t="s">
        <v>2319</v>
      </c>
      <c r="C1513" s="186" t="s">
        <v>181</v>
      </c>
      <c r="D1513" s="186" t="s">
        <v>176</v>
      </c>
      <c r="E1513" s="187">
        <v>3.32</v>
      </c>
    </row>
    <row r="1514" spans="1:5">
      <c r="A1514" s="186">
        <v>11891</v>
      </c>
      <c r="B1514" s="186" t="s">
        <v>2320</v>
      </c>
      <c r="C1514" s="186" t="s">
        <v>181</v>
      </c>
      <c r="D1514" s="186" t="s">
        <v>176</v>
      </c>
      <c r="E1514" s="187">
        <v>5.48</v>
      </c>
    </row>
    <row r="1515" spans="1:5">
      <c r="A1515" s="186">
        <v>11892</v>
      </c>
      <c r="B1515" s="186" t="s">
        <v>2321</v>
      </c>
      <c r="C1515" s="186" t="s">
        <v>181</v>
      </c>
      <c r="D1515" s="186" t="s">
        <v>176</v>
      </c>
      <c r="E1515" s="187">
        <v>8.44</v>
      </c>
    </row>
    <row r="1516" spans="1:5">
      <c r="A1516" s="186">
        <v>37601</v>
      </c>
      <c r="B1516" s="186" t="s">
        <v>2322</v>
      </c>
      <c r="C1516" s="186" t="s">
        <v>181</v>
      </c>
      <c r="D1516" s="186" t="s">
        <v>177</v>
      </c>
      <c r="E1516" s="187">
        <v>7.52</v>
      </c>
    </row>
    <row r="1517" spans="1:5">
      <c r="A1517" s="186">
        <v>1634</v>
      </c>
      <c r="B1517" s="186" t="s">
        <v>2323</v>
      </c>
      <c r="C1517" s="186" t="s">
        <v>181</v>
      </c>
      <c r="D1517" s="186" t="s">
        <v>177</v>
      </c>
      <c r="E1517" s="187">
        <v>7.77</v>
      </c>
    </row>
    <row r="1518" spans="1:5">
      <c r="A1518" s="186">
        <v>5086</v>
      </c>
      <c r="B1518" s="186" t="s">
        <v>2324</v>
      </c>
      <c r="C1518" s="186" t="s">
        <v>184</v>
      </c>
      <c r="D1518" s="186" t="s">
        <v>176</v>
      </c>
      <c r="E1518" s="187">
        <v>26.01</v>
      </c>
    </row>
    <row r="1519" spans="1:5">
      <c r="A1519" s="186">
        <v>11280</v>
      </c>
      <c r="B1519" s="186" t="s">
        <v>2325</v>
      </c>
      <c r="C1519" s="186" t="s">
        <v>175</v>
      </c>
      <c r="D1519" s="186" t="s">
        <v>176</v>
      </c>
      <c r="E1519" s="188">
        <v>11605.07</v>
      </c>
    </row>
    <row r="1520" spans="1:5">
      <c r="A1520" s="186">
        <v>40519</v>
      </c>
      <c r="B1520" s="186" t="s">
        <v>2326</v>
      </c>
      <c r="C1520" s="186" t="s">
        <v>175</v>
      </c>
      <c r="D1520" s="186" t="s">
        <v>176</v>
      </c>
      <c r="E1520" s="188">
        <v>95668.23</v>
      </c>
    </row>
    <row r="1521" spans="1:5">
      <c r="A1521" s="186">
        <v>39869</v>
      </c>
      <c r="B1521" s="186" t="s">
        <v>2327</v>
      </c>
      <c r="C1521" s="186" t="s">
        <v>175</v>
      </c>
      <c r="D1521" s="186" t="s">
        <v>177</v>
      </c>
      <c r="E1521" s="187">
        <v>14.33</v>
      </c>
    </row>
    <row r="1522" spans="1:5">
      <c r="A1522" s="186">
        <v>39870</v>
      </c>
      <c r="B1522" s="186" t="s">
        <v>2328</v>
      </c>
      <c r="C1522" s="186" t="s">
        <v>175</v>
      </c>
      <c r="D1522" s="186" t="s">
        <v>177</v>
      </c>
      <c r="E1522" s="187">
        <v>21.92</v>
      </c>
    </row>
    <row r="1523" spans="1:5">
      <c r="A1523" s="186">
        <v>39871</v>
      </c>
      <c r="B1523" s="186" t="s">
        <v>2329</v>
      </c>
      <c r="C1523" s="186" t="s">
        <v>175</v>
      </c>
      <c r="D1523" s="186" t="s">
        <v>177</v>
      </c>
      <c r="E1523" s="187">
        <v>24.57</v>
      </c>
    </row>
    <row r="1524" spans="1:5">
      <c r="A1524" s="186">
        <v>12722</v>
      </c>
      <c r="B1524" s="186" t="s">
        <v>2330</v>
      </c>
      <c r="C1524" s="186" t="s">
        <v>175</v>
      </c>
      <c r="D1524" s="186" t="s">
        <v>177</v>
      </c>
      <c r="E1524" s="187">
        <v>822.28</v>
      </c>
    </row>
    <row r="1525" spans="1:5">
      <c r="A1525" s="186">
        <v>12714</v>
      </c>
      <c r="B1525" s="186" t="s">
        <v>2331</v>
      </c>
      <c r="C1525" s="186" t="s">
        <v>175</v>
      </c>
      <c r="D1525" s="186" t="s">
        <v>177</v>
      </c>
      <c r="E1525" s="187">
        <v>5.37</v>
      </c>
    </row>
    <row r="1526" spans="1:5">
      <c r="A1526" s="186">
        <v>12715</v>
      </c>
      <c r="B1526" s="186" t="s">
        <v>2332</v>
      </c>
      <c r="C1526" s="186" t="s">
        <v>175</v>
      </c>
      <c r="D1526" s="186" t="s">
        <v>177</v>
      </c>
      <c r="E1526" s="187">
        <v>12.12</v>
      </c>
    </row>
    <row r="1527" spans="1:5">
      <c r="A1527" s="186">
        <v>12716</v>
      </c>
      <c r="B1527" s="186" t="s">
        <v>2333</v>
      </c>
      <c r="C1527" s="186" t="s">
        <v>175</v>
      </c>
      <c r="D1527" s="186" t="s">
        <v>177</v>
      </c>
      <c r="E1527" s="187">
        <v>20.81</v>
      </c>
    </row>
    <row r="1528" spans="1:5">
      <c r="A1528" s="186">
        <v>12717</v>
      </c>
      <c r="B1528" s="186" t="s">
        <v>2334</v>
      </c>
      <c r="C1528" s="186" t="s">
        <v>175</v>
      </c>
      <c r="D1528" s="186" t="s">
        <v>177</v>
      </c>
      <c r="E1528" s="187">
        <v>40.909999999999997</v>
      </c>
    </row>
    <row r="1529" spans="1:5">
      <c r="A1529" s="186">
        <v>12718</v>
      </c>
      <c r="B1529" s="186" t="s">
        <v>2335</v>
      </c>
      <c r="C1529" s="186" t="s">
        <v>175</v>
      </c>
      <c r="D1529" s="186" t="s">
        <v>177</v>
      </c>
      <c r="E1529" s="187">
        <v>62.78</v>
      </c>
    </row>
    <row r="1530" spans="1:5">
      <c r="A1530" s="186">
        <v>12719</v>
      </c>
      <c r="B1530" s="186" t="s">
        <v>2336</v>
      </c>
      <c r="C1530" s="186" t="s">
        <v>175</v>
      </c>
      <c r="D1530" s="186" t="s">
        <v>177</v>
      </c>
      <c r="E1530" s="187">
        <v>99.66</v>
      </c>
    </row>
    <row r="1531" spans="1:5">
      <c r="A1531" s="186">
        <v>12720</v>
      </c>
      <c r="B1531" s="186" t="s">
        <v>2337</v>
      </c>
      <c r="C1531" s="186" t="s">
        <v>175</v>
      </c>
      <c r="D1531" s="186" t="s">
        <v>177</v>
      </c>
      <c r="E1531" s="187">
        <v>347.03</v>
      </c>
    </row>
    <row r="1532" spans="1:5">
      <c r="A1532" s="186">
        <v>12721</v>
      </c>
      <c r="B1532" s="186" t="s">
        <v>2338</v>
      </c>
      <c r="C1532" s="186" t="s">
        <v>175</v>
      </c>
      <c r="D1532" s="186" t="s">
        <v>177</v>
      </c>
      <c r="E1532" s="187">
        <v>332.77</v>
      </c>
    </row>
    <row r="1533" spans="1:5">
      <c r="A1533" s="186">
        <v>3468</v>
      </c>
      <c r="B1533" s="186" t="s">
        <v>2339</v>
      </c>
      <c r="C1533" s="186" t="s">
        <v>175</v>
      </c>
      <c r="D1533" s="186" t="s">
        <v>177</v>
      </c>
      <c r="E1533" s="187">
        <v>41.02</v>
      </c>
    </row>
    <row r="1534" spans="1:5">
      <c r="A1534" s="186">
        <v>3465</v>
      </c>
      <c r="B1534" s="186" t="s">
        <v>2340</v>
      </c>
      <c r="C1534" s="186" t="s">
        <v>175</v>
      </c>
      <c r="D1534" s="186" t="s">
        <v>177</v>
      </c>
      <c r="E1534" s="187">
        <v>41.01</v>
      </c>
    </row>
    <row r="1535" spans="1:5">
      <c r="A1535" s="186">
        <v>12403</v>
      </c>
      <c r="B1535" s="186" t="s">
        <v>2341</v>
      </c>
      <c r="C1535" s="186" t="s">
        <v>175</v>
      </c>
      <c r="D1535" s="186" t="s">
        <v>177</v>
      </c>
      <c r="E1535" s="187">
        <v>29.23</v>
      </c>
    </row>
    <row r="1536" spans="1:5">
      <c r="A1536" s="186">
        <v>3463</v>
      </c>
      <c r="B1536" s="186" t="s">
        <v>2342</v>
      </c>
      <c r="C1536" s="186" t="s">
        <v>175</v>
      </c>
      <c r="D1536" s="186" t="s">
        <v>177</v>
      </c>
      <c r="E1536" s="187">
        <v>17.079999999999998</v>
      </c>
    </row>
    <row r="1537" spans="1:5">
      <c r="A1537" s="186">
        <v>3464</v>
      </c>
      <c r="B1537" s="186" t="s">
        <v>2343</v>
      </c>
      <c r="C1537" s="186" t="s">
        <v>175</v>
      </c>
      <c r="D1537" s="186" t="s">
        <v>177</v>
      </c>
      <c r="E1537" s="187">
        <v>17.079999999999998</v>
      </c>
    </row>
    <row r="1538" spans="1:5">
      <c r="A1538" s="186">
        <v>3466</v>
      </c>
      <c r="B1538" s="186" t="s">
        <v>2344</v>
      </c>
      <c r="C1538" s="186" t="s">
        <v>175</v>
      </c>
      <c r="D1538" s="186" t="s">
        <v>177</v>
      </c>
      <c r="E1538" s="187">
        <v>104.16</v>
      </c>
    </row>
    <row r="1539" spans="1:5">
      <c r="A1539" s="186">
        <v>3467</v>
      </c>
      <c r="B1539" s="186" t="s">
        <v>2345</v>
      </c>
      <c r="C1539" s="186" t="s">
        <v>175</v>
      </c>
      <c r="D1539" s="186" t="s">
        <v>177</v>
      </c>
      <c r="E1539" s="187">
        <v>58.82</v>
      </c>
    </row>
    <row r="1540" spans="1:5">
      <c r="A1540" s="186">
        <v>3462</v>
      </c>
      <c r="B1540" s="186" t="s">
        <v>2346</v>
      </c>
      <c r="C1540" s="186" t="s">
        <v>175</v>
      </c>
      <c r="D1540" s="186" t="s">
        <v>177</v>
      </c>
      <c r="E1540" s="187">
        <v>11.27</v>
      </c>
    </row>
    <row r="1541" spans="1:5">
      <c r="A1541" s="186">
        <v>3446</v>
      </c>
      <c r="B1541" s="186" t="s">
        <v>2347</v>
      </c>
      <c r="C1541" s="186" t="s">
        <v>175</v>
      </c>
      <c r="D1541" s="186" t="s">
        <v>177</v>
      </c>
      <c r="E1541" s="187">
        <v>34.68</v>
      </c>
    </row>
    <row r="1542" spans="1:5">
      <c r="A1542" s="186">
        <v>3445</v>
      </c>
      <c r="B1542" s="186" t="s">
        <v>2348</v>
      </c>
      <c r="C1542" s="186" t="s">
        <v>175</v>
      </c>
      <c r="D1542" s="186" t="s">
        <v>177</v>
      </c>
      <c r="E1542" s="187">
        <v>28.31</v>
      </c>
    </row>
    <row r="1543" spans="1:5">
      <c r="A1543" s="186">
        <v>3441</v>
      </c>
      <c r="B1543" s="186" t="s">
        <v>2349</v>
      </c>
      <c r="C1543" s="186" t="s">
        <v>175</v>
      </c>
      <c r="D1543" s="186" t="s">
        <v>177</v>
      </c>
      <c r="E1543" s="187">
        <v>7.99</v>
      </c>
    </row>
    <row r="1544" spans="1:5">
      <c r="A1544" s="186">
        <v>3444</v>
      </c>
      <c r="B1544" s="186" t="s">
        <v>2350</v>
      </c>
      <c r="C1544" s="186" t="s">
        <v>175</v>
      </c>
      <c r="D1544" s="186" t="s">
        <v>177</v>
      </c>
      <c r="E1544" s="187">
        <v>17.420000000000002</v>
      </c>
    </row>
    <row r="1545" spans="1:5">
      <c r="A1545" s="186">
        <v>12402</v>
      </c>
      <c r="B1545" s="186" t="s">
        <v>2351</v>
      </c>
      <c r="C1545" s="186" t="s">
        <v>175</v>
      </c>
      <c r="D1545" s="186" t="s">
        <v>177</v>
      </c>
      <c r="E1545" s="187">
        <v>97.48</v>
      </c>
    </row>
    <row r="1546" spans="1:5">
      <c r="A1546" s="186">
        <v>3447</v>
      </c>
      <c r="B1546" s="186" t="s">
        <v>2352</v>
      </c>
      <c r="C1546" s="186" t="s">
        <v>175</v>
      </c>
      <c r="D1546" s="186" t="s">
        <v>177</v>
      </c>
      <c r="E1546" s="187">
        <v>50.43</v>
      </c>
    </row>
    <row r="1547" spans="1:5">
      <c r="A1547" s="186">
        <v>3442</v>
      </c>
      <c r="B1547" s="186" t="s">
        <v>2353</v>
      </c>
      <c r="C1547" s="186" t="s">
        <v>175</v>
      </c>
      <c r="D1547" s="186" t="s">
        <v>177</v>
      </c>
      <c r="E1547" s="187">
        <v>11.95</v>
      </c>
    </row>
    <row r="1548" spans="1:5">
      <c r="A1548" s="186">
        <v>3448</v>
      </c>
      <c r="B1548" s="186" t="s">
        <v>2354</v>
      </c>
      <c r="C1548" s="186" t="s">
        <v>175</v>
      </c>
      <c r="D1548" s="186" t="s">
        <v>177</v>
      </c>
      <c r="E1548" s="187">
        <v>142.51</v>
      </c>
    </row>
    <row r="1549" spans="1:5">
      <c r="A1549" s="186">
        <v>3449</v>
      </c>
      <c r="B1549" s="186" t="s">
        <v>2355</v>
      </c>
      <c r="C1549" s="186" t="s">
        <v>175</v>
      </c>
      <c r="D1549" s="186" t="s">
        <v>177</v>
      </c>
      <c r="E1549" s="187">
        <v>249.71</v>
      </c>
    </row>
    <row r="1550" spans="1:5">
      <c r="A1550" s="186">
        <v>37438</v>
      </c>
      <c r="B1550" s="186" t="s">
        <v>2356</v>
      </c>
      <c r="C1550" s="186" t="s">
        <v>175</v>
      </c>
      <c r="D1550" s="186" t="s">
        <v>177</v>
      </c>
      <c r="E1550" s="187">
        <v>276.89</v>
      </c>
    </row>
    <row r="1551" spans="1:5">
      <c r="A1551" s="186">
        <v>37439</v>
      </c>
      <c r="B1551" s="186" t="s">
        <v>2357</v>
      </c>
      <c r="C1551" s="186" t="s">
        <v>175</v>
      </c>
      <c r="D1551" s="186" t="s">
        <v>177</v>
      </c>
      <c r="E1551" s="188">
        <v>1810.31</v>
      </c>
    </row>
    <row r="1552" spans="1:5">
      <c r="A1552" s="186">
        <v>37435</v>
      </c>
      <c r="B1552" s="186" t="s">
        <v>2358</v>
      </c>
      <c r="C1552" s="186" t="s">
        <v>175</v>
      </c>
      <c r="D1552" s="186" t="s">
        <v>177</v>
      </c>
      <c r="E1552" s="187">
        <v>32.54</v>
      </c>
    </row>
    <row r="1553" spans="1:5">
      <c r="A1553" s="186">
        <v>37436</v>
      </c>
      <c r="B1553" s="186" t="s">
        <v>2359</v>
      </c>
      <c r="C1553" s="186" t="s">
        <v>175</v>
      </c>
      <c r="D1553" s="186" t="s">
        <v>177</v>
      </c>
      <c r="E1553" s="187">
        <v>38.4</v>
      </c>
    </row>
    <row r="1554" spans="1:5">
      <c r="A1554" s="186">
        <v>37437</v>
      </c>
      <c r="B1554" s="186" t="s">
        <v>2360</v>
      </c>
      <c r="C1554" s="186" t="s">
        <v>175</v>
      </c>
      <c r="D1554" s="186" t="s">
        <v>177</v>
      </c>
      <c r="E1554" s="187">
        <v>55.54</v>
      </c>
    </row>
    <row r="1555" spans="1:5">
      <c r="A1555" s="186">
        <v>3473</v>
      </c>
      <c r="B1555" s="186" t="s">
        <v>2361</v>
      </c>
      <c r="C1555" s="186" t="s">
        <v>175</v>
      </c>
      <c r="D1555" s="186" t="s">
        <v>177</v>
      </c>
      <c r="E1555" s="187">
        <v>39.21</v>
      </c>
    </row>
    <row r="1556" spans="1:5">
      <c r="A1556" s="186">
        <v>3474</v>
      </c>
      <c r="B1556" s="186" t="s">
        <v>2362</v>
      </c>
      <c r="C1556" s="186" t="s">
        <v>175</v>
      </c>
      <c r="D1556" s="186" t="s">
        <v>177</v>
      </c>
      <c r="E1556" s="187">
        <v>32.32</v>
      </c>
    </row>
    <row r="1557" spans="1:5">
      <c r="A1557" s="186">
        <v>3450</v>
      </c>
      <c r="B1557" s="186" t="s">
        <v>2363</v>
      </c>
      <c r="C1557" s="186" t="s">
        <v>175</v>
      </c>
      <c r="D1557" s="186" t="s">
        <v>177</v>
      </c>
      <c r="E1557" s="187">
        <v>9.3699999999999992</v>
      </c>
    </row>
    <row r="1558" spans="1:5">
      <c r="A1558" s="186">
        <v>3443</v>
      </c>
      <c r="B1558" s="186" t="s">
        <v>2364</v>
      </c>
      <c r="C1558" s="186" t="s">
        <v>175</v>
      </c>
      <c r="D1558" s="186" t="s">
        <v>177</v>
      </c>
      <c r="E1558" s="187">
        <v>20.100000000000001</v>
      </c>
    </row>
    <row r="1559" spans="1:5">
      <c r="A1559" s="186">
        <v>3453</v>
      </c>
      <c r="B1559" s="186" t="s">
        <v>2365</v>
      </c>
      <c r="C1559" s="186" t="s">
        <v>175</v>
      </c>
      <c r="D1559" s="186" t="s">
        <v>177</v>
      </c>
      <c r="E1559" s="187">
        <v>114.45</v>
      </c>
    </row>
    <row r="1560" spans="1:5">
      <c r="A1560" s="186">
        <v>3452</v>
      </c>
      <c r="B1560" s="186" t="s">
        <v>2366</v>
      </c>
      <c r="C1560" s="186" t="s">
        <v>175</v>
      </c>
      <c r="D1560" s="186" t="s">
        <v>177</v>
      </c>
      <c r="E1560" s="187">
        <v>56.49</v>
      </c>
    </row>
    <row r="1561" spans="1:5">
      <c r="A1561" s="186">
        <v>3451</v>
      </c>
      <c r="B1561" s="186" t="s">
        <v>2367</v>
      </c>
      <c r="C1561" s="186" t="s">
        <v>175</v>
      </c>
      <c r="D1561" s="186" t="s">
        <v>177</v>
      </c>
      <c r="E1561" s="187">
        <v>11.2</v>
      </c>
    </row>
    <row r="1562" spans="1:5">
      <c r="A1562" s="186">
        <v>3454</v>
      </c>
      <c r="B1562" s="186" t="s">
        <v>2368</v>
      </c>
      <c r="C1562" s="186" t="s">
        <v>175</v>
      </c>
      <c r="D1562" s="186" t="s">
        <v>177</v>
      </c>
      <c r="E1562" s="187">
        <v>174.07</v>
      </c>
    </row>
    <row r="1563" spans="1:5">
      <c r="A1563" s="186">
        <v>3458</v>
      </c>
      <c r="B1563" s="186" t="s">
        <v>2369</v>
      </c>
      <c r="C1563" s="186" t="s">
        <v>175</v>
      </c>
      <c r="D1563" s="186" t="s">
        <v>177</v>
      </c>
      <c r="E1563" s="187">
        <v>31.43</v>
      </c>
    </row>
    <row r="1564" spans="1:5">
      <c r="A1564" s="186">
        <v>3457</v>
      </c>
      <c r="B1564" s="186" t="s">
        <v>2370</v>
      </c>
      <c r="C1564" s="186" t="s">
        <v>175</v>
      </c>
      <c r="D1564" s="186" t="s">
        <v>177</v>
      </c>
      <c r="E1564" s="187">
        <v>23.59</v>
      </c>
    </row>
    <row r="1565" spans="1:5">
      <c r="A1565" s="186">
        <v>3455</v>
      </c>
      <c r="B1565" s="186" t="s">
        <v>2371</v>
      </c>
      <c r="C1565" s="186" t="s">
        <v>175</v>
      </c>
      <c r="D1565" s="186" t="s">
        <v>177</v>
      </c>
      <c r="E1565" s="187">
        <v>6.7</v>
      </c>
    </row>
    <row r="1566" spans="1:5">
      <c r="A1566" s="186">
        <v>3472</v>
      </c>
      <c r="B1566" s="186" t="s">
        <v>2372</v>
      </c>
      <c r="C1566" s="186" t="s">
        <v>175</v>
      </c>
      <c r="D1566" s="186" t="s">
        <v>177</v>
      </c>
      <c r="E1566" s="187">
        <v>15.05</v>
      </c>
    </row>
    <row r="1567" spans="1:5">
      <c r="A1567" s="186">
        <v>3470</v>
      </c>
      <c r="B1567" s="186" t="s">
        <v>2373</v>
      </c>
      <c r="C1567" s="186" t="s">
        <v>175</v>
      </c>
      <c r="D1567" s="186" t="s">
        <v>177</v>
      </c>
      <c r="E1567" s="187">
        <v>87.76</v>
      </c>
    </row>
    <row r="1568" spans="1:5">
      <c r="A1568" s="186">
        <v>3471</v>
      </c>
      <c r="B1568" s="186" t="s">
        <v>2374</v>
      </c>
      <c r="C1568" s="186" t="s">
        <v>175</v>
      </c>
      <c r="D1568" s="186" t="s">
        <v>177</v>
      </c>
      <c r="E1568" s="187">
        <v>48.22</v>
      </c>
    </row>
    <row r="1569" spans="1:5">
      <c r="A1569" s="186">
        <v>3456</v>
      </c>
      <c r="B1569" s="186" t="s">
        <v>2375</v>
      </c>
      <c r="C1569" s="186" t="s">
        <v>175</v>
      </c>
      <c r="D1569" s="186" t="s">
        <v>177</v>
      </c>
      <c r="E1569" s="187">
        <v>10.02</v>
      </c>
    </row>
    <row r="1570" spans="1:5">
      <c r="A1570" s="186">
        <v>3459</v>
      </c>
      <c r="B1570" s="186" t="s">
        <v>2376</v>
      </c>
      <c r="C1570" s="186" t="s">
        <v>175</v>
      </c>
      <c r="D1570" s="186" t="s">
        <v>177</v>
      </c>
      <c r="E1570" s="187">
        <v>123.78</v>
      </c>
    </row>
    <row r="1571" spans="1:5">
      <c r="A1571" s="186">
        <v>3469</v>
      </c>
      <c r="B1571" s="186" t="s">
        <v>2377</v>
      </c>
      <c r="C1571" s="186" t="s">
        <v>175</v>
      </c>
      <c r="D1571" s="186" t="s">
        <v>177</v>
      </c>
      <c r="E1571" s="187">
        <v>235.4</v>
      </c>
    </row>
    <row r="1572" spans="1:5">
      <c r="A1572" s="186">
        <v>3460</v>
      </c>
      <c r="B1572" s="186" t="s">
        <v>2378</v>
      </c>
      <c r="C1572" s="186" t="s">
        <v>175</v>
      </c>
      <c r="D1572" s="186" t="s">
        <v>177</v>
      </c>
      <c r="E1572" s="187">
        <v>343.48</v>
      </c>
    </row>
    <row r="1573" spans="1:5">
      <c r="A1573" s="186">
        <v>3461</v>
      </c>
      <c r="B1573" s="186" t="s">
        <v>2379</v>
      </c>
      <c r="C1573" s="186" t="s">
        <v>175</v>
      </c>
      <c r="D1573" s="186" t="s">
        <v>177</v>
      </c>
      <c r="E1573" s="187">
        <v>877.93</v>
      </c>
    </row>
    <row r="1574" spans="1:5">
      <c r="A1574" s="186">
        <v>37433</v>
      </c>
      <c r="B1574" s="186" t="s">
        <v>2380</v>
      </c>
      <c r="C1574" s="186" t="s">
        <v>175</v>
      </c>
      <c r="D1574" s="186" t="s">
        <v>177</v>
      </c>
      <c r="E1574" s="187">
        <v>276.89</v>
      </c>
    </row>
    <row r="1575" spans="1:5">
      <c r="A1575" s="186">
        <v>37430</v>
      </c>
      <c r="B1575" s="186" t="s">
        <v>2381</v>
      </c>
      <c r="C1575" s="186" t="s">
        <v>175</v>
      </c>
      <c r="D1575" s="186" t="s">
        <v>177</v>
      </c>
      <c r="E1575" s="187">
        <v>34.700000000000003</v>
      </c>
    </row>
    <row r="1576" spans="1:5">
      <c r="A1576" s="186">
        <v>37434</v>
      </c>
      <c r="B1576" s="186" t="s">
        <v>2382</v>
      </c>
      <c r="C1576" s="186" t="s">
        <v>175</v>
      </c>
      <c r="D1576" s="186" t="s">
        <v>177</v>
      </c>
      <c r="E1576" s="188">
        <v>2581.75</v>
      </c>
    </row>
    <row r="1577" spans="1:5">
      <c r="A1577" s="186">
        <v>37431</v>
      </c>
      <c r="B1577" s="186" t="s">
        <v>2383</v>
      </c>
      <c r="C1577" s="186" t="s">
        <v>175</v>
      </c>
      <c r="D1577" s="186" t="s">
        <v>177</v>
      </c>
      <c r="E1577" s="187">
        <v>47.07</v>
      </c>
    </row>
    <row r="1578" spans="1:5">
      <c r="A1578" s="186">
        <v>37432</v>
      </c>
      <c r="B1578" s="186" t="s">
        <v>2384</v>
      </c>
      <c r="C1578" s="186" t="s">
        <v>175</v>
      </c>
      <c r="D1578" s="186" t="s">
        <v>177</v>
      </c>
      <c r="E1578" s="187">
        <v>86.82</v>
      </c>
    </row>
    <row r="1579" spans="1:5">
      <c r="A1579" s="186">
        <v>37413</v>
      </c>
      <c r="B1579" s="186" t="s">
        <v>2385</v>
      </c>
      <c r="C1579" s="186" t="s">
        <v>175</v>
      </c>
      <c r="D1579" s="186" t="s">
        <v>177</v>
      </c>
      <c r="E1579" s="187">
        <v>4.45</v>
      </c>
    </row>
    <row r="1580" spans="1:5">
      <c r="A1580" s="186">
        <v>37414</v>
      </c>
      <c r="B1580" s="186" t="s">
        <v>2386</v>
      </c>
      <c r="C1580" s="186" t="s">
        <v>175</v>
      </c>
      <c r="D1580" s="186" t="s">
        <v>177</v>
      </c>
      <c r="E1580" s="187">
        <v>5.05</v>
      </c>
    </row>
    <row r="1581" spans="1:5">
      <c r="A1581" s="186">
        <v>37415</v>
      </c>
      <c r="B1581" s="186" t="s">
        <v>2387</v>
      </c>
      <c r="C1581" s="186" t="s">
        <v>175</v>
      </c>
      <c r="D1581" s="186" t="s">
        <v>177</v>
      </c>
      <c r="E1581" s="187">
        <v>9.18</v>
      </c>
    </row>
    <row r="1582" spans="1:5">
      <c r="A1582" s="186">
        <v>37416</v>
      </c>
      <c r="B1582" s="186" t="s">
        <v>2388</v>
      </c>
      <c r="C1582" s="186" t="s">
        <v>175</v>
      </c>
      <c r="D1582" s="186" t="s">
        <v>177</v>
      </c>
      <c r="E1582" s="187">
        <v>4.16</v>
      </c>
    </row>
    <row r="1583" spans="1:5">
      <c r="A1583" s="186">
        <v>37417</v>
      </c>
      <c r="B1583" s="186" t="s">
        <v>2389</v>
      </c>
      <c r="C1583" s="186" t="s">
        <v>175</v>
      </c>
      <c r="D1583" s="186" t="s">
        <v>177</v>
      </c>
      <c r="E1583" s="187">
        <v>5.98</v>
      </c>
    </row>
    <row r="1584" spans="1:5">
      <c r="A1584" s="186">
        <v>43590</v>
      </c>
      <c r="B1584" s="186" t="s">
        <v>2390</v>
      </c>
      <c r="C1584" s="186" t="s">
        <v>175</v>
      </c>
      <c r="D1584" s="186" t="s">
        <v>176</v>
      </c>
      <c r="E1584" s="187">
        <v>120.94</v>
      </c>
    </row>
    <row r="1585" spans="1:5">
      <c r="A1585" s="186">
        <v>43589</v>
      </c>
      <c r="B1585" s="186" t="s">
        <v>2391</v>
      </c>
      <c r="C1585" s="186" t="s">
        <v>175</v>
      </c>
      <c r="D1585" s="186" t="s">
        <v>176</v>
      </c>
      <c r="E1585" s="187">
        <v>21.88</v>
      </c>
    </row>
    <row r="1586" spans="1:5">
      <c r="A1586" s="186">
        <v>34519</v>
      </c>
      <c r="B1586" s="186" t="s">
        <v>2392</v>
      </c>
      <c r="C1586" s="186" t="s">
        <v>175</v>
      </c>
      <c r="D1586" s="186" t="s">
        <v>177</v>
      </c>
      <c r="E1586" s="187">
        <v>104.52</v>
      </c>
    </row>
    <row r="1587" spans="1:5">
      <c r="A1587" s="186">
        <v>1649</v>
      </c>
      <c r="B1587" s="186" t="s">
        <v>2393</v>
      </c>
      <c r="C1587" s="186" t="s">
        <v>175</v>
      </c>
      <c r="D1587" s="186" t="s">
        <v>177</v>
      </c>
      <c r="E1587" s="187">
        <v>74.12</v>
      </c>
    </row>
    <row r="1588" spans="1:5">
      <c r="A1588" s="186">
        <v>1653</v>
      </c>
      <c r="B1588" s="186" t="s">
        <v>2394</v>
      </c>
      <c r="C1588" s="186" t="s">
        <v>175</v>
      </c>
      <c r="D1588" s="186" t="s">
        <v>177</v>
      </c>
      <c r="E1588" s="187">
        <v>58.05</v>
      </c>
    </row>
    <row r="1589" spans="1:5">
      <c r="A1589" s="186">
        <v>1647</v>
      </c>
      <c r="B1589" s="186" t="s">
        <v>2395</v>
      </c>
      <c r="C1589" s="186" t="s">
        <v>175</v>
      </c>
      <c r="D1589" s="186" t="s">
        <v>177</v>
      </c>
      <c r="E1589" s="187">
        <v>20.79</v>
      </c>
    </row>
    <row r="1590" spans="1:5">
      <c r="A1590" s="186">
        <v>1648</v>
      </c>
      <c r="B1590" s="186" t="s">
        <v>2396</v>
      </c>
      <c r="C1590" s="186" t="s">
        <v>175</v>
      </c>
      <c r="D1590" s="186" t="s">
        <v>177</v>
      </c>
      <c r="E1590" s="187">
        <v>39.92</v>
      </c>
    </row>
    <row r="1591" spans="1:5">
      <c r="A1591" s="186">
        <v>1651</v>
      </c>
      <c r="B1591" s="186" t="s">
        <v>2397</v>
      </c>
      <c r="C1591" s="186" t="s">
        <v>175</v>
      </c>
      <c r="D1591" s="186" t="s">
        <v>177</v>
      </c>
      <c r="E1591" s="187">
        <v>185.18</v>
      </c>
    </row>
    <row r="1592" spans="1:5">
      <c r="A1592" s="186">
        <v>1650</v>
      </c>
      <c r="B1592" s="186" t="s">
        <v>2398</v>
      </c>
      <c r="C1592" s="186" t="s">
        <v>175</v>
      </c>
      <c r="D1592" s="186" t="s">
        <v>177</v>
      </c>
      <c r="E1592" s="187">
        <v>102.36</v>
      </c>
    </row>
    <row r="1593" spans="1:5">
      <c r="A1593" s="186">
        <v>1654</v>
      </c>
      <c r="B1593" s="186" t="s">
        <v>2399</v>
      </c>
      <c r="C1593" s="186" t="s">
        <v>175</v>
      </c>
      <c r="D1593" s="186" t="s">
        <v>177</v>
      </c>
      <c r="E1593" s="187">
        <v>28.53</v>
      </c>
    </row>
    <row r="1594" spans="1:5">
      <c r="A1594" s="186">
        <v>1652</v>
      </c>
      <c r="B1594" s="186" t="s">
        <v>2400</v>
      </c>
      <c r="C1594" s="186" t="s">
        <v>175</v>
      </c>
      <c r="D1594" s="186" t="s">
        <v>177</v>
      </c>
      <c r="E1594" s="187">
        <v>265.77999999999997</v>
      </c>
    </row>
    <row r="1595" spans="1:5">
      <c r="A1595" s="186">
        <v>10510</v>
      </c>
      <c r="B1595" s="186" t="s">
        <v>2401</v>
      </c>
      <c r="C1595" s="186" t="s">
        <v>175</v>
      </c>
      <c r="D1595" s="186" t="s">
        <v>177</v>
      </c>
      <c r="E1595" s="187">
        <v>105.01</v>
      </c>
    </row>
    <row r="1596" spans="1:5">
      <c r="A1596" s="186">
        <v>1747</v>
      </c>
      <c r="B1596" s="186" t="s">
        <v>2402</v>
      </c>
      <c r="C1596" s="186" t="s">
        <v>175</v>
      </c>
      <c r="D1596" s="186" t="s">
        <v>176</v>
      </c>
      <c r="E1596" s="187">
        <v>170.97</v>
      </c>
    </row>
    <row r="1597" spans="1:5">
      <c r="A1597" s="186">
        <v>1744</v>
      </c>
      <c r="B1597" s="186" t="s">
        <v>2403</v>
      </c>
      <c r="C1597" s="186" t="s">
        <v>175</v>
      </c>
      <c r="D1597" s="186" t="s">
        <v>176</v>
      </c>
      <c r="E1597" s="187">
        <v>118.42</v>
      </c>
    </row>
    <row r="1598" spans="1:5">
      <c r="A1598" s="186">
        <v>1743</v>
      </c>
      <c r="B1598" s="186" t="s">
        <v>2404</v>
      </c>
      <c r="C1598" s="186" t="s">
        <v>175</v>
      </c>
      <c r="D1598" s="186" t="s">
        <v>176</v>
      </c>
      <c r="E1598" s="187">
        <v>155.51</v>
      </c>
    </row>
    <row r="1599" spans="1:5">
      <c r="A1599" s="186">
        <v>39640</v>
      </c>
      <c r="B1599" s="186" t="s">
        <v>2405</v>
      </c>
      <c r="C1599" s="186" t="s">
        <v>175</v>
      </c>
      <c r="D1599" s="186" t="s">
        <v>176</v>
      </c>
      <c r="E1599" s="187">
        <v>7.48</v>
      </c>
    </row>
    <row r="1600" spans="1:5">
      <c r="A1600" s="186">
        <v>11013</v>
      </c>
      <c r="B1600" s="186" t="s">
        <v>2406</v>
      </c>
      <c r="C1600" s="186" t="s">
        <v>175</v>
      </c>
      <c r="D1600" s="186" t="s">
        <v>176</v>
      </c>
      <c r="E1600" s="187">
        <v>15.4</v>
      </c>
    </row>
    <row r="1601" spans="1:5">
      <c r="A1601" s="186">
        <v>11017</v>
      </c>
      <c r="B1601" s="186" t="s">
        <v>2407</v>
      </c>
      <c r="C1601" s="186" t="s">
        <v>175</v>
      </c>
      <c r="D1601" s="186" t="s">
        <v>176</v>
      </c>
      <c r="E1601" s="187">
        <v>6.57</v>
      </c>
    </row>
    <row r="1602" spans="1:5">
      <c r="A1602" s="186">
        <v>20236</v>
      </c>
      <c r="B1602" s="186" t="s">
        <v>2408</v>
      </c>
      <c r="C1602" s="186" t="s">
        <v>175</v>
      </c>
      <c r="D1602" s="186" t="s">
        <v>176</v>
      </c>
      <c r="E1602" s="187">
        <v>28.95</v>
      </c>
    </row>
    <row r="1603" spans="1:5">
      <c r="A1603" s="186">
        <v>7215</v>
      </c>
      <c r="B1603" s="186" t="s">
        <v>2409</v>
      </c>
      <c r="C1603" s="186" t="s">
        <v>175</v>
      </c>
      <c r="D1603" s="186" t="s">
        <v>176</v>
      </c>
      <c r="E1603" s="187">
        <v>24.78</v>
      </c>
    </row>
    <row r="1604" spans="1:5">
      <c r="A1604" s="186">
        <v>7216</v>
      </c>
      <c r="B1604" s="186" t="s">
        <v>2410</v>
      </c>
      <c r="C1604" s="186" t="s">
        <v>175</v>
      </c>
      <c r="D1604" s="186" t="s">
        <v>176</v>
      </c>
      <c r="E1604" s="187">
        <v>103.6</v>
      </c>
    </row>
    <row r="1605" spans="1:5">
      <c r="A1605" s="186">
        <v>20235</v>
      </c>
      <c r="B1605" s="186" t="s">
        <v>2411</v>
      </c>
      <c r="C1605" s="186" t="s">
        <v>175</v>
      </c>
      <c r="D1605" s="186" t="s">
        <v>176</v>
      </c>
      <c r="E1605" s="187">
        <v>52.38</v>
      </c>
    </row>
    <row r="1606" spans="1:5">
      <c r="A1606" s="186">
        <v>7181</v>
      </c>
      <c r="B1606" s="186" t="s">
        <v>2412</v>
      </c>
      <c r="C1606" s="186" t="s">
        <v>175</v>
      </c>
      <c r="D1606" s="186" t="s">
        <v>176</v>
      </c>
      <c r="E1606" s="187">
        <v>3.29</v>
      </c>
    </row>
    <row r="1607" spans="1:5">
      <c r="A1607" s="186">
        <v>40742</v>
      </c>
      <c r="B1607" s="186" t="s">
        <v>2413</v>
      </c>
      <c r="C1607" s="186" t="s">
        <v>175</v>
      </c>
      <c r="D1607" s="186" t="s">
        <v>176</v>
      </c>
      <c r="E1607" s="187">
        <v>8.0399999999999991</v>
      </c>
    </row>
    <row r="1608" spans="1:5">
      <c r="A1608" s="186">
        <v>7214</v>
      </c>
      <c r="B1608" s="186" t="s">
        <v>2414</v>
      </c>
      <c r="C1608" s="186" t="s">
        <v>175</v>
      </c>
      <c r="D1608" s="186" t="s">
        <v>176</v>
      </c>
      <c r="E1608" s="187">
        <v>35.49</v>
      </c>
    </row>
    <row r="1609" spans="1:5">
      <c r="A1609" s="186">
        <v>7219</v>
      </c>
      <c r="B1609" s="186" t="s">
        <v>2415</v>
      </c>
      <c r="C1609" s="186" t="s">
        <v>175</v>
      </c>
      <c r="D1609" s="186" t="s">
        <v>176</v>
      </c>
      <c r="E1609" s="187">
        <v>36.74</v>
      </c>
    </row>
    <row r="1610" spans="1:5">
      <c r="A1610" s="186">
        <v>37972</v>
      </c>
      <c r="B1610" s="186" t="s">
        <v>2416</v>
      </c>
      <c r="C1610" s="186" t="s">
        <v>175</v>
      </c>
      <c r="D1610" s="186" t="s">
        <v>177</v>
      </c>
      <c r="E1610" s="187">
        <v>5.98</v>
      </c>
    </row>
    <row r="1611" spans="1:5">
      <c r="A1611" s="186">
        <v>37973</v>
      </c>
      <c r="B1611" s="186" t="s">
        <v>2417</v>
      </c>
      <c r="C1611" s="186" t="s">
        <v>175</v>
      </c>
      <c r="D1611" s="186" t="s">
        <v>177</v>
      </c>
      <c r="E1611" s="187">
        <v>9.58</v>
      </c>
    </row>
    <row r="1612" spans="1:5">
      <c r="A1612" s="186">
        <v>37971</v>
      </c>
      <c r="B1612" s="186" t="s">
        <v>2418</v>
      </c>
      <c r="C1612" s="186" t="s">
        <v>175</v>
      </c>
      <c r="D1612" s="186" t="s">
        <v>177</v>
      </c>
      <c r="E1612" s="187">
        <v>3.59</v>
      </c>
    </row>
    <row r="1613" spans="1:5">
      <c r="A1613" s="186">
        <v>20094</v>
      </c>
      <c r="B1613" s="186" t="s">
        <v>2419</v>
      </c>
      <c r="C1613" s="186" t="s">
        <v>175</v>
      </c>
      <c r="D1613" s="186" t="s">
        <v>177</v>
      </c>
      <c r="E1613" s="187">
        <v>31.34</v>
      </c>
    </row>
    <row r="1614" spans="1:5">
      <c r="A1614" s="186">
        <v>20095</v>
      </c>
      <c r="B1614" s="186" t="s">
        <v>2420</v>
      </c>
      <c r="C1614" s="186" t="s">
        <v>175</v>
      </c>
      <c r="D1614" s="186" t="s">
        <v>177</v>
      </c>
      <c r="E1614" s="187">
        <v>39.92</v>
      </c>
    </row>
    <row r="1615" spans="1:5">
      <c r="A1615" s="186">
        <v>1954</v>
      </c>
      <c r="B1615" s="186" t="s">
        <v>2421</v>
      </c>
      <c r="C1615" s="186" t="s">
        <v>175</v>
      </c>
      <c r="D1615" s="186" t="s">
        <v>176</v>
      </c>
      <c r="E1615" s="187">
        <v>173.63</v>
      </c>
    </row>
    <row r="1616" spans="1:5">
      <c r="A1616" s="186">
        <v>1926</v>
      </c>
      <c r="B1616" s="186" t="s">
        <v>2422</v>
      </c>
      <c r="C1616" s="186" t="s">
        <v>175</v>
      </c>
      <c r="D1616" s="186" t="s">
        <v>176</v>
      </c>
      <c r="E1616" s="187">
        <v>2.29</v>
      </c>
    </row>
    <row r="1617" spans="1:5">
      <c r="A1617" s="186">
        <v>1927</v>
      </c>
      <c r="B1617" s="186" t="s">
        <v>2423</v>
      </c>
      <c r="C1617" s="186" t="s">
        <v>175</v>
      </c>
      <c r="D1617" s="186" t="s">
        <v>176</v>
      </c>
      <c r="E1617" s="187">
        <v>3.02</v>
      </c>
    </row>
    <row r="1618" spans="1:5">
      <c r="A1618" s="186">
        <v>1923</v>
      </c>
      <c r="B1618" s="186" t="s">
        <v>2424</v>
      </c>
      <c r="C1618" s="186" t="s">
        <v>175</v>
      </c>
      <c r="D1618" s="186" t="s">
        <v>176</v>
      </c>
      <c r="E1618" s="187">
        <v>4.95</v>
      </c>
    </row>
    <row r="1619" spans="1:5">
      <c r="A1619" s="186">
        <v>1929</v>
      </c>
      <c r="B1619" s="186" t="s">
        <v>2425</v>
      </c>
      <c r="C1619" s="186" t="s">
        <v>175</v>
      </c>
      <c r="D1619" s="186" t="s">
        <v>176</v>
      </c>
      <c r="E1619" s="187">
        <v>8.11</v>
      </c>
    </row>
    <row r="1620" spans="1:5">
      <c r="A1620" s="186">
        <v>1930</v>
      </c>
      <c r="B1620" s="186" t="s">
        <v>2426</v>
      </c>
      <c r="C1620" s="186" t="s">
        <v>175</v>
      </c>
      <c r="D1620" s="186" t="s">
        <v>176</v>
      </c>
      <c r="E1620" s="187">
        <v>15.73</v>
      </c>
    </row>
    <row r="1621" spans="1:5">
      <c r="A1621" s="186">
        <v>1924</v>
      </c>
      <c r="B1621" s="186" t="s">
        <v>2427</v>
      </c>
      <c r="C1621" s="186" t="s">
        <v>175</v>
      </c>
      <c r="D1621" s="186" t="s">
        <v>176</v>
      </c>
      <c r="E1621" s="187">
        <v>27.1</v>
      </c>
    </row>
    <row r="1622" spans="1:5">
      <c r="A1622" s="186">
        <v>1922</v>
      </c>
      <c r="B1622" s="186" t="s">
        <v>2428</v>
      </c>
      <c r="C1622" s="186" t="s">
        <v>175</v>
      </c>
      <c r="D1622" s="186" t="s">
        <v>176</v>
      </c>
      <c r="E1622" s="187">
        <v>40.26</v>
      </c>
    </row>
    <row r="1623" spans="1:5">
      <c r="A1623" s="186">
        <v>1953</v>
      </c>
      <c r="B1623" s="186" t="s">
        <v>2429</v>
      </c>
      <c r="C1623" s="186" t="s">
        <v>175</v>
      </c>
      <c r="D1623" s="186" t="s">
        <v>176</v>
      </c>
      <c r="E1623" s="187">
        <v>70.349999999999994</v>
      </c>
    </row>
    <row r="1624" spans="1:5">
      <c r="A1624" s="186">
        <v>1962</v>
      </c>
      <c r="B1624" s="186" t="s">
        <v>2430</v>
      </c>
      <c r="C1624" s="186" t="s">
        <v>175</v>
      </c>
      <c r="D1624" s="186" t="s">
        <v>176</v>
      </c>
      <c r="E1624" s="187">
        <v>230.16</v>
      </c>
    </row>
    <row r="1625" spans="1:5">
      <c r="A1625" s="186">
        <v>1955</v>
      </c>
      <c r="B1625" s="186" t="s">
        <v>2431</v>
      </c>
      <c r="C1625" s="186" t="s">
        <v>175</v>
      </c>
      <c r="D1625" s="186" t="s">
        <v>176</v>
      </c>
      <c r="E1625" s="187">
        <v>3.04</v>
      </c>
    </row>
    <row r="1626" spans="1:5">
      <c r="A1626" s="186">
        <v>1956</v>
      </c>
      <c r="B1626" s="186" t="s">
        <v>2432</v>
      </c>
      <c r="C1626" s="186" t="s">
        <v>175</v>
      </c>
      <c r="D1626" s="186" t="s">
        <v>176</v>
      </c>
      <c r="E1626" s="187">
        <v>3.92</v>
      </c>
    </row>
    <row r="1627" spans="1:5">
      <c r="A1627" s="186">
        <v>1957</v>
      </c>
      <c r="B1627" s="186" t="s">
        <v>2433</v>
      </c>
      <c r="C1627" s="186" t="s">
        <v>175</v>
      </c>
      <c r="D1627" s="186" t="s">
        <v>176</v>
      </c>
      <c r="E1627" s="187">
        <v>8.92</v>
      </c>
    </row>
    <row r="1628" spans="1:5">
      <c r="A1628" s="186">
        <v>1958</v>
      </c>
      <c r="B1628" s="186" t="s">
        <v>2434</v>
      </c>
      <c r="C1628" s="186" t="s">
        <v>175</v>
      </c>
      <c r="D1628" s="186" t="s">
        <v>176</v>
      </c>
      <c r="E1628" s="187">
        <v>15.84</v>
      </c>
    </row>
    <row r="1629" spans="1:5">
      <c r="A1629" s="186">
        <v>1959</v>
      </c>
      <c r="B1629" s="186" t="s">
        <v>2435</v>
      </c>
      <c r="C1629" s="186" t="s">
        <v>175</v>
      </c>
      <c r="D1629" s="186" t="s">
        <v>176</v>
      </c>
      <c r="E1629" s="187">
        <v>19.309999999999999</v>
      </c>
    </row>
    <row r="1630" spans="1:5">
      <c r="A1630" s="186">
        <v>1925</v>
      </c>
      <c r="B1630" s="186" t="s">
        <v>2436</v>
      </c>
      <c r="C1630" s="186" t="s">
        <v>175</v>
      </c>
      <c r="D1630" s="186" t="s">
        <v>176</v>
      </c>
      <c r="E1630" s="187">
        <v>47.72</v>
      </c>
    </row>
    <row r="1631" spans="1:5">
      <c r="A1631" s="186">
        <v>1960</v>
      </c>
      <c r="B1631" s="186" t="s">
        <v>2437</v>
      </c>
      <c r="C1631" s="186" t="s">
        <v>175</v>
      </c>
      <c r="D1631" s="186" t="s">
        <v>176</v>
      </c>
      <c r="E1631" s="187">
        <v>67.849999999999994</v>
      </c>
    </row>
    <row r="1632" spans="1:5">
      <c r="A1632" s="186">
        <v>1961</v>
      </c>
      <c r="B1632" s="186" t="s">
        <v>2438</v>
      </c>
      <c r="C1632" s="186" t="s">
        <v>175</v>
      </c>
      <c r="D1632" s="186" t="s">
        <v>176</v>
      </c>
      <c r="E1632" s="187">
        <v>97.5</v>
      </c>
    </row>
    <row r="1633" spans="1:5">
      <c r="A1633" s="186">
        <v>38426</v>
      </c>
      <c r="B1633" s="186" t="s">
        <v>2439</v>
      </c>
      <c r="C1633" s="186" t="s">
        <v>175</v>
      </c>
      <c r="D1633" s="186" t="s">
        <v>176</v>
      </c>
      <c r="E1633" s="187">
        <v>28.85</v>
      </c>
    </row>
    <row r="1634" spans="1:5">
      <c r="A1634" s="186">
        <v>38423</v>
      </c>
      <c r="B1634" s="186" t="s">
        <v>2440</v>
      </c>
      <c r="C1634" s="186" t="s">
        <v>175</v>
      </c>
      <c r="D1634" s="186" t="s">
        <v>176</v>
      </c>
      <c r="E1634" s="187">
        <v>65.44</v>
      </c>
    </row>
    <row r="1635" spans="1:5">
      <c r="A1635" s="186">
        <v>38421</v>
      </c>
      <c r="B1635" s="186" t="s">
        <v>2441</v>
      </c>
      <c r="C1635" s="186" t="s">
        <v>175</v>
      </c>
      <c r="D1635" s="186" t="s">
        <v>176</v>
      </c>
      <c r="E1635" s="187">
        <v>30.89</v>
      </c>
    </row>
    <row r="1636" spans="1:5">
      <c r="A1636" s="186">
        <v>38422</v>
      </c>
      <c r="B1636" s="186" t="s">
        <v>2442</v>
      </c>
      <c r="C1636" s="186" t="s">
        <v>175</v>
      </c>
      <c r="D1636" s="186" t="s">
        <v>176</v>
      </c>
      <c r="E1636" s="187">
        <v>45.16</v>
      </c>
    </row>
    <row r="1637" spans="1:5">
      <c r="A1637" s="186">
        <v>39866</v>
      </c>
      <c r="B1637" s="186" t="s">
        <v>2443</v>
      </c>
      <c r="C1637" s="186" t="s">
        <v>175</v>
      </c>
      <c r="D1637" s="186" t="s">
        <v>177</v>
      </c>
      <c r="E1637" s="187">
        <v>18.98</v>
      </c>
    </row>
    <row r="1638" spans="1:5">
      <c r="A1638" s="186">
        <v>39867</v>
      </c>
      <c r="B1638" s="186" t="s">
        <v>2444</v>
      </c>
      <c r="C1638" s="186" t="s">
        <v>175</v>
      </c>
      <c r="D1638" s="186" t="s">
        <v>177</v>
      </c>
      <c r="E1638" s="187">
        <v>42.2</v>
      </c>
    </row>
    <row r="1639" spans="1:5">
      <c r="A1639" s="186">
        <v>39868</v>
      </c>
      <c r="B1639" s="186" t="s">
        <v>2445</v>
      </c>
      <c r="C1639" s="186" t="s">
        <v>175</v>
      </c>
      <c r="D1639" s="186" t="s">
        <v>177</v>
      </c>
      <c r="E1639" s="187">
        <v>76.03</v>
      </c>
    </row>
    <row r="1640" spans="1:5">
      <c r="A1640" s="186">
        <v>37999</v>
      </c>
      <c r="B1640" s="186" t="s">
        <v>2446</v>
      </c>
      <c r="C1640" s="186" t="s">
        <v>175</v>
      </c>
      <c r="D1640" s="186" t="s">
        <v>177</v>
      </c>
      <c r="E1640" s="187">
        <v>5.74</v>
      </c>
    </row>
    <row r="1641" spans="1:5">
      <c r="A1641" s="186">
        <v>38000</v>
      </c>
      <c r="B1641" s="186" t="s">
        <v>2447</v>
      </c>
      <c r="C1641" s="186" t="s">
        <v>175</v>
      </c>
      <c r="D1641" s="186" t="s">
        <v>177</v>
      </c>
      <c r="E1641" s="187">
        <v>7.59</v>
      </c>
    </row>
    <row r="1642" spans="1:5">
      <c r="A1642" s="186">
        <v>38129</v>
      </c>
      <c r="B1642" s="186" t="s">
        <v>2448</v>
      </c>
      <c r="C1642" s="186" t="s">
        <v>175</v>
      </c>
      <c r="D1642" s="186" t="s">
        <v>176</v>
      </c>
      <c r="E1642" s="187">
        <v>5.27</v>
      </c>
    </row>
    <row r="1643" spans="1:5">
      <c r="A1643" s="186">
        <v>38025</v>
      </c>
      <c r="B1643" s="186" t="s">
        <v>2449</v>
      </c>
      <c r="C1643" s="186" t="s">
        <v>175</v>
      </c>
      <c r="D1643" s="186" t="s">
        <v>176</v>
      </c>
      <c r="E1643" s="187">
        <v>8.81</v>
      </c>
    </row>
    <row r="1644" spans="1:5">
      <c r="A1644" s="186">
        <v>38026</v>
      </c>
      <c r="B1644" s="186" t="s">
        <v>2450</v>
      </c>
      <c r="C1644" s="186" t="s">
        <v>175</v>
      </c>
      <c r="D1644" s="186" t="s">
        <v>176</v>
      </c>
      <c r="E1644" s="187">
        <v>23.6</v>
      </c>
    </row>
    <row r="1645" spans="1:5">
      <c r="A1645" s="186">
        <v>1858</v>
      </c>
      <c r="B1645" s="186" t="s">
        <v>2451</v>
      </c>
      <c r="C1645" s="186" t="s">
        <v>175</v>
      </c>
      <c r="D1645" s="186" t="s">
        <v>177</v>
      </c>
      <c r="E1645" s="187">
        <v>43.89</v>
      </c>
    </row>
    <row r="1646" spans="1:5">
      <c r="A1646" s="186">
        <v>1844</v>
      </c>
      <c r="B1646" s="186" t="s">
        <v>2452</v>
      </c>
      <c r="C1646" s="186" t="s">
        <v>175</v>
      </c>
      <c r="D1646" s="186" t="s">
        <v>177</v>
      </c>
      <c r="E1646" s="187">
        <v>161.82</v>
      </c>
    </row>
    <row r="1647" spans="1:5">
      <c r="A1647" s="186">
        <v>1863</v>
      </c>
      <c r="B1647" s="186" t="s">
        <v>2453</v>
      </c>
      <c r="C1647" s="186" t="s">
        <v>175</v>
      </c>
      <c r="D1647" s="186" t="s">
        <v>177</v>
      </c>
      <c r="E1647" s="187">
        <v>63.69</v>
      </c>
    </row>
    <row r="1648" spans="1:5">
      <c r="A1648" s="186">
        <v>1865</v>
      </c>
      <c r="B1648" s="186" t="s">
        <v>2454</v>
      </c>
      <c r="C1648" s="186" t="s">
        <v>175</v>
      </c>
      <c r="D1648" s="186" t="s">
        <v>177</v>
      </c>
      <c r="E1648" s="187">
        <v>232.36</v>
      </c>
    </row>
    <row r="1649" spans="1:5">
      <c r="A1649" s="186">
        <v>36355</v>
      </c>
      <c r="B1649" s="186" t="s">
        <v>2455</v>
      </c>
      <c r="C1649" s="186" t="s">
        <v>175</v>
      </c>
      <c r="D1649" s="186" t="s">
        <v>177</v>
      </c>
      <c r="E1649" s="187">
        <v>7.87</v>
      </c>
    </row>
    <row r="1650" spans="1:5">
      <c r="A1650" s="186">
        <v>36356</v>
      </c>
      <c r="B1650" s="186" t="s">
        <v>2456</v>
      </c>
      <c r="C1650" s="186" t="s">
        <v>175</v>
      </c>
      <c r="D1650" s="186" t="s">
        <v>177</v>
      </c>
      <c r="E1650" s="187">
        <v>13.23</v>
      </c>
    </row>
    <row r="1651" spans="1:5">
      <c r="A1651" s="186">
        <v>1932</v>
      </c>
      <c r="B1651" s="186" t="s">
        <v>2457</v>
      </c>
      <c r="C1651" s="186" t="s">
        <v>175</v>
      </c>
      <c r="D1651" s="186" t="s">
        <v>176</v>
      </c>
      <c r="E1651" s="187">
        <v>11.15</v>
      </c>
    </row>
    <row r="1652" spans="1:5">
      <c r="A1652" s="186">
        <v>1933</v>
      </c>
      <c r="B1652" s="186" t="s">
        <v>2458</v>
      </c>
      <c r="C1652" s="186" t="s">
        <v>175</v>
      </c>
      <c r="D1652" s="186" t="s">
        <v>176</v>
      </c>
      <c r="E1652" s="187">
        <v>4.9000000000000004</v>
      </c>
    </row>
    <row r="1653" spans="1:5">
      <c r="A1653" s="186">
        <v>1951</v>
      </c>
      <c r="B1653" s="186" t="s">
        <v>2459</v>
      </c>
      <c r="C1653" s="186" t="s">
        <v>175</v>
      </c>
      <c r="D1653" s="186" t="s">
        <v>176</v>
      </c>
      <c r="E1653" s="187">
        <v>21.81</v>
      </c>
    </row>
    <row r="1654" spans="1:5">
      <c r="A1654" s="186">
        <v>1966</v>
      </c>
      <c r="B1654" s="186" t="s">
        <v>2460</v>
      </c>
      <c r="C1654" s="186" t="s">
        <v>175</v>
      </c>
      <c r="D1654" s="186" t="s">
        <v>176</v>
      </c>
      <c r="E1654" s="187">
        <v>25.09</v>
      </c>
    </row>
    <row r="1655" spans="1:5">
      <c r="A1655" s="186">
        <v>1952</v>
      </c>
      <c r="B1655" s="186" t="s">
        <v>2461</v>
      </c>
      <c r="C1655" s="186" t="s">
        <v>175</v>
      </c>
      <c r="D1655" s="186" t="s">
        <v>176</v>
      </c>
      <c r="E1655" s="187">
        <v>94.22</v>
      </c>
    </row>
    <row r="1656" spans="1:5">
      <c r="A1656" s="186">
        <v>20104</v>
      </c>
      <c r="B1656" s="186" t="s">
        <v>2462</v>
      </c>
      <c r="C1656" s="186" t="s">
        <v>175</v>
      </c>
      <c r="D1656" s="186" t="s">
        <v>176</v>
      </c>
      <c r="E1656" s="187">
        <v>696.21</v>
      </c>
    </row>
    <row r="1657" spans="1:5">
      <c r="A1657" s="186">
        <v>20105</v>
      </c>
      <c r="B1657" s="186" t="s">
        <v>2463</v>
      </c>
      <c r="C1657" s="186" t="s">
        <v>175</v>
      </c>
      <c r="D1657" s="186" t="s">
        <v>176</v>
      </c>
      <c r="E1657" s="188">
        <v>1084.4100000000001</v>
      </c>
    </row>
    <row r="1658" spans="1:5">
      <c r="A1658" s="186">
        <v>1965</v>
      </c>
      <c r="B1658" s="186" t="s">
        <v>2464</v>
      </c>
      <c r="C1658" s="186" t="s">
        <v>175</v>
      </c>
      <c r="D1658" s="186" t="s">
        <v>176</v>
      </c>
      <c r="E1658" s="187">
        <v>50.87</v>
      </c>
    </row>
    <row r="1659" spans="1:5">
      <c r="A1659" s="186">
        <v>10765</v>
      </c>
      <c r="B1659" s="186" t="s">
        <v>2465</v>
      </c>
      <c r="C1659" s="186" t="s">
        <v>175</v>
      </c>
      <c r="D1659" s="186" t="s">
        <v>176</v>
      </c>
      <c r="E1659" s="187">
        <v>12.85</v>
      </c>
    </row>
    <row r="1660" spans="1:5">
      <c r="A1660" s="186">
        <v>10767</v>
      </c>
      <c r="B1660" s="186" t="s">
        <v>2466</v>
      </c>
      <c r="C1660" s="186" t="s">
        <v>175</v>
      </c>
      <c r="D1660" s="186" t="s">
        <v>176</v>
      </c>
      <c r="E1660" s="187">
        <v>42.12</v>
      </c>
    </row>
    <row r="1661" spans="1:5">
      <c r="A1661" s="186">
        <v>1970</v>
      </c>
      <c r="B1661" s="186" t="s">
        <v>2467</v>
      </c>
      <c r="C1661" s="186" t="s">
        <v>175</v>
      </c>
      <c r="D1661" s="186" t="s">
        <v>176</v>
      </c>
      <c r="E1661" s="187">
        <v>52.79</v>
      </c>
    </row>
    <row r="1662" spans="1:5">
      <c r="A1662" s="186">
        <v>1967</v>
      </c>
      <c r="B1662" s="186" t="s">
        <v>2468</v>
      </c>
      <c r="C1662" s="186" t="s">
        <v>175</v>
      </c>
      <c r="D1662" s="186" t="s">
        <v>176</v>
      </c>
      <c r="E1662" s="187">
        <v>5.87</v>
      </c>
    </row>
    <row r="1663" spans="1:5">
      <c r="A1663" s="186">
        <v>1968</v>
      </c>
      <c r="B1663" s="186" t="s">
        <v>2469</v>
      </c>
      <c r="C1663" s="186" t="s">
        <v>175</v>
      </c>
      <c r="D1663" s="186" t="s">
        <v>176</v>
      </c>
      <c r="E1663" s="187">
        <v>12.31</v>
      </c>
    </row>
    <row r="1664" spans="1:5">
      <c r="A1664" s="186">
        <v>1969</v>
      </c>
      <c r="B1664" s="186" t="s">
        <v>2470</v>
      </c>
      <c r="C1664" s="186" t="s">
        <v>175</v>
      </c>
      <c r="D1664" s="186" t="s">
        <v>176</v>
      </c>
      <c r="E1664" s="187">
        <v>36.21</v>
      </c>
    </row>
    <row r="1665" spans="1:5">
      <c r="A1665" s="186">
        <v>1839</v>
      </c>
      <c r="B1665" s="186" t="s">
        <v>2471</v>
      </c>
      <c r="C1665" s="186" t="s">
        <v>175</v>
      </c>
      <c r="D1665" s="186" t="s">
        <v>177</v>
      </c>
      <c r="E1665" s="187">
        <v>154.19</v>
      </c>
    </row>
    <row r="1666" spans="1:5">
      <c r="A1666" s="186">
        <v>1835</v>
      </c>
      <c r="B1666" s="186" t="s">
        <v>2472</v>
      </c>
      <c r="C1666" s="186" t="s">
        <v>175</v>
      </c>
      <c r="D1666" s="186" t="s">
        <v>177</v>
      </c>
      <c r="E1666" s="187">
        <v>32.78</v>
      </c>
    </row>
    <row r="1667" spans="1:5">
      <c r="A1667" s="186">
        <v>1823</v>
      </c>
      <c r="B1667" s="186" t="s">
        <v>2473</v>
      </c>
      <c r="C1667" s="186" t="s">
        <v>175</v>
      </c>
      <c r="D1667" s="186" t="s">
        <v>177</v>
      </c>
      <c r="E1667" s="187">
        <v>63.38</v>
      </c>
    </row>
    <row r="1668" spans="1:5">
      <c r="A1668" s="186">
        <v>1827</v>
      </c>
      <c r="B1668" s="186" t="s">
        <v>2474</v>
      </c>
      <c r="C1668" s="186" t="s">
        <v>175</v>
      </c>
      <c r="D1668" s="186" t="s">
        <v>177</v>
      </c>
      <c r="E1668" s="187">
        <v>152.69</v>
      </c>
    </row>
    <row r="1669" spans="1:5">
      <c r="A1669" s="186">
        <v>1831</v>
      </c>
      <c r="B1669" s="186" t="s">
        <v>2475</v>
      </c>
      <c r="C1669" s="186" t="s">
        <v>175</v>
      </c>
      <c r="D1669" s="186" t="s">
        <v>177</v>
      </c>
      <c r="E1669" s="187">
        <v>33.33</v>
      </c>
    </row>
    <row r="1670" spans="1:5">
      <c r="A1670" s="186">
        <v>1825</v>
      </c>
      <c r="B1670" s="186" t="s">
        <v>2476</v>
      </c>
      <c r="C1670" s="186" t="s">
        <v>175</v>
      </c>
      <c r="D1670" s="186" t="s">
        <v>177</v>
      </c>
      <c r="E1670" s="187">
        <v>82.26</v>
      </c>
    </row>
    <row r="1671" spans="1:5">
      <c r="A1671" s="186">
        <v>1828</v>
      </c>
      <c r="B1671" s="186" t="s">
        <v>2477</v>
      </c>
      <c r="C1671" s="186" t="s">
        <v>175</v>
      </c>
      <c r="D1671" s="186" t="s">
        <v>177</v>
      </c>
      <c r="E1671" s="187">
        <v>186.32</v>
      </c>
    </row>
    <row r="1672" spans="1:5">
      <c r="A1672" s="186">
        <v>1845</v>
      </c>
      <c r="B1672" s="186" t="s">
        <v>2478</v>
      </c>
      <c r="C1672" s="186" t="s">
        <v>175</v>
      </c>
      <c r="D1672" s="186" t="s">
        <v>177</v>
      </c>
      <c r="E1672" s="187">
        <v>41.77</v>
      </c>
    </row>
    <row r="1673" spans="1:5">
      <c r="A1673" s="186">
        <v>1824</v>
      </c>
      <c r="B1673" s="186" t="s">
        <v>2479</v>
      </c>
      <c r="C1673" s="186" t="s">
        <v>175</v>
      </c>
      <c r="D1673" s="186" t="s">
        <v>177</v>
      </c>
      <c r="E1673" s="187">
        <v>98.61</v>
      </c>
    </row>
    <row r="1674" spans="1:5">
      <c r="A1674" s="186">
        <v>1941</v>
      </c>
      <c r="B1674" s="186" t="s">
        <v>2480</v>
      </c>
      <c r="C1674" s="186" t="s">
        <v>175</v>
      </c>
      <c r="D1674" s="186" t="s">
        <v>176</v>
      </c>
      <c r="E1674" s="187">
        <v>34.020000000000003</v>
      </c>
    </row>
    <row r="1675" spans="1:5">
      <c r="A1675" s="186">
        <v>1940</v>
      </c>
      <c r="B1675" s="186" t="s">
        <v>2481</v>
      </c>
      <c r="C1675" s="186" t="s">
        <v>175</v>
      </c>
      <c r="D1675" s="186" t="s">
        <v>176</v>
      </c>
      <c r="E1675" s="187">
        <v>25.71</v>
      </c>
    </row>
    <row r="1676" spans="1:5">
      <c r="A1676" s="186">
        <v>1937</v>
      </c>
      <c r="B1676" s="186" t="s">
        <v>2482</v>
      </c>
      <c r="C1676" s="186" t="s">
        <v>175</v>
      </c>
      <c r="D1676" s="186" t="s">
        <v>176</v>
      </c>
      <c r="E1676" s="187">
        <v>5.34</v>
      </c>
    </row>
    <row r="1677" spans="1:5">
      <c r="A1677" s="186">
        <v>1939</v>
      </c>
      <c r="B1677" s="186" t="s">
        <v>2483</v>
      </c>
      <c r="C1677" s="186" t="s">
        <v>175</v>
      </c>
      <c r="D1677" s="186" t="s">
        <v>176</v>
      </c>
      <c r="E1677" s="187">
        <v>10.57</v>
      </c>
    </row>
    <row r="1678" spans="1:5">
      <c r="A1678" s="186">
        <v>1942</v>
      </c>
      <c r="B1678" s="186" t="s">
        <v>2484</v>
      </c>
      <c r="C1678" s="186" t="s">
        <v>175</v>
      </c>
      <c r="D1678" s="186" t="s">
        <v>176</v>
      </c>
      <c r="E1678" s="187">
        <v>48.54</v>
      </c>
    </row>
    <row r="1679" spans="1:5">
      <c r="A1679" s="186">
        <v>1938</v>
      </c>
      <c r="B1679" s="186" t="s">
        <v>2485</v>
      </c>
      <c r="C1679" s="186" t="s">
        <v>175</v>
      </c>
      <c r="D1679" s="186" t="s">
        <v>176</v>
      </c>
      <c r="E1679" s="187">
        <v>6.76</v>
      </c>
    </row>
    <row r="1680" spans="1:5">
      <c r="A1680" s="186">
        <v>42692</v>
      </c>
      <c r="B1680" s="186" t="s">
        <v>2486</v>
      </c>
      <c r="C1680" s="186" t="s">
        <v>175</v>
      </c>
      <c r="D1680" s="186" t="s">
        <v>177</v>
      </c>
      <c r="E1680" s="187">
        <v>515.53</v>
      </c>
    </row>
    <row r="1681" spans="1:5">
      <c r="A1681" s="186">
        <v>42693</v>
      </c>
      <c r="B1681" s="186" t="s">
        <v>2487</v>
      </c>
      <c r="C1681" s="186" t="s">
        <v>175</v>
      </c>
      <c r="D1681" s="186" t="s">
        <v>177</v>
      </c>
      <c r="E1681" s="187">
        <v>848.02</v>
      </c>
    </row>
    <row r="1682" spans="1:5">
      <c r="A1682" s="186">
        <v>42695</v>
      </c>
      <c r="B1682" s="186" t="s">
        <v>2488</v>
      </c>
      <c r="C1682" s="186" t="s">
        <v>175</v>
      </c>
      <c r="D1682" s="186" t="s">
        <v>177</v>
      </c>
      <c r="E1682" s="187">
        <v>644.79</v>
      </c>
    </row>
    <row r="1683" spans="1:5">
      <c r="A1683" s="186">
        <v>42694</v>
      </c>
      <c r="B1683" s="186" t="s">
        <v>2489</v>
      </c>
      <c r="C1683" s="186" t="s">
        <v>175</v>
      </c>
      <c r="D1683" s="186" t="s">
        <v>177</v>
      </c>
      <c r="E1683" s="187">
        <v>953.24</v>
      </c>
    </row>
    <row r="1684" spans="1:5">
      <c r="A1684" s="186">
        <v>20097</v>
      </c>
      <c r="B1684" s="186" t="s">
        <v>2490</v>
      </c>
      <c r="C1684" s="186" t="s">
        <v>175</v>
      </c>
      <c r="D1684" s="186" t="s">
        <v>176</v>
      </c>
      <c r="E1684" s="187">
        <v>49.88</v>
      </c>
    </row>
    <row r="1685" spans="1:5">
      <c r="A1685" s="186">
        <v>20098</v>
      </c>
      <c r="B1685" s="186" t="s">
        <v>2491</v>
      </c>
      <c r="C1685" s="186" t="s">
        <v>175</v>
      </c>
      <c r="D1685" s="186" t="s">
        <v>176</v>
      </c>
      <c r="E1685" s="187">
        <v>168.17</v>
      </c>
    </row>
    <row r="1686" spans="1:5">
      <c r="A1686" s="186">
        <v>20096</v>
      </c>
      <c r="B1686" s="186" t="s">
        <v>2492</v>
      </c>
      <c r="C1686" s="186" t="s">
        <v>175</v>
      </c>
      <c r="D1686" s="186" t="s">
        <v>176</v>
      </c>
      <c r="E1686" s="187">
        <v>32.630000000000003</v>
      </c>
    </row>
    <row r="1687" spans="1:5">
      <c r="A1687" s="186">
        <v>1964</v>
      </c>
      <c r="B1687" s="186" t="s">
        <v>2493</v>
      </c>
      <c r="C1687" s="186" t="s">
        <v>175</v>
      </c>
      <c r="D1687" s="186" t="s">
        <v>176</v>
      </c>
      <c r="E1687" s="187">
        <v>30.16</v>
      </c>
    </row>
    <row r="1688" spans="1:5">
      <c r="A1688" s="186">
        <v>1880</v>
      </c>
      <c r="B1688" s="186" t="s">
        <v>2494</v>
      </c>
      <c r="C1688" s="186" t="s">
        <v>175</v>
      </c>
      <c r="D1688" s="186" t="s">
        <v>176</v>
      </c>
      <c r="E1688" s="187">
        <v>1.94</v>
      </c>
    </row>
    <row r="1689" spans="1:5">
      <c r="A1689" s="186">
        <v>39274</v>
      </c>
      <c r="B1689" s="186" t="s">
        <v>2495</v>
      </c>
      <c r="C1689" s="186" t="s">
        <v>175</v>
      </c>
      <c r="D1689" s="186" t="s">
        <v>176</v>
      </c>
      <c r="E1689" s="187">
        <v>1.51</v>
      </c>
    </row>
    <row r="1690" spans="1:5">
      <c r="A1690" s="186">
        <v>2628</v>
      </c>
      <c r="B1690" s="186" t="s">
        <v>2496</v>
      </c>
      <c r="C1690" s="186" t="s">
        <v>175</v>
      </c>
      <c r="D1690" s="186" t="s">
        <v>176</v>
      </c>
      <c r="E1690" s="187">
        <v>151.22999999999999</v>
      </c>
    </row>
    <row r="1691" spans="1:5">
      <c r="A1691" s="186">
        <v>2622</v>
      </c>
      <c r="B1691" s="186" t="s">
        <v>2497</v>
      </c>
      <c r="C1691" s="186" t="s">
        <v>175</v>
      </c>
      <c r="D1691" s="186" t="s">
        <v>176</v>
      </c>
      <c r="E1691" s="187">
        <v>3.59</v>
      </c>
    </row>
    <row r="1692" spans="1:5">
      <c r="A1692" s="186">
        <v>2623</v>
      </c>
      <c r="B1692" s="186" t="s">
        <v>2498</v>
      </c>
      <c r="C1692" s="186" t="s">
        <v>175</v>
      </c>
      <c r="D1692" s="186" t="s">
        <v>176</v>
      </c>
      <c r="E1692" s="187">
        <v>4.32</v>
      </c>
    </row>
    <row r="1693" spans="1:5">
      <c r="A1693" s="186">
        <v>2624</v>
      </c>
      <c r="B1693" s="186" t="s">
        <v>2499</v>
      </c>
      <c r="C1693" s="186" t="s">
        <v>175</v>
      </c>
      <c r="D1693" s="186" t="s">
        <v>176</v>
      </c>
      <c r="E1693" s="187">
        <v>6.87</v>
      </c>
    </row>
    <row r="1694" spans="1:5">
      <c r="A1694" s="186">
        <v>2625</v>
      </c>
      <c r="B1694" s="186" t="s">
        <v>2500</v>
      </c>
      <c r="C1694" s="186" t="s">
        <v>175</v>
      </c>
      <c r="D1694" s="186" t="s">
        <v>176</v>
      </c>
      <c r="E1694" s="187">
        <v>14.51</v>
      </c>
    </row>
    <row r="1695" spans="1:5">
      <c r="A1695" s="186">
        <v>2626</v>
      </c>
      <c r="B1695" s="186" t="s">
        <v>2501</v>
      </c>
      <c r="C1695" s="186" t="s">
        <v>175</v>
      </c>
      <c r="D1695" s="186" t="s">
        <v>176</v>
      </c>
      <c r="E1695" s="187">
        <v>21.26</v>
      </c>
    </row>
    <row r="1696" spans="1:5">
      <c r="A1696" s="186">
        <v>2630</v>
      </c>
      <c r="B1696" s="186" t="s">
        <v>2502</v>
      </c>
      <c r="C1696" s="186" t="s">
        <v>175</v>
      </c>
      <c r="D1696" s="186" t="s">
        <v>176</v>
      </c>
      <c r="E1696" s="187">
        <v>32.340000000000003</v>
      </c>
    </row>
    <row r="1697" spans="1:5">
      <c r="A1697" s="186">
        <v>2627</v>
      </c>
      <c r="B1697" s="186" t="s">
        <v>2503</v>
      </c>
      <c r="C1697" s="186" t="s">
        <v>175</v>
      </c>
      <c r="D1697" s="186" t="s">
        <v>176</v>
      </c>
      <c r="E1697" s="187">
        <v>56.96</v>
      </c>
    </row>
    <row r="1698" spans="1:5">
      <c r="A1698" s="186">
        <v>2629</v>
      </c>
      <c r="B1698" s="186" t="s">
        <v>2504</v>
      </c>
      <c r="C1698" s="186" t="s">
        <v>175</v>
      </c>
      <c r="D1698" s="186" t="s">
        <v>176</v>
      </c>
      <c r="E1698" s="187">
        <v>77.040000000000006</v>
      </c>
    </row>
    <row r="1699" spans="1:5">
      <c r="A1699" s="186">
        <v>12033</v>
      </c>
      <c r="B1699" s="186" t="s">
        <v>2505</v>
      </c>
      <c r="C1699" s="186" t="s">
        <v>175</v>
      </c>
      <c r="D1699" s="186" t="s">
        <v>176</v>
      </c>
      <c r="E1699" s="187">
        <v>6.21</v>
      </c>
    </row>
    <row r="1700" spans="1:5">
      <c r="A1700" s="186">
        <v>40408</v>
      </c>
      <c r="B1700" s="186" t="s">
        <v>2506</v>
      </c>
      <c r="C1700" s="186" t="s">
        <v>175</v>
      </c>
      <c r="D1700" s="186" t="s">
        <v>176</v>
      </c>
      <c r="E1700" s="187">
        <v>4.08</v>
      </c>
    </row>
    <row r="1701" spans="1:5">
      <c r="A1701" s="186">
        <v>40409</v>
      </c>
      <c r="B1701" s="186" t="s">
        <v>2507</v>
      </c>
      <c r="C1701" s="186" t="s">
        <v>175</v>
      </c>
      <c r="D1701" s="186" t="s">
        <v>176</v>
      </c>
      <c r="E1701" s="187">
        <v>1.44</v>
      </c>
    </row>
    <row r="1702" spans="1:5">
      <c r="A1702" s="186">
        <v>39276</v>
      </c>
      <c r="B1702" s="186" t="s">
        <v>2508</v>
      </c>
      <c r="C1702" s="186" t="s">
        <v>175</v>
      </c>
      <c r="D1702" s="186" t="s">
        <v>176</v>
      </c>
      <c r="E1702" s="187">
        <v>3.68</v>
      </c>
    </row>
    <row r="1703" spans="1:5">
      <c r="A1703" s="186">
        <v>39277</v>
      </c>
      <c r="B1703" s="186" t="s">
        <v>2509</v>
      </c>
      <c r="C1703" s="186" t="s">
        <v>175</v>
      </c>
      <c r="D1703" s="186" t="s">
        <v>176</v>
      </c>
      <c r="E1703" s="187">
        <v>9.93</v>
      </c>
    </row>
    <row r="1704" spans="1:5">
      <c r="A1704" s="186">
        <v>12034</v>
      </c>
      <c r="B1704" s="186" t="s">
        <v>2510</v>
      </c>
      <c r="C1704" s="186" t="s">
        <v>175</v>
      </c>
      <c r="D1704" s="186" t="s">
        <v>176</v>
      </c>
      <c r="E1704" s="187">
        <v>2.81</v>
      </c>
    </row>
    <row r="1705" spans="1:5">
      <c r="A1705" s="186">
        <v>39879</v>
      </c>
      <c r="B1705" s="186" t="s">
        <v>2511</v>
      </c>
      <c r="C1705" s="186" t="s">
        <v>175</v>
      </c>
      <c r="D1705" s="186" t="s">
        <v>177</v>
      </c>
      <c r="E1705" s="187">
        <v>5.33</v>
      </c>
    </row>
    <row r="1706" spans="1:5">
      <c r="A1706" s="186">
        <v>39880</v>
      </c>
      <c r="B1706" s="186" t="s">
        <v>2512</v>
      </c>
      <c r="C1706" s="186" t="s">
        <v>175</v>
      </c>
      <c r="D1706" s="186" t="s">
        <v>177</v>
      </c>
      <c r="E1706" s="187">
        <v>11.81</v>
      </c>
    </row>
    <row r="1707" spans="1:5">
      <c r="A1707" s="186">
        <v>39881</v>
      </c>
      <c r="B1707" s="186" t="s">
        <v>2513</v>
      </c>
      <c r="C1707" s="186" t="s">
        <v>175</v>
      </c>
      <c r="D1707" s="186" t="s">
        <v>177</v>
      </c>
      <c r="E1707" s="187">
        <v>18.96</v>
      </c>
    </row>
    <row r="1708" spans="1:5">
      <c r="A1708" s="186">
        <v>39882</v>
      </c>
      <c r="B1708" s="186" t="s">
        <v>2514</v>
      </c>
      <c r="C1708" s="186" t="s">
        <v>175</v>
      </c>
      <c r="D1708" s="186" t="s">
        <v>177</v>
      </c>
      <c r="E1708" s="187">
        <v>49.95</v>
      </c>
    </row>
    <row r="1709" spans="1:5">
      <c r="A1709" s="186">
        <v>39883</v>
      </c>
      <c r="B1709" s="186" t="s">
        <v>2515</v>
      </c>
      <c r="C1709" s="186" t="s">
        <v>175</v>
      </c>
      <c r="D1709" s="186" t="s">
        <v>177</v>
      </c>
      <c r="E1709" s="187">
        <v>79.77</v>
      </c>
    </row>
    <row r="1710" spans="1:5">
      <c r="A1710" s="186">
        <v>39884</v>
      </c>
      <c r="B1710" s="186" t="s">
        <v>2516</v>
      </c>
      <c r="C1710" s="186" t="s">
        <v>175</v>
      </c>
      <c r="D1710" s="186" t="s">
        <v>177</v>
      </c>
      <c r="E1710" s="187">
        <v>118.48</v>
      </c>
    </row>
    <row r="1711" spans="1:5">
      <c r="A1711" s="186">
        <v>39885</v>
      </c>
      <c r="B1711" s="186" t="s">
        <v>2517</v>
      </c>
      <c r="C1711" s="186" t="s">
        <v>175</v>
      </c>
      <c r="D1711" s="186" t="s">
        <v>177</v>
      </c>
      <c r="E1711" s="187">
        <v>281.58999999999997</v>
      </c>
    </row>
    <row r="1712" spans="1:5">
      <c r="A1712" s="186">
        <v>1777</v>
      </c>
      <c r="B1712" s="186" t="s">
        <v>2518</v>
      </c>
      <c r="C1712" s="186" t="s">
        <v>175</v>
      </c>
      <c r="D1712" s="186" t="s">
        <v>177</v>
      </c>
      <c r="E1712" s="187">
        <v>79.91</v>
      </c>
    </row>
    <row r="1713" spans="1:5">
      <c r="A1713" s="186">
        <v>1819</v>
      </c>
      <c r="B1713" s="186" t="s">
        <v>2519</v>
      </c>
      <c r="C1713" s="186" t="s">
        <v>175</v>
      </c>
      <c r="D1713" s="186" t="s">
        <v>177</v>
      </c>
      <c r="E1713" s="187">
        <v>58.14</v>
      </c>
    </row>
    <row r="1714" spans="1:5">
      <c r="A1714" s="186">
        <v>1775</v>
      </c>
      <c r="B1714" s="186" t="s">
        <v>2520</v>
      </c>
      <c r="C1714" s="186" t="s">
        <v>175</v>
      </c>
      <c r="D1714" s="186" t="s">
        <v>177</v>
      </c>
      <c r="E1714" s="187">
        <v>17.39</v>
      </c>
    </row>
    <row r="1715" spans="1:5">
      <c r="A1715" s="186">
        <v>1776</v>
      </c>
      <c r="B1715" s="186" t="s">
        <v>2521</v>
      </c>
      <c r="C1715" s="186" t="s">
        <v>175</v>
      </c>
      <c r="D1715" s="186" t="s">
        <v>177</v>
      </c>
      <c r="E1715" s="187">
        <v>47.3</v>
      </c>
    </row>
    <row r="1716" spans="1:5">
      <c r="A1716" s="186">
        <v>1778</v>
      </c>
      <c r="B1716" s="186" t="s">
        <v>2522</v>
      </c>
      <c r="C1716" s="186" t="s">
        <v>175</v>
      </c>
      <c r="D1716" s="186" t="s">
        <v>177</v>
      </c>
      <c r="E1716" s="187">
        <v>193.43</v>
      </c>
    </row>
    <row r="1717" spans="1:5">
      <c r="A1717" s="186">
        <v>1818</v>
      </c>
      <c r="B1717" s="186" t="s">
        <v>2523</v>
      </c>
      <c r="C1717" s="186" t="s">
        <v>175</v>
      </c>
      <c r="D1717" s="186" t="s">
        <v>177</v>
      </c>
      <c r="E1717" s="187">
        <v>128.4</v>
      </c>
    </row>
    <row r="1718" spans="1:5">
      <c r="A1718" s="186">
        <v>1820</v>
      </c>
      <c r="B1718" s="186" t="s">
        <v>2524</v>
      </c>
      <c r="C1718" s="186" t="s">
        <v>175</v>
      </c>
      <c r="D1718" s="186" t="s">
        <v>177</v>
      </c>
      <c r="E1718" s="187">
        <v>25.11</v>
      </c>
    </row>
    <row r="1719" spans="1:5">
      <c r="A1719" s="186">
        <v>1779</v>
      </c>
      <c r="B1719" s="186" t="s">
        <v>2525</v>
      </c>
      <c r="C1719" s="186" t="s">
        <v>175</v>
      </c>
      <c r="D1719" s="186" t="s">
        <v>177</v>
      </c>
      <c r="E1719" s="187">
        <v>281.32</v>
      </c>
    </row>
    <row r="1720" spans="1:5">
      <c r="A1720" s="186">
        <v>1780</v>
      </c>
      <c r="B1720" s="186" t="s">
        <v>2526</v>
      </c>
      <c r="C1720" s="186" t="s">
        <v>175</v>
      </c>
      <c r="D1720" s="186" t="s">
        <v>177</v>
      </c>
      <c r="E1720" s="187">
        <v>579.95000000000005</v>
      </c>
    </row>
    <row r="1721" spans="1:5">
      <c r="A1721" s="186">
        <v>1783</v>
      </c>
      <c r="B1721" s="186" t="s">
        <v>2527</v>
      </c>
      <c r="C1721" s="186" t="s">
        <v>175</v>
      </c>
      <c r="D1721" s="186" t="s">
        <v>177</v>
      </c>
      <c r="E1721" s="187">
        <v>61.32</v>
      </c>
    </row>
    <row r="1722" spans="1:5">
      <c r="A1722" s="186">
        <v>1782</v>
      </c>
      <c r="B1722" s="186" t="s">
        <v>2528</v>
      </c>
      <c r="C1722" s="186" t="s">
        <v>175</v>
      </c>
      <c r="D1722" s="186" t="s">
        <v>177</v>
      </c>
      <c r="E1722" s="187">
        <v>48.48</v>
      </c>
    </row>
    <row r="1723" spans="1:5">
      <c r="A1723" s="186">
        <v>1817</v>
      </c>
      <c r="B1723" s="186" t="s">
        <v>2529</v>
      </c>
      <c r="C1723" s="186" t="s">
        <v>175</v>
      </c>
      <c r="D1723" s="186" t="s">
        <v>177</v>
      </c>
      <c r="E1723" s="187">
        <v>14.44</v>
      </c>
    </row>
    <row r="1724" spans="1:5">
      <c r="A1724" s="186">
        <v>1781</v>
      </c>
      <c r="B1724" s="186" t="s">
        <v>2530</v>
      </c>
      <c r="C1724" s="186" t="s">
        <v>175</v>
      </c>
      <c r="D1724" s="186" t="s">
        <v>177</v>
      </c>
      <c r="E1724" s="187">
        <v>31.59</v>
      </c>
    </row>
    <row r="1725" spans="1:5">
      <c r="A1725" s="186">
        <v>1784</v>
      </c>
      <c r="B1725" s="186" t="s">
        <v>2531</v>
      </c>
      <c r="C1725" s="186" t="s">
        <v>175</v>
      </c>
      <c r="D1725" s="186" t="s">
        <v>177</v>
      </c>
      <c r="E1725" s="187">
        <v>173.15</v>
      </c>
    </row>
    <row r="1726" spans="1:5">
      <c r="A1726" s="186">
        <v>1810</v>
      </c>
      <c r="B1726" s="186" t="s">
        <v>2532</v>
      </c>
      <c r="C1726" s="186" t="s">
        <v>175</v>
      </c>
      <c r="D1726" s="186" t="s">
        <v>177</v>
      </c>
      <c r="E1726" s="187">
        <v>96.04</v>
      </c>
    </row>
    <row r="1727" spans="1:5">
      <c r="A1727" s="186">
        <v>1811</v>
      </c>
      <c r="B1727" s="186" t="s">
        <v>2533</v>
      </c>
      <c r="C1727" s="186" t="s">
        <v>175</v>
      </c>
      <c r="D1727" s="186" t="s">
        <v>177</v>
      </c>
      <c r="E1727" s="187">
        <v>20.77</v>
      </c>
    </row>
    <row r="1728" spans="1:5">
      <c r="A1728" s="186">
        <v>1812</v>
      </c>
      <c r="B1728" s="186" t="s">
        <v>2534</v>
      </c>
      <c r="C1728" s="186" t="s">
        <v>175</v>
      </c>
      <c r="D1728" s="186" t="s">
        <v>177</v>
      </c>
      <c r="E1728" s="187">
        <v>242.44</v>
      </c>
    </row>
    <row r="1729" spans="1:5">
      <c r="A1729" s="186">
        <v>40386</v>
      </c>
      <c r="B1729" s="186" t="s">
        <v>2535</v>
      </c>
      <c r="C1729" s="186" t="s">
        <v>175</v>
      </c>
      <c r="D1729" s="186" t="s">
        <v>177</v>
      </c>
      <c r="E1729" s="187">
        <v>78.05</v>
      </c>
    </row>
    <row r="1730" spans="1:5">
      <c r="A1730" s="186">
        <v>40384</v>
      </c>
      <c r="B1730" s="186" t="s">
        <v>2536</v>
      </c>
      <c r="C1730" s="186" t="s">
        <v>175</v>
      </c>
      <c r="D1730" s="186" t="s">
        <v>177</v>
      </c>
      <c r="E1730" s="187">
        <v>53.44</v>
      </c>
    </row>
    <row r="1731" spans="1:5">
      <c r="A1731" s="186">
        <v>40379</v>
      </c>
      <c r="B1731" s="186" t="s">
        <v>2537</v>
      </c>
      <c r="C1731" s="186" t="s">
        <v>175</v>
      </c>
      <c r="D1731" s="186" t="s">
        <v>177</v>
      </c>
      <c r="E1731" s="187">
        <v>18.47</v>
      </c>
    </row>
    <row r="1732" spans="1:5">
      <c r="A1732" s="186">
        <v>40423</v>
      </c>
      <c r="B1732" s="186" t="s">
        <v>2538</v>
      </c>
      <c r="C1732" s="186" t="s">
        <v>175</v>
      </c>
      <c r="D1732" s="186" t="s">
        <v>177</v>
      </c>
      <c r="E1732" s="187">
        <v>34.96</v>
      </c>
    </row>
    <row r="1733" spans="1:5">
      <c r="A1733" s="186">
        <v>40389</v>
      </c>
      <c r="B1733" s="186" t="s">
        <v>2539</v>
      </c>
      <c r="C1733" s="186" t="s">
        <v>175</v>
      </c>
      <c r="D1733" s="186" t="s">
        <v>177</v>
      </c>
      <c r="E1733" s="187">
        <v>221.71</v>
      </c>
    </row>
    <row r="1734" spans="1:5">
      <c r="A1734" s="186">
        <v>40388</v>
      </c>
      <c r="B1734" s="186" t="s">
        <v>2540</v>
      </c>
      <c r="C1734" s="186" t="s">
        <v>175</v>
      </c>
      <c r="D1734" s="186" t="s">
        <v>177</v>
      </c>
      <c r="E1734" s="187">
        <v>110.97</v>
      </c>
    </row>
    <row r="1735" spans="1:5">
      <c r="A1735" s="186">
        <v>40381</v>
      </c>
      <c r="B1735" s="186" t="s">
        <v>2541</v>
      </c>
      <c r="C1735" s="186" t="s">
        <v>175</v>
      </c>
      <c r="D1735" s="186" t="s">
        <v>177</v>
      </c>
      <c r="E1735" s="187">
        <v>24.63</v>
      </c>
    </row>
    <row r="1736" spans="1:5">
      <c r="A1736" s="186">
        <v>40391</v>
      </c>
      <c r="B1736" s="186" t="s">
        <v>2542</v>
      </c>
      <c r="C1736" s="186" t="s">
        <v>175</v>
      </c>
      <c r="D1736" s="186" t="s">
        <v>177</v>
      </c>
      <c r="E1736" s="187">
        <v>575.45000000000005</v>
      </c>
    </row>
    <row r="1737" spans="1:5">
      <c r="A1737" s="186">
        <v>40414</v>
      </c>
      <c r="B1737" s="186" t="s">
        <v>2543</v>
      </c>
      <c r="C1737" s="186" t="s">
        <v>175</v>
      </c>
      <c r="D1737" s="186" t="s">
        <v>177</v>
      </c>
      <c r="E1737" s="187">
        <v>21.2</v>
      </c>
    </row>
    <row r="1738" spans="1:5">
      <c r="A1738" s="186">
        <v>40416</v>
      </c>
      <c r="B1738" s="186" t="s">
        <v>2544</v>
      </c>
      <c r="C1738" s="186" t="s">
        <v>175</v>
      </c>
      <c r="D1738" s="186" t="s">
        <v>177</v>
      </c>
      <c r="E1738" s="187">
        <v>29.31</v>
      </c>
    </row>
    <row r="1739" spans="1:5">
      <c r="A1739" s="186">
        <v>40418</v>
      </c>
      <c r="B1739" s="186" t="s">
        <v>2545</v>
      </c>
      <c r="C1739" s="186" t="s">
        <v>175</v>
      </c>
      <c r="D1739" s="186" t="s">
        <v>177</v>
      </c>
      <c r="E1739" s="187">
        <v>34.96</v>
      </c>
    </row>
    <row r="1740" spans="1:5">
      <c r="A1740" s="186">
        <v>2609</v>
      </c>
      <c r="B1740" s="186" t="s">
        <v>2546</v>
      </c>
      <c r="C1740" s="186" t="s">
        <v>175</v>
      </c>
      <c r="D1740" s="186" t="s">
        <v>176</v>
      </c>
      <c r="E1740" s="187">
        <v>3.37</v>
      </c>
    </row>
    <row r="1741" spans="1:5">
      <c r="A1741" s="186">
        <v>2634</v>
      </c>
      <c r="B1741" s="186" t="s">
        <v>2547</v>
      </c>
      <c r="C1741" s="186" t="s">
        <v>175</v>
      </c>
      <c r="D1741" s="186" t="s">
        <v>176</v>
      </c>
      <c r="E1741" s="187">
        <v>4.43</v>
      </c>
    </row>
    <row r="1742" spans="1:5">
      <c r="A1742" s="186">
        <v>2611</v>
      </c>
      <c r="B1742" s="186" t="s">
        <v>2548</v>
      </c>
      <c r="C1742" s="186" t="s">
        <v>175</v>
      </c>
      <c r="D1742" s="186" t="s">
        <v>176</v>
      </c>
      <c r="E1742" s="187">
        <v>12.49</v>
      </c>
    </row>
    <row r="1743" spans="1:5">
      <c r="A1743" s="186">
        <v>34359</v>
      </c>
      <c r="B1743" s="186" t="s">
        <v>2549</v>
      </c>
      <c r="C1743" s="186" t="s">
        <v>175</v>
      </c>
      <c r="D1743" s="186" t="s">
        <v>177</v>
      </c>
      <c r="E1743" s="187">
        <v>10.26</v>
      </c>
    </row>
    <row r="1744" spans="1:5">
      <c r="A1744" s="186">
        <v>1789</v>
      </c>
      <c r="B1744" s="186" t="s">
        <v>2550</v>
      </c>
      <c r="C1744" s="186" t="s">
        <v>175</v>
      </c>
      <c r="D1744" s="186" t="s">
        <v>177</v>
      </c>
      <c r="E1744" s="187">
        <v>76.7</v>
      </c>
    </row>
    <row r="1745" spans="1:5">
      <c r="A1745" s="186">
        <v>1788</v>
      </c>
      <c r="B1745" s="186" t="s">
        <v>2551</v>
      </c>
      <c r="C1745" s="186" t="s">
        <v>175</v>
      </c>
      <c r="D1745" s="186" t="s">
        <v>177</v>
      </c>
      <c r="E1745" s="187">
        <v>61.48</v>
      </c>
    </row>
    <row r="1746" spans="1:5">
      <c r="A1746" s="186">
        <v>1786</v>
      </c>
      <c r="B1746" s="186" t="s">
        <v>2552</v>
      </c>
      <c r="C1746" s="186" t="s">
        <v>175</v>
      </c>
      <c r="D1746" s="186" t="s">
        <v>177</v>
      </c>
      <c r="E1746" s="187">
        <v>15.26</v>
      </c>
    </row>
    <row r="1747" spans="1:5">
      <c r="A1747" s="186">
        <v>1787</v>
      </c>
      <c r="B1747" s="186" t="s">
        <v>2553</v>
      </c>
      <c r="C1747" s="186" t="s">
        <v>175</v>
      </c>
      <c r="D1747" s="186" t="s">
        <v>177</v>
      </c>
      <c r="E1747" s="187">
        <v>36.549999999999997</v>
      </c>
    </row>
    <row r="1748" spans="1:5">
      <c r="A1748" s="186">
        <v>1791</v>
      </c>
      <c r="B1748" s="186" t="s">
        <v>2554</v>
      </c>
      <c r="C1748" s="186" t="s">
        <v>175</v>
      </c>
      <c r="D1748" s="186" t="s">
        <v>177</v>
      </c>
      <c r="E1748" s="187">
        <v>221.66</v>
      </c>
    </row>
    <row r="1749" spans="1:5">
      <c r="A1749" s="186">
        <v>1790</v>
      </c>
      <c r="B1749" s="186" t="s">
        <v>2555</v>
      </c>
      <c r="C1749" s="186" t="s">
        <v>175</v>
      </c>
      <c r="D1749" s="186" t="s">
        <v>177</v>
      </c>
      <c r="E1749" s="187">
        <v>127.73</v>
      </c>
    </row>
    <row r="1750" spans="1:5">
      <c r="A1750" s="186">
        <v>1813</v>
      </c>
      <c r="B1750" s="186" t="s">
        <v>2556</v>
      </c>
      <c r="C1750" s="186" t="s">
        <v>175</v>
      </c>
      <c r="D1750" s="186" t="s">
        <v>177</v>
      </c>
      <c r="E1750" s="187">
        <v>24.23</v>
      </c>
    </row>
    <row r="1751" spans="1:5">
      <c r="A1751" s="186">
        <v>1792</v>
      </c>
      <c r="B1751" s="186" t="s">
        <v>2557</v>
      </c>
      <c r="C1751" s="186" t="s">
        <v>175</v>
      </c>
      <c r="D1751" s="186" t="s">
        <v>177</v>
      </c>
      <c r="E1751" s="187">
        <v>299.20999999999998</v>
      </c>
    </row>
    <row r="1752" spans="1:5">
      <c r="A1752" s="186">
        <v>1793</v>
      </c>
      <c r="B1752" s="186" t="s">
        <v>2558</v>
      </c>
      <c r="C1752" s="186" t="s">
        <v>175</v>
      </c>
      <c r="D1752" s="186" t="s">
        <v>177</v>
      </c>
      <c r="E1752" s="187">
        <v>604.6</v>
      </c>
    </row>
    <row r="1753" spans="1:5">
      <c r="A1753" s="186">
        <v>1809</v>
      </c>
      <c r="B1753" s="186" t="s">
        <v>2559</v>
      </c>
      <c r="C1753" s="186" t="s">
        <v>175</v>
      </c>
      <c r="D1753" s="186" t="s">
        <v>177</v>
      </c>
      <c r="E1753" s="187">
        <v>71.91</v>
      </c>
    </row>
    <row r="1754" spans="1:5">
      <c r="A1754" s="186">
        <v>1814</v>
      </c>
      <c r="B1754" s="186" t="s">
        <v>2560</v>
      </c>
      <c r="C1754" s="186" t="s">
        <v>175</v>
      </c>
      <c r="D1754" s="186" t="s">
        <v>177</v>
      </c>
      <c r="E1754" s="187">
        <v>59.07</v>
      </c>
    </row>
    <row r="1755" spans="1:5">
      <c r="A1755" s="186">
        <v>1803</v>
      </c>
      <c r="B1755" s="186" t="s">
        <v>2561</v>
      </c>
      <c r="C1755" s="186" t="s">
        <v>175</v>
      </c>
      <c r="D1755" s="186" t="s">
        <v>177</v>
      </c>
      <c r="E1755" s="187">
        <v>14.93</v>
      </c>
    </row>
    <row r="1756" spans="1:5">
      <c r="A1756" s="186">
        <v>1805</v>
      </c>
      <c r="B1756" s="186" t="s">
        <v>2562</v>
      </c>
      <c r="C1756" s="186" t="s">
        <v>175</v>
      </c>
      <c r="D1756" s="186" t="s">
        <v>177</v>
      </c>
      <c r="E1756" s="187">
        <v>34.28</v>
      </c>
    </row>
    <row r="1757" spans="1:5">
      <c r="A1757" s="186">
        <v>1821</v>
      </c>
      <c r="B1757" s="186" t="s">
        <v>2563</v>
      </c>
      <c r="C1757" s="186" t="s">
        <v>175</v>
      </c>
      <c r="D1757" s="186" t="s">
        <v>177</v>
      </c>
      <c r="E1757" s="187">
        <v>202.52</v>
      </c>
    </row>
    <row r="1758" spans="1:5">
      <c r="A1758" s="186">
        <v>1806</v>
      </c>
      <c r="B1758" s="186" t="s">
        <v>2564</v>
      </c>
      <c r="C1758" s="186" t="s">
        <v>175</v>
      </c>
      <c r="D1758" s="186" t="s">
        <v>177</v>
      </c>
      <c r="E1758" s="187">
        <v>120.54</v>
      </c>
    </row>
    <row r="1759" spans="1:5">
      <c r="A1759" s="186">
        <v>1804</v>
      </c>
      <c r="B1759" s="186" t="s">
        <v>2565</v>
      </c>
      <c r="C1759" s="186" t="s">
        <v>175</v>
      </c>
      <c r="D1759" s="186" t="s">
        <v>177</v>
      </c>
      <c r="E1759" s="187">
        <v>21.25</v>
      </c>
    </row>
    <row r="1760" spans="1:5">
      <c r="A1760" s="186">
        <v>1807</v>
      </c>
      <c r="B1760" s="186" t="s">
        <v>2566</v>
      </c>
      <c r="C1760" s="186" t="s">
        <v>175</v>
      </c>
      <c r="D1760" s="186" t="s">
        <v>177</v>
      </c>
      <c r="E1760" s="187">
        <v>289.64</v>
      </c>
    </row>
    <row r="1761" spans="1:5">
      <c r="A1761" s="186">
        <v>1808</v>
      </c>
      <c r="B1761" s="186" t="s">
        <v>2567</v>
      </c>
      <c r="C1761" s="186" t="s">
        <v>175</v>
      </c>
      <c r="D1761" s="186" t="s">
        <v>177</v>
      </c>
      <c r="E1761" s="187">
        <v>580.66999999999996</v>
      </c>
    </row>
    <row r="1762" spans="1:5">
      <c r="A1762" s="186">
        <v>1797</v>
      </c>
      <c r="B1762" s="186" t="s">
        <v>2568</v>
      </c>
      <c r="C1762" s="186" t="s">
        <v>175</v>
      </c>
      <c r="D1762" s="186" t="s">
        <v>177</v>
      </c>
      <c r="E1762" s="187">
        <v>87.09</v>
      </c>
    </row>
    <row r="1763" spans="1:5">
      <c r="A1763" s="186">
        <v>1796</v>
      </c>
      <c r="B1763" s="186" t="s">
        <v>2569</v>
      </c>
      <c r="C1763" s="186" t="s">
        <v>175</v>
      </c>
      <c r="D1763" s="186" t="s">
        <v>177</v>
      </c>
      <c r="E1763" s="187">
        <v>66.8</v>
      </c>
    </row>
    <row r="1764" spans="1:5">
      <c r="A1764" s="186">
        <v>1794</v>
      </c>
      <c r="B1764" s="186" t="s">
        <v>2570</v>
      </c>
      <c r="C1764" s="186" t="s">
        <v>175</v>
      </c>
      <c r="D1764" s="186" t="s">
        <v>177</v>
      </c>
      <c r="E1764" s="187">
        <v>15.95</v>
      </c>
    </row>
    <row r="1765" spans="1:5">
      <c r="A1765" s="186">
        <v>1816</v>
      </c>
      <c r="B1765" s="186" t="s">
        <v>2571</v>
      </c>
      <c r="C1765" s="186" t="s">
        <v>175</v>
      </c>
      <c r="D1765" s="186" t="s">
        <v>177</v>
      </c>
      <c r="E1765" s="187">
        <v>35.96</v>
      </c>
    </row>
    <row r="1766" spans="1:5">
      <c r="A1766" s="186">
        <v>1815</v>
      </c>
      <c r="B1766" s="186" t="s">
        <v>2572</v>
      </c>
      <c r="C1766" s="186" t="s">
        <v>175</v>
      </c>
      <c r="D1766" s="186" t="s">
        <v>177</v>
      </c>
      <c r="E1766" s="187">
        <v>276.13</v>
      </c>
    </row>
    <row r="1767" spans="1:5">
      <c r="A1767" s="186">
        <v>1798</v>
      </c>
      <c r="B1767" s="186" t="s">
        <v>2573</v>
      </c>
      <c r="C1767" s="186" t="s">
        <v>175</v>
      </c>
      <c r="D1767" s="186" t="s">
        <v>177</v>
      </c>
      <c r="E1767" s="187">
        <v>123.56</v>
      </c>
    </row>
    <row r="1768" spans="1:5">
      <c r="A1768" s="186">
        <v>1795</v>
      </c>
      <c r="B1768" s="186" t="s">
        <v>2574</v>
      </c>
      <c r="C1768" s="186" t="s">
        <v>175</v>
      </c>
      <c r="D1768" s="186" t="s">
        <v>177</v>
      </c>
      <c r="E1768" s="187">
        <v>22.09</v>
      </c>
    </row>
    <row r="1769" spans="1:5">
      <c r="A1769" s="186">
        <v>1799</v>
      </c>
      <c r="B1769" s="186" t="s">
        <v>2575</v>
      </c>
      <c r="C1769" s="186" t="s">
        <v>175</v>
      </c>
      <c r="D1769" s="186" t="s">
        <v>177</v>
      </c>
      <c r="E1769" s="187">
        <v>359.63</v>
      </c>
    </row>
    <row r="1770" spans="1:5">
      <c r="A1770" s="186">
        <v>1800</v>
      </c>
      <c r="B1770" s="186" t="s">
        <v>2576</v>
      </c>
      <c r="C1770" s="186" t="s">
        <v>175</v>
      </c>
      <c r="D1770" s="186" t="s">
        <v>177</v>
      </c>
      <c r="E1770" s="187">
        <v>686.6</v>
      </c>
    </row>
    <row r="1771" spans="1:5">
      <c r="A1771" s="186">
        <v>1802</v>
      </c>
      <c r="B1771" s="186" t="s">
        <v>2577</v>
      </c>
      <c r="C1771" s="186" t="s">
        <v>175</v>
      </c>
      <c r="D1771" s="186" t="s">
        <v>177</v>
      </c>
      <c r="E1771" s="188">
        <v>1717.47</v>
      </c>
    </row>
    <row r="1772" spans="1:5">
      <c r="A1772" s="186">
        <v>40385</v>
      </c>
      <c r="B1772" s="186" t="s">
        <v>2578</v>
      </c>
      <c r="C1772" s="186" t="s">
        <v>175</v>
      </c>
      <c r="D1772" s="186" t="s">
        <v>177</v>
      </c>
      <c r="E1772" s="187">
        <v>78.05</v>
      </c>
    </row>
    <row r="1773" spans="1:5">
      <c r="A1773" s="186">
        <v>40383</v>
      </c>
      <c r="B1773" s="186" t="s">
        <v>2579</v>
      </c>
      <c r="C1773" s="186" t="s">
        <v>175</v>
      </c>
      <c r="D1773" s="186" t="s">
        <v>177</v>
      </c>
      <c r="E1773" s="187">
        <v>53.44</v>
      </c>
    </row>
    <row r="1774" spans="1:5">
      <c r="A1774" s="186">
        <v>40378</v>
      </c>
      <c r="B1774" s="186" t="s">
        <v>2580</v>
      </c>
      <c r="C1774" s="186" t="s">
        <v>175</v>
      </c>
      <c r="D1774" s="186" t="s">
        <v>177</v>
      </c>
      <c r="E1774" s="187">
        <v>18.47</v>
      </c>
    </row>
    <row r="1775" spans="1:5">
      <c r="A1775" s="186">
        <v>40382</v>
      </c>
      <c r="B1775" s="186" t="s">
        <v>2581</v>
      </c>
      <c r="C1775" s="186" t="s">
        <v>175</v>
      </c>
      <c r="D1775" s="186" t="s">
        <v>177</v>
      </c>
      <c r="E1775" s="187">
        <v>34.96</v>
      </c>
    </row>
    <row r="1776" spans="1:5">
      <c r="A1776" s="186">
        <v>40422</v>
      </c>
      <c r="B1776" s="186" t="s">
        <v>2582</v>
      </c>
      <c r="C1776" s="186" t="s">
        <v>175</v>
      </c>
      <c r="D1776" s="186" t="s">
        <v>177</v>
      </c>
      <c r="E1776" s="187">
        <v>238.17</v>
      </c>
    </row>
    <row r="1777" spans="1:5">
      <c r="A1777" s="186">
        <v>40387</v>
      </c>
      <c r="B1777" s="186" t="s">
        <v>2583</v>
      </c>
      <c r="C1777" s="186" t="s">
        <v>175</v>
      </c>
      <c r="D1777" s="186" t="s">
        <v>177</v>
      </c>
      <c r="E1777" s="187">
        <v>121.26</v>
      </c>
    </row>
    <row r="1778" spans="1:5">
      <c r="A1778" s="186">
        <v>40380</v>
      </c>
      <c r="B1778" s="186" t="s">
        <v>2584</v>
      </c>
      <c r="C1778" s="186" t="s">
        <v>175</v>
      </c>
      <c r="D1778" s="186" t="s">
        <v>177</v>
      </c>
      <c r="E1778" s="187">
        <v>24.63</v>
      </c>
    </row>
    <row r="1779" spans="1:5">
      <c r="A1779" s="186">
        <v>40390</v>
      </c>
      <c r="B1779" s="186" t="s">
        <v>2585</v>
      </c>
      <c r="C1779" s="186" t="s">
        <v>175</v>
      </c>
      <c r="D1779" s="186" t="s">
        <v>177</v>
      </c>
      <c r="E1779" s="187">
        <v>501.61</v>
      </c>
    </row>
    <row r="1780" spans="1:5">
      <c r="A1780" s="186">
        <v>40413</v>
      </c>
      <c r="B1780" s="186" t="s">
        <v>2586</v>
      </c>
      <c r="C1780" s="186" t="s">
        <v>175</v>
      </c>
      <c r="D1780" s="186" t="s">
        <v>177</v>
      </c>
      <c r="E1780" s="187">
        <v>23.03</v>
      </c>
    </row>
    <row r="1781" spans="1:5">
      <c r="A1781" s="186">
        <v>40415</v>
      </c>
      <c r="B1781" s="186" t="s">
        <v>2587</v>
      </c>
      <c r="C1781" s="186" t="s">
        <v>175</v>
      </c>
      <c r="D1781" s="186" t="s">
        <v>177</v>
      </c>
      <c r="E1781" s="187">
        <v>32.82</v>
      </c>
    </row>
    <row r="1782" spans="1:5">
      <c r="A1782" s="186">
        <v>40417</v>
      </c>
      <c r="B1782" s="186" t="s">
        <v>2588</v>
      </c>
      <c r="C1782" s="186" t="s">
        <v>175</v>
      </c>
      <c r="D1782" s="186" t="s">
        <v>177</v>
      </c>
      <c r="E1782" s="187">
        <v>38.72</v>
      </c>
    </row>
    <row r="1783" spans="1:5">
      <c r="A1783" s="186">
        <v>39271</v>
      </c>
      <c r="B1783" s="186" t="s">
        <v>2589</v>
      </c>
      <c r="C1783" s="186" t="s">
        <v>175</v>
      </c>
      <c r="D1783" s="186" t="s">
        <v>176</v>
      </c>
      <c r="E1783" s="187">
        <v>1.25</v>
      </c>
    </row>
    <row r="1784" spans="1:5">
      <c r="A1784" s="186">
        <v>39273</v>
      </c>
      <c r="B1784" s="186" t="s">
        <v>2590</v>
      </c>
      <c r="C1784" s="186" t="s">
        <v>175</v>
      </c>
      <c r="D1784" s="186" t="s">
        <v>176</v>
      </c>
      <c r="E1784" s="187">
        <v>2.12</v>
      </c>
    </row>
    <row r="1785" spans="1:5">
      <c r="A1785" s="186">
        <v>39272</v>
      </c>
      <c r="B1785" s="186" t="s">
        <v>2591</v>
      </c>
      <c r="C1785" s="186" t="s">
        <v>175</v>
      </c>
      <c r="D1785" s="186" t="s">
        <v>176</v>
      </c>
      <c r="E1785" s="187">
        <v>1.54</v>
      </c>
    </row>
    <row r="1786" spans="1:5">
      <c r="A1786" s="186">
        <v>1875</v>
      </c>
      <c r="B1786" s="186" t="s">
        <v>2592</v>
      </c>
      <c r="C1786" s="186" t="s">
        <v>175</v>
      </c>
      <c r="D1786" s="186" t="s">
        <v>176</v>
      </c>
      <c r="E1786" s="187">
        <v>3.39</v>
      </c>
    </row>
    <row r="1787" spans="1:5">
      <c r="A1787" s="186">
        <v>1874</v>
      </c>
      <c r="B1787" s="186" t="s">
        <v>2593</v>
      </c>
      <c r="C1787" s="186" t="s">
        <v>175</v>
      </c>
      <c r="D1787" s="186" t="s">
        <v>176</v>
      </c>
      <c r="E1787" s="187">
        <v>2.8</v>
      </c>
    </row>
    <row r="1788" spans="1:5">
      <c r="A1788" s="186">
        <v>1870</v>
      </c>
      <c r="B1788" s="186" t="s">
        <v>2594</v>
      </c>
      <c r="C1788" s="186" t="s">
        <v>175</v>
      </c>
      <c r="D1788" s="186" t="s">
        <v>174</v>
      </c>
      <c r="E1788" s="187">
        <v>1.62</v>
      </c>
    </row>
    <row r="1789" spans="1:5">
      <c r="A1789" s="186">
        <v>1884</v>
      </c>
      <c r="B1789" s="186" t="s">
        <v>2595</v>
      </c>
      <c r="C1789" s="186" t="s">
        <v>175</v>
      </c>
      <c r="D1789" s="186" t="s">
        <v>176</v>
      </c>
      <c r="E1789" s="187">
        <v>2.48</v>
      </c>
    </row>
    <row r="1790" spans="1:5">
      <c r="A1790" s="186">
        <v>1887</v>
      </c>
      <c r="B1790" s="186" t="s">
        <v>2596</v>
      </c>
      <c r="C1790" s="186" t="s">
        <v>175</v>
      </c>
      <c r="D1790" s="186" t="s">
        <v>176</v>
      </c>
      <c r="E1790" s="187">
        <v>14.08</v>
      </c>
    </row>
    <row r="1791" spans="1:5">
      <c r="A1791" s="186">
        <v>1876</v>
      </c>
      <c r="B1791" s="186" t="s">
        <v>2597</v>
      </c>
      <c r="C1791" s="186" t="s">
        <v>175</v>
      </c>
      <c r="D1791" s="186" t="s">
        <v>176</v>
      </c>
      <c r="E1791" s="187">
        <v>5.52</v>
      </c>
    </row>
    <row r="1792" spans="1:5">
      <c r="A1792" s="186">
        <v>1879</v>
      </c>
      <c r="B1792" s="186" t="s">
        <v>2598</v>
      </c>
      <c r="C1792" s="186" t="s">
        <v>175</v>
      </c>
      <c r="D1792" s="186" t="s">
        <v>176</v>
      </c>
      <c r="E1792" s="187">
        <v>1.64</v>
      </c>
    </row>
    <row r="1793" spans="1:5">
      <c r="A1793" s="186">
        <v>1877</v>
      </c>
      <c r="B1793" s="186" t="s">
        <v>2599</v>
      </c>
      <c r="C1793" s="186" t="s">
        <v>175</v>
      </c>
      <c r="D1793" s="186" t="s">
        <v>176</v>
      </c>
      <c r="E1793" s="187">
        <v>14.1</v>
      </c>
    </row>
    <row r="1794" spans="1:5">
      <c r="A1794" s="186">
        <v>1878</v>
      </c>
      <c r="B1794" s="186" t="s">
        <v>2600</v>
      </c>
      <c r="C1794" s="186" t="s">
        <v>175</v>
      </c>
      <c r="D1794" s="186" t="s">
        <v>176</v>
      </c>
      <c r="E1794" s="187">
        <v>28.33</v>
      </c>
    </row>
    <row r="1795" spans="1:5">
      <c r="A1795" s="186">
        <v>2621</v>
      </c>
      <c r="B1795" s="186" t="s">
        <v>2601</v>
      </c>
      <c r="C1795" s="186" t="s">
        <v>175</v>
      </c>
      <c r="D1795" s="186" t="s">
        <v>176</v>
      </c>
      <c r="E1795" s="187">
        <v>106.85</v>
      </c>
    </row>
    <row r="1796" spans="1:5">
      <c r="A1796" s="186">
        <v>2616</v>
      </c>
      <c r="B1796" s="186" t="s">
        <v>2602</v>
      </c>
      <c r="C1796" s="186" t="s">
        <v>175</v>
      </c>
      <c r="D1796" s="186" t="s">
        <v>176</v>
      </c>
      <c r="E1796" s="187">
        <v>3.02</v>
      </c>
    </row>
    <row r="1797" spans="1:5">
      <c r="A1797" s="186">
        <v>2633</v>
      </c>
      <c r="B1797" s="186" t="s">
        <v>2603</v>
      </c>
      <c r="C1797" s="186" t="s">
        <v>175</v>
      </c>
      <c r="D1797" s="186" t="s">
        <v>176</v>
      </c>
      <c r="E1797" s="187">
        <v>3.42</v>
      </c>
    </row>
    <row r="1798" spans="1:5">
      <c r="A1798" s="186">
        <v>2617</v>
      </c>
      <c r="B1798" s="186" t="s">
        <v>2604</v>
      </c>
      <c r="C1798" s="186" t="s">
        <v>175</v>
      </c>
      <c r="D1798" s="186" t="s">
        <v>176</v>
      </c>
      <c r="E1798" s="187">
        <v>4.6500000000000004</v>
      </c>
    </row>
    <row r="1799" spans="1:5">
      <c r="A1799" s="186">
        <v>2618</v>
      </c>
      <c r="B1799" s="186" t="s">
        <v>2605</v>
      </c>
      <c r="C1799" s="186" t="s">
        <v>175</v>
      </c>
      <c r="D1799" s="186" t="s">
        <v>176</v>
      </c>
      <c r="E1799" s="187">
        <v>10.58</v>
      </c>
    </row>
    <row r="1800" spans="1:5">
      <c r="A1800" s="186">
        <v>2632</v>
      </c>
      <c r="B1800" s="186" t="s">
        <v>2606</v>
      </c>
      <c r="C1800" s="186" t="s">
        <v>175</v>
      </c>
      <c r="D1800" s="186" t="s">
        <v>176</v>
      </c>
      <c r="E1800" s="187">
        <v>12.91</v>
      </c>
    </row>
    <row r="1801" spans="1:5">
      <c r="A1801" s="186">
        <v>2631</v>
      </c>
      <c r="B1801" s="186" t="s">
        <v>2607</v>
      </c>
      <c r="C1801" s="186" t="s">
        <v>175</v>
      </c>
      <c r="D1801" s="186" t="s">
        <v>176</v>
      </c>
      <c r="E1801" s="187">
        <v>18.95</v>
      </c>
    </row>
    <row r="1802" spans="1:5">
      <c r="A1802" s="186">
        <v>2619</v>
      </c>
      <c r="B1802" s="186" t="s">
        <v>2608</v>
      </c>
      <c r="C1802" s="186" t="s">
        <v>175</v>
      </c>
      <c r="D1802" s="186" t="s">
        <v>176</v>
      </c>
      <c r="E1802" s="187">
        <v>47.98</v>
      </c>
    </row>
    <row r="1803" spans="1:5">
      <c r="A1803" s="186">
        <v>2620</v>
      </c>
      <c r="B1803" s="186" t="s">
        <v>2609</v>
      </c>
      <c r="C1803" s="186" t="s">
        <v>175</v>
      </c>
      <c r="D1803" s="186" t="s">
        <v>176</v>
      </c>
      <c r="E1803" s="187">
        <v>63</v>
      </c>
    </row>
    <row r="1804" spans="1:5">
      <c r="A1804" s="186">
        <v>25968</v>
      </c>
      <c r="B1804" s="186" t="s">
        <v>2610</v>
      </c>
      <c r="C1804" s="186" t="s">
        <v>175</v>
      </c>
      <c r="D1804" s="186" t="s">
        <v>177</v>
      </c>
      <c r="E1804" s="187">
        <v>53.55</v>
      </c>
    </row>
    <row r="1805" spans="1:5">
      <c r="A1805" s="186">
        <v>38369</v>
      </c>
      <c r="B1805" s="186" t="s">
        <v>2611</v>
      </c>
      <c r="C1805" s="186" t="s">
        <v>175</v>
      </c>
      <c r="D1805" s="186" t="s">
        <v>176</v>
      </c>
      <c r="E1805" s="187">
        <v>14.9</v>
      </c>
    </row>
    <row r="1806" spans="1:5">
      <c r="A1806" s="186">
        <v>38370</v>
      </c>
      <c r="B1806" s="186" t="s">
        <v>2612</v>
      </c>
      <c r="C1806" s="186" t="s">
        <v>175</v>
      </c>
      <c r="D1806" s="186" t="s">
        <v>176</v>
      </c>
      <c r="E1806" s="187">
        <v>14.9</v>
      </c>
    </row>
    <row r="1807" spans="1:5">
      <c r="A1807" s="186">
        <v>38372</v>
      </c>
      <c r="B1807" s="186" t="s">
        <v>2613</v>
      </c>
      <c r="C1807" s="186" t="s">
        <v>175</v>
      </c>
      <c r="D1807" s="186" t="s">
        <v>176</v>
      </c>
      <c r="E1807" s="187">
        <v>17.03</v>
      </c>
    </row>
    <row r="1808" spans="1:5">
      <c r="A1808" s="186">
        <v>2357</v>
      </c>
      <c r="B1808" s="186" t="s">
        <v>2614</v>
      </c>
      <c r="C1808" s="186" t="s">
        <v>187</v>
      </c>
      <c r="D1808" s="186" t="s">
        <v>176</v>
      </c>
      <c r="E1808" s="187">
        <v>18.440000000000001</v>
      </c>
    </row>
    <row r="1809" spans="1:5">
      <c r="A1809" s="186">
        <v>40806</v>
      </c>
      <c r="B1809" s="186" t="s">
        <v>2615</v>
      </c>
      <c r="C1809" s="186" t="s">
        <v>188</v>
      </c>
      <c r="D1809" s="186" t="s">
        <v>176</v>
      </c>
      <c r="E1809" s="188">
        <v>3264.1</v>
      </c>
    </row>
    <row r="1810" spans="1:5">
      <c r="A1810" s="186">
        <v>2355</v>
      </c>
      <c r="B1810" s="186" t="s">
        <v>2616</v>
      </c>
      <c r="C1810" s="186" t="s">
        <v>187</v>
      </c>
      <c r="D1810" s="186" t="s">
        <v>176</v>
      </c>
      <c r="E1810" s="187">
        <v>24.25</v>
      </c>
    </row>
    <row r="1811" spans="1:5">
      <c r="A1811" s="186">
        <v>40805</v>
      </c>
      <c r="B1811" s="186" t="s">
        <v>2617</v>
      </c>
      <c r="C1811" s="186" t="s">
        <v>188</v>
      </c>
      <c r="D1811" s="186" t="s">
        <v>176</v>
      </c>
      <c r="E1811" s="188">
        <v>4292.01</v>
      </c>
    </row>
    <row r="1812" spans="1:5">
      <c r="A1812" s="186">
        <v>2358</v>
      </c>
      <c r="B1812" s="186" t="s">
        <v>2618</v>
      </c>
      <c r="C1812" s="186" t="s">
        <v>187</v>
      </c>
      <c r="D1812" s="186" t="s">
        <v>176</v>
      </c>
      <c r="E1812" s="187">
        <v>19.39</v>
      </c>
    </row>
    <row r="1813" spans="1:5">
      <c r="A1813" s="186">
        <v>40807</v>
      </c>
      <c r="B1813" s="186" t="s">
        <v>2619</v>
      </c>
      <c r="C1813" s="186" t="s">
        <v>188</v>
      </c>
      <c r="D1813" s="186" t="s">
        <v>176</v>
      </c>
      <c r="E1813" s="188">
        <v>3430.73</v>
      </c>
    </row>
    <row r="1814" spans="1:5">
      <c r="A1814" s="186">
        <v>2359</v>
      </c>
      <c r="B1814" s="186" t="s">
        <v>2620</v>
      </c>
      <c r="C1814" s="186" t="s">
        <v>187</v>
      </c>
      <c r="D1814" s="186" t="s">
        <v>176</v>
      </c>
      <c r="E1814" s="187">
        <v>19.89</v>
      </c>
    </row>
    <row r="1815" spans="1:5">
      <c r="A1815" s="186">
        <v>40808</v>
      </c>
      <c r="B1815" s="186" t="s">
        <v>2621</v>
      </c>
      <c r="C1815" s="186" t="s">
        <v>188</v>
      </c>
      <c r="D1815" s="186" t="s">
        <v>176</v>
      </c>
      <c r="E1815" s="188">
        <v>3520.3</v>
      </c>
    </row>
    <row r="1816" spans="1:5">
      <c r="A1816" s="186">
        <v>43144</v>
      </c>
      <c r="B1816" s="186" t="s">
        <v>2622</v>
      </c>
      <c r="C1816" s="186" t="s">
        <v>184</v>
      </c>
      <c r="D1816" s="186" t="s">
        <v>176</v>
      </c>
      <c r="E1816" s="187">
        <v>37.89</v>
      </c>
    </row>
    <row r="1817" spans="1:5">
      <c r="A1817" s="186">
        <v>39397</v>
      </c>
      <c r="B1817" s="186" t="s">
        <v>2623</v>
      </c>
      <c r="C1817" s="186" t="s">
        <v>180</v>
      </c>
      <c r="D1817" s="186" t="s">
        <v>176</v>
      </c>
      <c r="E1817" s="187">
        <v>17.27</v>
      </c>
    </row>
    <row r="1818" spans="1:5">
      <c r="A1818" s="186">
        <v>2692</v>
      </c>
      <c r="B1818" s="186" t="s">
        <v>2624</v>
      </c>
      <c r="C1818" s="186" t="s">
        <v>180</v>
      </c>
      <c r="D1818" s="186" t="s">
        <v>176</v>
      </c>
      <c r="E1818" s="187">
        <v>6.96</v>
      </c>
    </row>
    <row r="1819" spans="1:5">
      <c r="A1819" s="186">
        <v>5330</v>
      </c>
      <c r="B1819" s="186" t="s">
        <v>2625</v>
      </c>
      <c r="C1819" s="186" t="s">
        <v>180</v>
      </c>
      <c r="D1819" s="186" t="s">
        <v>176</v>
      </c>
      <c r="E1819" s="187">
        <v>40.81</v>
      </c>
    </row>
    <row r="1820" spans="1:5">
      <c r="A1820" s="186">
        <v>26017</v>
      </c>
      <c r="B1820" s="186" t="s">
        <v>2626</v>
      </c>
      <c r="C1820" s="186" t="s">
        <v>175</v>
      </c>
      <c r="D1820" s="186" t="s">
        <v>176</v>
      </c>
      <c r="E1820" s="187">
        <v>21.4</v>
      </c>
    </row>
    <row r="1821" spans="1:5">
      <c r="A1821" s="186">
        <v>25931</v>
      </c>
      <c r="B1821" s="186" t="s">
        <v>2627</v>
      </c>
      <c r="C1821" s="186" t="s">
        <v>175</v>
      </c>
      <c r="D1821" s="186" t="s">
        <v>176</v>
      </c>
      <c r="E1821" s="187">
        <v>68.040000000000006</v>
      </c>
    </row>
    <row r="1822" spans="1:5">
      <c r="A1822" s="186">
        <v>38140</v>
      </c>
      <c r="B1822" s="186" t="s">
        <v>2628</v>
      </c>
      <c r="C1822" s="186" t="s">
        <v>175</v>
      </c>
      <c r="D1822" s="186" t="s">
        <v>174</v>
      </c>
      <c r="E1822" s="187">
        <v>16.5</v>
      </c>
    </row>
    <row r="1823" spans="1:5">
      <c r="A1823" s="186">
        <v>13887</v>
      </c>
      <c r="B1823" s="186" t="s">
        <v>2629</v>
      </c>
      <c r="C1823" s="186" t="s">
        <v>175</v>
      </c>
      <c r="D1823" s="186" t="s">
        <v>176</v>
      </c>
      <c r="E1823" s="187">
        <v>390.65</v>
      </c>
    </row>
    <row r="1824" spans="1:5">
      <c r="A1824" s="186">
        <v>26018</v>
      </c>
      <c r="B1824" s="186" t="s">
        <v>2630</v>
      </c>
      <c r="C1824" s="186" t="s">
        <v>175</v>
      </c>
      <c r="D1824" s="186" t="s">
        <v>176</v>
      </c>
      <c r="E1824" s="187">
        <v>17.39</v>
      </c>
    </row>
    <row r="1825" spans="1:5">
      <c r="A1825" s="186">
        <v>26019</v>
      </c>
      <c r="B1825" s="186" t="s">
        <v>2631</v>
      </c>
      <c r="C1825" s="186" t="s">
        <v>175</v>
      </c>
      <c r="D1825" s="186" t="s">
        <v>176</v>
      </c>
      <c r="E1825" s="187">
        <v>16.420000000000002</v>
      </c>
    </row>
    <row r="1826" spans="1:5">
      <c r="A1826" s="186">
        <v>26020</v>
      </c>
      <c r="B1826" s="186" t="s">
        <v>2632</v>
      </c>
      <c r="C1826" s="186" t="s">
        <v>175</v>
      </c>
      <c r="D1826" s="186" t="s">
        <v>176</v>
      </c>
      <c r="E1826" s="187">
        <v>4.28</v>
      </c>
    </row>
    <row r="1827" spans="1:5">
      <c r="A1827" s="186">
        <v>34544</v>
      </c>
      <c r="B1827" s="186" t="s">
        <v>2633</v>
      </c>
      <c r="C1827" s="186" t="s">
        <v>175</v>
      </c>
      <c r="D1827" s="186" t="s">
        <v>176</v>
      </c>
      <c r="E1827" s="188">
        <v>1789.16</v>
      </c>
    </row>
    <row r="1828" spans="1:5">
      <c r="A1828" s="186">
        <v>34729</v>
      </c>
      <c r="B1828" s="186" t="s">
        <v>2634</v>
      </c>
      <c r="C1828" s="186" t="s">
        <v>175</v>
      </c>
      <c r="D1828" s="186" t="s">
        <v>176</v>
      </c>
      <c r="E1828" s="188">
        <v>1407.45</v>
      </c>
    </row>
    <row r="1829" spans="1:5">
      <c r="A1829" s="186">
        <v>34734</v>
      </c>
      <c r="B1829" s="186" t="s">
        <v>2635</v>
      </c>
      <c r="C1829" s="186" t="s">
        <v>175</v>
      </c>
      <c r="D1829" s="186" t="s">
        <v>176</v>
      </c>
      <c r="E1829" s="188">
        <v>2179.19</v>
      </c>
    </row>
    <row r="1830" spans="1:5">
      <c r="A1830" s="186">
        <v>34738</v>
      </c>
      <c r="B1830" s="186" t="s">
        <v>2636</v>
      </c>
      <c r="C1830" s="186" t="s">
        <v>175</v>
      </c>
      <c r="D1830" s="186" t="s">
        <v>176</v>
      </c>
      <c r="E1830" s="188">
        <v>5091.26</v>
      </c>
    </row>
    <row r="1831" spans="1:5">
      <c r="A1831" s="186">
        <v>2391</v>
      </c>
      <c r="B1831" s="186" t="s">
        <v>2637</v>
      </c>
      <c r="C1831" s="186" t="s">
        <v>175</v>
      </c>
      <c r="D1831" s="186" t="s">
        <v>176</v>
      </c>
      <c r="E1831" s="187">
        <v>414.09</v>
      </c>
    </row>
    <row r="1832" spans="1:5">
      <c r="A1832" s="186">
        <v>2374</v>
      </c>
      <c r="B1832" s="186" t="s">
        <v>2638</v>
      </c>
      <c r="C1832" s="186" t="s">
        <v>175</v>
      </c>
      <c r="D1832" s="186" t="s">
        <v>176</v>
      </c>
      <c r="E1832" s="187">
        <v>469.77</v>
      </c>
    </row>
    <row r="1833" spans="1:5">
      <c r="A1833" s="186">
        <v>2377</v>
      </c>
      <c r="B1833" s="186" t="s">
        <v>2639</v>
      </c>
      <c r="C1833" s="186" t="s">
        <v>175</v>
      </c>
      <c r="D1833" s="186" t="s">
        <v>176</v>
      </c>
      <c r="E1833" s="187">
        <v>659.27</v>
      </c>
    </row>
    <row r="1834" spans="1:5">
      <c r="A1834" s="186">
        <v>2393</v>
      </c>
      <c r="B1834" s="186" t="s">
        <v>2640</v>
      </c>
      <c r="C1834" s="186" t="s">
        <v>175</v>
      </c>
      <c r="D1834" s="186" t="s">
        <v>176</v>
      </c>
      <c r="E1834" s="188">
        <v>1104.04</v>
      </c>
    </row>
    <row r="1835" spans="1:5">
      <c r="A1835" s="186">
        <v>34705</v>
      </c>
      <c r="B1835" s="186" t="s">
        <v>2641</v>
      </c>
      <c r="C1835" s="186" t="s">
        <v>175</v>
      </c>
      <c r="D1835" s="186" t="s">
        <v>176</v>
      </c>
      <c r="E1835" s="187">
        <v>965.64</v>
      </c>
    </row>
    <row r="1836" spans="1:5">
      <c r="A1836" s="186">
        <v>34707</v>
      </c>
      <c r="B1836" s="186" t="s">
        <v>2642</v>
      </c>
      <c r="C1836" s="186" t="s">
        <v>175</v>
      </c>
      <c r="D1836" s="186" t="s">
        <v>176</v>
      </c>
      <c r="E1836" s="188">
        <v>1789.35</v>
      </c>
    </row>
    <row r="1837" spans="1:5">
      <c r="A1837" s="186">
        <v>2378</v>
      </c>
      <c r="B1837" s="186" t="s">
        <v>2643</v>
      </c>
      <c r="C1837" s="186" t="s">
        <v>175</v>
      </c>
      <c r="D1837" s="186" t="s">
        <v>176</v>
      </c>
      <c r="E1837" s="188">
        <v>1516.54</v>
      </c>
    </row>
    <row r="1838" spans="1:5">
      <c r="A1838" s="186">
        <v>2379</v>
      </c>
      <c r="B1838" s="186" t="s">
        <v>2644</v>
      </c>
      <c r="C1838" s="186" t="s">
        <v>175</v>
      </c>
      <c r="D1838" s="186" t="s">
        <v>176</v>
      </c>
      <c r="E1838" s="188">
        <v>1516.54</v>
      </c>
    </row>
    <row r="1839" spans="1:5">
      <c r="A1839" s="186">
        <v>2376</v>
      </c>
      <c r="B1839" s="186" t="s">
        <v>2645</v>
      </c>
      <c r="C1839" s="186" t="s">
        <v>175</v>
      </c>
      <c r="D1839" s="186" t="s">
        <v>176</v>
      </c>
      <c r="E1839" s="188">
        <v>2497.7399999999998</v>
      </c>
    </row>
    <row r="1840" spans="1:5">
      <c r="A1840" s="186">
        <v>2394</v>
      </c>
      <c r="B1840" s="186" t="s">
        <v>2646</v>
      </c>
      <c r="C1840" s="186" t="s">
        <v>175</v>
      </c>
      <c r="D1840" s="186" t="s">
        <v>176</v>
      </c>
      <c r="E1840" s="188">
        <v>5339.71</v>
      </c>
    </row>
    <row r="1841" spans="1:5">
      <c r="A1841" s="186">
        <v>34686</v>
      </c>
      <c r="B1841" s="186" t="s">
        <v>2647</v>
      </c>
      <c r="C1841" s="186" t="s">
        <v>175</v>
      </c>
      <c r="D1841" s="186" t="s">
        <v>176</v>
      </c>
      <c r="E1841" s="187">
        <v>16.03</v>
      </c>
    </row>
    <row r="1842" spans="1:5">
      <c r="A1842" s="186">
        <v>34616</v>
      </c>
      <c r="B1842" s="186" t="s">
        <v>2648</v>
      </c>
      <c r="C1842" s="186" t="s">
        <v>175</v>
      </c>
      <c r="D1842" s="186" t="s">
        <v>176</v>
      </c>
      <c r="E1842" s="187">
        <v>61.96</v>
      </c>
    </row>
    <row r="1843" spans="1:5">
      <c r="A1843" s="186">
        <v>34623</v>
      </c>
      <c r="B1843" s="186" t="s">
        <v>2649</v>
      </c>
      <c r="C1843" s="186" t="s">
        <v>175</v>
      </c>
      <c r="D1843" s="186" t="s">
        <v>176</v>
      </c>
      <c r="E1843" s="187">
        <v>61.01</v>
      </c>
    </row>
    <row r="1844" spans="1:5">
      <c r="A1844" s="186">
        <v>34628</v>
      </c>
      <c r="B1844" s="186" t="s">
        <v>2650</v>
      </c>
      <c r="C1844" s="186" t="s">
        <v>175</v>
      </c>
      <c r="D1844" s="186" t="s">
        <v>176</v>
      </c>
      <c r="E1844" s="187">
        <v>87.39</v>
      </c>
    </row>
    <row r="1845" spans="1:5">
      <c r="A1845" s="186">
        <v>34653</v>
      </c>
      <c r="B1845" s="186" t="s">
        <v>2651</v>
      </c>
      <c r="C1845" s="186" t="s">
        <v>175</v>
      </c>
      <c r="D1845" s="186" t="s">
        <v>176</v>
      </c>
      <c r="E1845" s="187">
        <v>10.81</v>
      </c>
    </row>
    <row r="1846" spans="1:5">
      <c r="A1846" s="186">
        <v>34688</v>
      </c>
      <c r="B1846" s="186" t="s">
        <v>2652</v>
      </c>
      <c r="C1846" s="186" t="s">
        <v>175</v>
      </c>
      <c r="D1846" s="186" t="s">
        <v>176</v>
      </c>
      <c r="E1846" s="187">
        <v>19.59</v>
      </c>
    </row>
    <row r="1847" spans="1:5">
      <c r="A1847" s="186">
        <v>34709</v>
      </c>
      <c r="B1847" s="186" t="s">
        <v>2653</v>
      </c>
      <c r="C1847" s="186" t="s">
        <v>175</v>
      </c>
      <c r="D1847" s="186" t="s">
        <v>176</v>
      </c>
      <c r="E1847" s="187">
        <v>75.91</v>
      </c>
    </row>
    <row r="1848" spans="1:5">
      <c r="A1848" s="186">
        <v>34714</v>
      </c>
      <c r="B1848" s="186" t="s">
        <v>2654</v>
      </c>
      <c r="C1848" s="186" t="s">
        <v>175</v>
      </c>
      <c r="D1848" s="186" t="s">
        <v>176</v>
      </c>
      <c r="E1848" s="187">
        <v>90.67</v>
      </c>
    </row>
    <row r="1849" spans="1:5">
      <c r="A1849" s="186">
        <v>2388</v>
      </c>
      <c r="B1849" s="186" t="s">
        <v>2655</v>
      </c>
      <c r="C1849" s="186" t="s">
        <v>175</v>
      </c>
      <c r="D1849" s="186" t="s">
        <v>176</v>
      </c>
      <c r="E1849" s="187">
        <v>75.349999999999994</v>
      </c>
    </row>
    <row r="1850" spans="1:5">
      <c r="A1850" s="186">
        <v>34606</v>
      </c>
      <c r="B1850" s="186" t="s">
        <v>2656</v>
      </c>
      <c r="C1850" s="186" t="s">
        <v>175</v>
      </c>
      <c r="D1850" s="186" t="s">
        <v>176</v>
      </c>
      <c r="E1850" s="187">
        <v>115.57</v>
      </c>
    </row>
    <row r="1851" spans="1:5">
      <c r="A1851" s="186">
        <v>34689</v>
      </c>
      <c r="B1851" s="186" t="s">
        <v>2657</v>
      </c>
      <c r="C1851" s="186" t="s">
        <v>175</v>
      </c>
      <c r="D1851" s="186" t="s">
        <v>176</v>
      </c>
      <c r="E1851" s="187">
        <v>36.79</v>
      </c>
    </row>
    <row r="1852" spans="1:5">
      <c r="A1852" s="186">
        <v>2370</v>
      </c>
      <c r="B1852" s="186" t="s">
        <v>2658</v>
      </c>
      <c r="C1852" s="186" t="s">
        <v>175</v>
      </c>
      <c r="D1852" s="186" t="s">
        <v>174</v>
      </c>
      <c r="E1852" s="187">
        <v>14</v>
      </c>
    </row>
    <row r="1853" spans="1:5">
      <c r="A1853" s="186">
        <v>2386</v>
      </c>
      <c r="B1853" s="186" t="s">
        <v>2659</v>
      </c>
      <c r="C1853" s="186" t="s">
        <v>175</v>
      </c>
      <c r="D1853" s="186" t="s">
        <v>176</v>
      </c>
      <c r="E1853" s="187">
        <v>23.48</v>
      </c>
    </row>
    <row r="1854" spans="1:5">
      <c r="A1854" s="186">
        <v>2392</v>
      </c>
      <c r="B1854" s="186" t="s">
        <v>2660</v>
      </c>
      <c r="C1854" s="186" t="s">
        <v>175</v>
      </c>
      <c r="D1854" s="186" t="s">
        <v>176</v>
      </c>
      <c r="E1854" s="187">
        <v>93.98</v>
      </c>
    </row>
    <row r="1855" spans="1:5">
      <c r="A1855" s="186">
        <v>2373</v>
      </c>
      <c r="B1855" s="186" t="s">
        <v>2661</v>
      </c>
      <c r="C1855" s="186" t="s">
        <v>175</v>
      </c>
      <c r="D1855" s="186" t="s">
        <v>176</v>
      </c>
      <c r="E1855" s="187">
        <v>132.41</v>
      </c>
    </row>
    <row r="1856" spans="1:5">
      <c r="A1856" s="186">
        <v>39465</v>
      </c>
      <c r="B1856" s="186" t="s">
        <v>2662</v>
      </c>
      <c r="C1856" s="186" t="s">
        <v>175</v>
      </c>
      <c r="D1856" s="186" t="s">
        <v>176</v>
      </c>
      <c r="E1856" s="187">
        <v>80.88</v>
      </c>
    </row>
    <row r="1857" spans="1:5">
      <c r="A1857" s="186">
        <v>39466</v>
      </c>
      <c r="B1857" s="186" t="s">
        <v>2663</v>
      </c>
      <c r="C1857" s="186" t="s">
        <v>175</v>
      </c>
      <c r="D1857" s="186" t="s">
        <v>176</v>
      </c>
      <c r="E1857" s="187">
        <v>91</v>
      </c>
    </row>
    <row r="1858" spans="1:5">
      <c r="A1858" s="186">
        <v>39467</v>
      </c>
      <c r="B1858" s="186" t="s">
        <v>2664</v>
      </c>
      <c r="C1858" s="186" t="s">
        <v>175</v>
      </c>
      <c r="D1858" s="186" t="s">
        <v>176</v>
      </c>
      <c r="E1858" s="187">
        <v>116.4</v>
      </c>
    </row>
    <row r="1859" spans="1:5">
      <c r="A1859" s="186">
        <v>39468</v>
      </c>
      <c r="B1859" s="186" t="s">
        <v>2665</v>
      </c>
      <c r="C1859" s="186" t="s">
        <v>175</v>
      </c>
      <c r="D1859" s="186" t="s">
        <v>176</v>
      </c>
      <c r="E1859" s="187">
        <v>206.89</v>
      </c>
    </row>
    <row r="1860" spans="1:5">
      <c r="A1860" s="186">
        <v>39469</v>
      </c>
      <c r="B1860" s="186" t="s">
        <v>2666</v>
      </c>
      <c r="C1860" s="186" t="s">
        <v>175</v>
      </c>
      <c r="D1860" s="186" t="s">
        <v>176</v>
      </c>
      <c r="E1860" s="187">
        <v>84.28</v>
      </c>
    </row>
    <row r="1861" spans="1:5">
      <c r="A1861" s="186">
        <v>39470</v>
      </c>
      <c r="B1861" s="186" t="s">
        <v>2667</v>
      </c>
      <c r="C1861" s="186" t="s">
        <v>175</v>
      </c>
      <c r="D1861" s="186" t="s">
        <v>176</v>
      </c>
      <c r="E1861" s="187">
        <v>103.55</v>
      </c>
    </row>
    <row r="1862" spans="1:5">
      <c r="A1862" s="186">
        <v>39471</v>
      </c>
      <c r="B1862" s="186" t="s">
        <v>2668</v>
      </c>
      <c r="C1862" s="186" t="s">
        <v>175</v>
      </c>
      <c r="D1862" s="186" t="s">
        <v>176</v>
      </c>
      <c r="E1862" s="187">
        <v>124.44</v>
      </c>
    </row>
    <row r="1863" spans="1:5">
      <c r="A1863" s="186">
        <v>39472</v>
      </c>
      <c r="B1863" s="186" t="s">
        <v>2669</v>
      </c>
      <c r="C1863" s="186" t="s">
        <v>175</v>
      </c>
      <c r="D1863" s="186" t="s">
        <v>176</v>
      </c>
      <c r="E1863" s="187">
        <v>216.22</v>
      </c>
    </row>
    <row r="1864" spans="1:5">
      <c r="A1864" s="186">
        <v>39473</v>
      </c>
      <c r="B1864" s="186" t="s">
        <v>2670</v>
      </c>
      <c r="C1864" s="186" t="s">
        <v>175</v>
      </c>
      <c r="D1864" s="186" t="s">
        <v>176</v>
      </c>
      <c r="E1864" s="187">
        <v>139.68</v>
      </c>
    </row>
    <row r="1865" spans="1:5">
      <c r="A1865" s="186">
        <v>39474</v>
      </c>
      <c r="B1865" s="186" t="s">
        <v>2671</v>
      </c>
      <c r="C1865" s="186" t="s">
        <v>175</v>
      </c>
      <c r="D1865" s="186" t="s">
        <v>176</v>
      </c>
      <c r="E1865" s="187">
        <v>148.9</v>
      </c>
    </row>
    <row r="1866" spans="1:5">
      <c r="A1866" s="186">
        <v>39475</v>
      </c>
      <c r="B1866" s="186" t="s">
        <v>2672</v>
      </c>
      <c r="C1866" s="186" t="s">
        <v>175</v>
      </c>
      <c r="D1866" s="186" t="s">
        <v>176</v>
      </c>
      <c r="E1866" s="187">
        <v>168.94</v>
      </c>
    </row>
    <row r="1867" spans="1:5">
      <c r="A1867" s="186">
        <v>39476</v>
      </c>
      <c r="B1867" s="186" t="s">
        <v>2673</v>
      </c>
      <c r="C1867" s="186" t="s">
        <v>175</v>
      </c>
      <c r="D1867" s="186" t="s">
        <v>176</v>
      </c>
      <c r="E1867" s="187">
        <v>318.02999999999997</v>
      </c>
    </row>
    <row r="1868" spans="1:5">
      <c r="A1868" s="186">
        <v>39477</v>
      </c>
      <c r="B1868" s="186" t="s">
        <v>2674</v>
      </c>
      <c r="C1868" s="186" t="s">
        <v>175</v>
      </c>
      <c r="D1868" s="186" t="s">
        <v>176</v>
      </c>
      <c r="E1868" s="187">
        <v>155.82</v>
      </c>
    </row>
    <row r="1869" spans="1:5">
      <c r="A1869" s="186">
        <v>39478</v>
      </c>
      <c r="B1869" s="186" t="s">
        <v>2675</v>
      </c>
      <c r="C1869" s="186" t="s">
        <v>175</v>
      </c>
      <c r="D1869" s="186" t="s">
        <v>176</v>
      </c>
      <c r="E1869" s="187">
        <v>160.65</v>
      </c>
    </row>
    <row r="1870" spans="1:5">
      <c r="A1870" s="186">
        <v>39479</v>
      </c>
      <c r="B1870" s="186" t="s">
        <v>2676</v>
      </c>
      <c r="C1870" s="186" t="s">
        <v>175</v>
      </c>
      <c r="D1870" s="186" t="s">
        <v>176</v>
      </c>
      <c r="E1870" s="187">
        <v>189.28</v>
      </c>
    </row>
    <row r="1871" spans="1:5">
      <c r="A1871" s="186">
        <v>39480</v>
      </c>
      <c r="B1871" s="186" t="s">
        <v>2677</v>
      </c>
      <c r="C1871" s="186" t="s">
        <v>175</v>
      </c>
      <c r="D1871" s="186" t="s">
        <v>176</v>
      </c>
      <c r="E1871" s="187">
        <v>390.56</v>
      </c>
    </row>
    <row r="1872" spans="1:5">
      <c r="A1872" s="186">
        <v>39459</v>
      </c>
      <c r="B1872" s="186" t="s">
        <v>2678</v>
      </c>
      <c r="C1872" s="186" t="s">
        <v>175</v>
      </c>
      <c r="D1872" s="186" t="s">
        <v>176</v>
      </c>
      <c r="E1872" s="187">
        <v>331.49</v>
      </c>
    </row>
    <row r="1873" spans="1:5">
      <c r="A1873" s="186">
        <v>39445</v>
      </c>
      <c r="B1873" s="186" t="s">
        <v>2679</v>
      </c>
      <c r="C1873" s="186" t="s">
        <v>175</v>
      </c>
      <c r="D1873" s="186" t="s">
        <v>176</v>
      </c>
      <c r="E1873" s="187">
        <v>166.44</v>
      </c>
    </row>
    <row r="1874" spans="1:5">
      <c r="A1874" s="186">
        <v>39446</v>
      </c>
      <c r="B1874" s="186" t="s">
        <v>2680</v>
      </c>
      <c r="C1874" s="186" t="s">
        <v>175</v>
      </c>
      <c r="D1874" s="186" t="s">
        <v>176</v>
      </c>
      <c r="E1874" s="187">
        <v>169.4</v>
      </c>
    </row>
    <row r="1875" spans="1:5">
      <c r="A1875" s="186">
        <v>39447</v>
      </c>
      <c r="B1875" s="186" t="s">
        <v>2681</v>
      </c>
      <c r="C1875" s="186" t="s">
        <v>175</v>
      </c>
      <c r="D1875" s="186" t="s">
        <v>176</v>
      </c>
      <c r="E1875" s="187">
        <v>181.16</v>
      </c>
    </row>
    <row r="1876" spans="1:5">
      <c r="A1876" s="186">
        <v>39448</v>
      </c>
      <c r="B1876" s="186" t="s">
        <v>2682</v>
      </c>
      <c r="C1876" s="186" t="s">
        <v>175</v>
      </c>
      <c r="D1876" s="186" t="s">
        <v>176</v>
      </c>
      <c r="E1876" s="187">
        <v>308.91000000000003</v>
      </c>
    </row>
    <row r="1877" spans="1:5">
      <c r="A1877" s="186">
        <v>39450</v>
      </c>
      <c r="B1877" s="186" t="s">
        <v>2683</v>
      </c>
      <c r="C1877" s="186" t="s">
        <v>175</v>
      </c>
      <c r="D1877" s="186" t="s">
        <v>176</v>
      </c>
      <c r="E1877" s="187">
        <v>188.47</v>
      </c>
    </row>
    <row r="1878" spans="1:5">
      <c r="A1878" s="186">
        <v>39451</v>
      </c>
      <c r="B1878" s="186" t="s">
        <v>2684</v>
      </c>
      <c r="C1878" s="186" t="s">
        <v>175</v>
      </c>
      <c r="D1878" s="186" t="s">
        <v>176</v>
      </c>
      <c r="E1878" s="187">
        <v>205.56</v>
      </c>
    </row>
    <row r="1879" spans="1:5">
      <c r="A1879" s="186">
        <v>39452</v>
      </c>
      <c r="B1879" s="186" t="s">
        <v>2685</v>
      </c>
      <c r="C1879" s="186" t="s">
        <v>175</v>
      </c>
      <c r="D1879" s="186" t="s">
        <v>176</v>
      </c>
      <c r="E1879" s="187">
        <v>206.79</v>
      </c>
    </row>
    <row r="1880" spans="1:5">
      <c r="A1880" s="186">
        <v>39523</v>
      </c>
      <c r="B1880" s="186" t="s">
        <v>2686</v>
      </c>
      <c r="C1880" s="186" t="s">
        <v>175</v>
      </c>
      <c r="D1880" s="186" t="s">
        <v>176</v>
      </c>
      <c r="E1880" s="187">
        <v>346.06</v>
      </c>
    </row>
    <row r="1881" spans="1:5">
      <c r="A1881" s="186">
        <v>39449</v>
      </c>
      <c r="B1881" s="186" t="s">
        <v>2687</v>
      </c>
      <c r="C1881" s="186" t="s">
        <v>175</v>
      </c>
      <c r="D1881" s="186" t="s">
        <v>176</v>
      </c>
      <c r="E1881" s="187">
        <v>383.24</v>
      </c>
    </row>
    <row r="1882" spans="1:5">
      <c r="A1882" s="186">
        <v>39455</v>
      </c>
      <c r="B1882" s="186" t="s">
        <v>2688</v>
      </c>
      <c r="C1882" s="186" t="s">
        <v>175</v>
      </c>
      <c r="D1882" s="186" t="s">
        <v>176</v>
      </c>
      <c r="E1882" s="187">
        <v>189.63</v>
      </c>
    </row>
    <row r="1883" spans="1:5">
      <c r="A1883" s="186">
        <v>39456</v>
      </c>
      <c r="B1883" s="186" t="s">
        <v>2689</v>
      </c>
      <c r="C1883" s="186" t="s">
        <v>175</v>
      </c>
      <c r="D1883" s="186" t="s">
        <v>176</v>
      </c>
      <c r="E1883" s="187">
        <v>189.77</v>
      </c>
    </row>
    <row r="1884" spans="1:5">
      <c r="A1884" s="186">
        <v>39457</v>
      </c>
      <c r="B1884" s="186" t="s">
        <v>2690</v>
      </c>
      <c r="C1884" s="186" t="s">
        <v>175</v>
      </c>
      <c r="D1884" s="186" t="s">
        <v>176</v>
      </c>
      <c r="E1884" s="187">
        <v>206.88</v>
      </c>
    </row>
    <row r="1885" spans="1:5">
      <c r="A1885" s="186">
        <v>39458</v>
      </c>
      <c r="B1885" s="186" t="s">
        <v>2691</v>
      </c>
      <c r="C1885" s="186" t="s">
        <v>175</v>
      </c>
      <c r="D1885" s="186" t="s">
        <v>176</v>
      </c>
      <c r="E1885" s="187">
        <v>386.06</v>
      </c>
    </row>
    <row r="1886" spans="1:5">
      <c r="A1886" s="186">
        <v>39464</v>
      </c>
      <c r="B1886" s="186" t="s">
        <v>2692</v>
      </c>
      <c r="C1886" s="186" t="s">
        <v>175</v>
      </c>
      <c r="D1886" s="186" t="s">
        <v>176</v>
      </c>
      <c r="E1886" s="187">
        <v>620.82000000000005</v>
      </c>
    </row>
    <row r="1887" spans="1:5">
      <c r="A1887" s="186">
        <v>39460</v>
      </c>
      <c r="B1887" s="186" t="s">
        <v>2693</v>
      </c>
      <c r="C1887" s="186" t="s">
        <v>175</v>
      </c>
      <c r="D1887" s="186" t="s">
        <v>176</v>
      </c>
      <c r="E1887" s="187">
        <v>235.46</v>
      </c>
    </row>
    <row r="1888" spans="1:5">
      <c r="A1888" s="186">
        <v>39461</v>
      </c>
      <c r="B1888" s="186" t="s">
        <v>2694</v>
      </c>
      <c r="C1888" s="186" t="s">
        <v>175</v>
      </c>
      <c r="D1888" s="186" t="s">
        <v>176</v>
      </c>
      <c r="E1888" s="187">
        <v>275.89999999999998</v>
      </c>
    </row>
    <row r="1889" spans="1:5">
      <c r="A1889" s="186">
        <v>39462</v>
      </c>
      <c r="B1889" s="186" t="s">
        <v>2695</v>
      </c>
      <c r="C1889" s="186" t="s">
        <v>175</v>
      </c>
      <c r="D1889" s="186" t="s">
        <v>176</v>
      </c>
      <c r="E1889" s="187">
        <v>265.89999999999998</v>
      </c>
    </row>
    <row r="1890" spans="1:5">
      <c r="A1890" s="186">
        <v>39463</v>
      </c>
      <c r="B1890" s="186" t="s">
        <v>2696</v>
      </c>
      <c r="C1890" s="186" t="s">
        <v>175</v>
      </c>
      <c r="D1890" s="186" t="s">
        <v>176</v>
      </c>
      <c r="E1890" s="187">
        <v>616</v>
      </c>
    </row>
    <row r="1891" spans="1:5">
      <c r="A1891" s="186">
        <v>26039</v>
      </c>
      <c r="B1891" s="186" t="s">
        <v>2697</v>
      </c>
      <c r="C1891" s="186" t="s">
        <v>175</v>
      </c>
      <c r="D1891" s="186" t="s">
        <v>177</v>
      </c>
      <c r="E1891" s="188">
        <v>351784.9</v>
      </c>
    </row>
    <row r="1892" spans="1:5">
      <c r="A1892" s="186">
        <v>2401</v>
      </c>
      <c r="B1892" s="186" t="s">
        <v>2698</v>
      </c>
      <c r="C1892" s="186" t="s">
        <v>175</v>
      </c>
      <c r="D1892" s="186" t="s">
        <v>177</v>
      </c>
      <c r="E1892" s="188">
        <v>80914.42</v>
      </c>
    </row>
    <row r="1893" spans="1:5">
      <c r="A1893" s="186">
        <v>38870</v>
      </c>
      <c r="B1893" s="186" t="s">
        <v>2699</v>
      </c>
      <c r="C1893" s="186" t="s">
        <v>175</v>
      </c>
      <c r="D1893" s="186" t="s">
        <v>177</v>
      </c>
      <c r="E1893" s="187">
        <v>56.44</v>
      </c>
    </row>
    <row r="1894" spans="1:5">
      <c r="A1894" s="186">
        <v>38869</v>
      </c>
      <c r="B1894" s="186" t="s">
        <v>2700</v>
      </c>
      <c r="C1894" s="186" t="s">
        <v>175</v>
      </c>
      <c r="D1894" s="186" t="s">
        <v>177</v>
      </c>
      <c r="E1894" s="187">
        <v>49.78</v>
      </c>
    </row>
    <row r="1895" spans="1:5">
      <c r="A1895" s="186">
        <v>38872</v>
      </c>
      <c r="B1895" s="186" t="s">
        <v>2701</v>
      </c>
      <c r="C1895" s="186" t="s">
        <v>175</v>
      </c>
      <c r="D1895" s="186" t="s">
        <v>177</v>
      </c>
      <c r="E1895" s="187">
        <v>77.09</v>
      </c>
    </row>
    <row r="1896" spans="1:5">
      <c r="A1896" s="186">
        <v>38871</v>
      </c>
      <c r="B1896" s="186" t="s">
        <v>2702</v>
      </c>
      <c r="C1896" s="186" t="s">
        <v>175</v>
      </c>
      <c r="D1896" s="186" t="s">
        <v>177</v>
      </c>
      <c r="E1896" s="187">
        <v>62.01</v>
      </c>
    </row>
    <row r="1897" spans="1:5">
      <c r="A1897" s="186">
        <v>39283</v>
      </c>
      <c r="B1897" s="186" t="s">
        <v>2703</v>
      </c>
      <c r="C1897" s="186" t="s">
        <v>175</v>
      </c>
      <c r="D1897" s="186" t="s">
        <v>177</v>
      </c>
      <c r="E1897" s="187">
        <v>193.14</v>
      </c>
    </row>
    <row r="1898" spans="1:5">
      <c r="A1898" s="186">
        <v>39284</v>
      </c>
      <c r="B1898" s="186" t="s">
        <v>2704</v>
      </c>
      <c r="C1898" s="186" t="s">
        <v>175</v>
      </c>
      <c r="D1898" s="186" t="s">
        <v>177</v>
      </c>
      <c r="E1898" s="187">
        <v>209.3</v>
      </c>
    </row>
    <row r="1899" spans="1:5">
      <c r="A1899" s="186">
        <v>39285</v>
      </c>
      <c r="B1899" s="186" t="s">
        <v>2705</v>
      </c>
      <c r="C1899" s="186" t="s">
        <v>175</v>
      </c>
      <c r="D1899" s="186" t="s">
        <v>177</v>
      </c>
      <c r="E1899" s="187">
        <v>212.32</v>
      </c>
    </row>
    <row r="1900" spans="1:5">
      <c r="A1900" s="186">
        <v>39286</v>
      </c>
      <c r="B1900" s="186" t="s">
        <v>2706</v>
      </c>
      <c r="C1900" s="186" t="s">
        <v>175</v>
      </c>
      <c r="D1900" s="186" t="s">
        <v>177</v>
      </c>
      <c r="E1900" s="187">
        <v>207.7</v>
      </c>
    </row>
    <row r="1901" spans="1:5">
      <c r="A1901" s="186">
        <v>39287</v>
      </c>
      <c r="B1901" s="186" t="s">
        <v>2707</v>
      </c>
      <c r="C1901" s="186" t="s">
        <v>175</v>
      </c>
      <c r="D1901" s="186" t="s">
        <v>177</v>
      </c>
      <c r="E1901" s="187">
        <v>243.88</v>
      </c>
    </row>
    <row r="1902" spans="1:5">
      <c r="A1902" s="186">
        <v>39288</v>
      </c>
      <c r="B1902" s="186" t="s">
        <v>2708</v>
      </c>
      <c r="C1902" s="186" t="s">
        <v>175</v>
      </c>
      <c r="D1902" s="186" t="s">
        <v>177</v>
      </c>
      <c r="E1902" s="187">
        <v>260.27</v>
      </c>
    </row>
    <row r="1903" spans="1:5">
      <c r="A1903" s="186">
        <v>25976</v>
      </c>
      <c r="B1903" s="186" t="s">
        <v>2709</v>
      </c>
      <c r="C1903" s="186" t="s">
        <v>173</v>
      </c>
      <c r="D1903" s="186" t="s">
        <v>177</v>
      </c>
      <c r="E1903" s="187">
        <v>468.42</v>
      </c>
    </row>
    <row r="1904" spans="1:5">
      <c r="A1904" s="186">
        <v>10629</v>
      </c>
      <c r="B1904" s="186" t="s">
        <v>2710</v>
      </c>
      <c r="C1904" s="186" t="s">
        <v>173</v>
      </c>
      <c r="D1904" s="186" t="s">
        <v>176</v>
      </c>
      <c r="E1904" s="187">
        <v>506.82</v>
      </c>
    </row>
    <row r="1905" spans="1:5">
      <c r="A1905" s="186">
        <v>10698</v>
      </c>
      <c r="B1905" s="186" t="s">
        <v>2711</v>
      </c>
      <c r="C1905" s="186" t="s">
        <v>173</v>
      </c>
      <c r="D1905" s="186" t="s">
        <v>177</v>
      </c>
      <c r="E1905" s="187">
        <v>168.34</v>
      </c>
    </row>
    <row r="1906" spans="1:5">
      <c r="A1906" s="186">
        <v>40521</v>
      </c>
      <c r="B1906" s="186" t="s">
        <v>2712</v>
      </c>
      <c r="C1906" s="186" t="s">
        <v>175</v>
      </c>
      <c r="D1906" s="186" t="s">
        <v>176</v>
      </c>
      <c r="E1906" s="188">
        <v>101392.94</v>
      </c>
    </row>
    <row r="1907" spans="1:5">
      <c r="A1907" s="186">
        <v>2432</v>
      </c>
      <c r="B1907" s="186" t="s">
        <v>2713</v>
      </c>
      <c r="C1907" s="186" t="s">
        <v>175</v>
      </c>
      <c r="D1907" s="186" t="s">
        <v>176</v>
      </c>
      <c r="E1907" s="187">
        <v>21.06</v>
      </c>
    </row>
    <row r="1908" spans="1:5">
      <c r="A1908" s="186">
        <v>2433</v>
      </c>
      <c r="B1908" s="186" t="s">
        <v>2714</v>
      </c>
      <c r="C1908" s="186" t="s">
        <v>175</v>
      </c>
      <c r="D1908" s="186" t="s">
        <v>176</v>
      </c>
      <c r="E1908" s="187">
        <v>7.13</v>
      </c>
    </row>
    <row r="1909" spans="1:5">
      <c r="A1909" s="186">
        <v>2420</v>
      </c>
      <c r="B1909" s="186" t="s">
        <v>2715</v>
      </c>
      <c r="C1909" s="186" t="s">
        <v>175</v>
      </c>
      <c r="D1909" s="186" t="s">
        <v>176</v>
      </c>
      <c r="E1909" s="187">
        <v>12.25</v>
      </c>
    </row>
    <row r="1910" spans="1:5">
      <c r="A1910" s="186">
        <v>11447</v>
      </c>
      <c r="B1910" s="186" t="s">
        <v>2716</v>
      </c>
      <c r="C1910" s="186" t="s">
        <v>175</v>
      </c>
      <c r="D1910" s="186" t="s">
        <v>176</v>
      </c>
      <c r="E1910" s="187">
        <v>24.21</v>
      </c>
    </row>
    <row r="1911" spans="1:5">
      <c r="A1911" s="186">
        <v>11451</v>
      </c>
      <c r="B1911" s="186" t="s">
        <v>2717</v>
      </c>
      <c r="C1911" s="186" t="s">
        <v>175</v>
      </c>
      <c r="D1911" s="186" t="s">
        <v>176</v>
      </c>
      <c r="E1911" s="187">
        <v>64.92</v>
      </c>
    </row>
    <row r="1912" spans="1:5">
      <c r="A1912" s="186">
        <v>11116</v>
      </c>
      <c r="B1912" s="186" t="s">
        <v>2718</v>
      </c>
      <c r="C1912" s="186" t="s">
        <v>175</v>
      </c>
      <c r="D1912" s="186" t="s">
        <v>177</v>
      </c>
      <c r="E1912" s="187">
        <v>588.48</v>
      </c>
    </row>
    <row r="1913" spans="1:5">
      <c r="A1913" s="186">
        <v>38411</v>
      </c>
      <c r="B1913" s="186" t="s">
        <v>2719</v>
      </c>
      <c r="C1913" s="186" t="s">
        <v>175</v>
      </c>
      <c r="D1913" s="186" t="s">
        <v>176</v>
      </c>
      <c r="E1913" s="188">
        <v>1623.41</v>
      </c>
    </row>
    <row r="1914" spans="1:5">
      <c r="A1914" s="186">
        <v>1370</v>
      </c>
      <c r="B1914" s="186" t="s">
        <v>2720</v>
      </c>
      <c r="C1914" s="186" t="s">
        <v>175</v>
      </c>
      <c r="D1914" s="186" t="s">
        <v>176</v>
      </c>
      <c r="E1914" s="187">
        <v>67.95</v>
      </c>
    </row>
    <row r="1915" spans="1:5">
      <c r="A1915" s="186">
        <v>38189</v>
      </c>
      <c r="B1915" s="186" t="s">
        <v>2721</v>
      </c>
      <c r="C1915" s="186" t="s">
        <v>175</v>
      </c>
      <c r="D1915" s="186" t="s">
        <v>176</v>
      </c>
      <c r="E1915" s="187">
        <v>174.45</v>
      </c>
    </row>
    <row r="1916" spans="1:5">
      <c r="A1916" s="186">
        <v>38190</v>
      </c>
      <c r="B1916" s="186" t="s">
        <v>2722</v>
      </c>
      <c r="C1916" s="186" t="s">
        <v>175</v>
      </c>
      <c r="D1916" s="186" t="s">
        <v>176</v>
      </c>
      <c r="E1916" s="187">
        <v>392.29</v>
      </c>
    </row>
    <row r="1917" spans="1:5">
      <c r="A1917" s="186">
        <v>36516</v>
      </c>
      <c r="B1917" s="186" t="s">
        <v>2723</v>
      </c>
      <c r="C1917" s="186" t="s">
        <v>175</v>
      </c>
      <c r="D1917" s="186" t="s">
        <v>177</v>
      </c>
      <c r="E1917" s="188">
        <v>105763.23</v>
      </c>
    </row>
    <row r="1918" spans="1:5">
      <c r="A1918" s="186">
        <v>34777</v>
      </c>
      <c r="B1918" s="186" t="s">
        <v>2724</v>
      </c>
      <c r="C1918" s="186" t="s">
        <v>175</v>
      </c>
      <c r="D1918" s="186" t="s">
        <v>176</v>
      </c>
      <c r="E1918" s="187">
        <v>3.13</v>
      </c>
    </row>
    <row r="1919" spans="1:5">
      <c r="A1919" s="186">
        <v>7272</v>
      </c>
      <c r="B1919" s="186" t="s">
        <v>2725</v>
      </c>
      <c r="C1919" s="186" t="s">
        <v>175</v>
      </c>
      <c r="D1919" s="186" t="s">
        <v>176</v>
      </c>
      <c r="E1919" s="187">
        <v>2.64</v>
      </c>
    </row>
    <row r="1920" spans="1:5">
      <c r="A1920" s="186">
        <v>10605</v>
      </c>
      <c r="B1920" s="186" t="s">
        <v>2726</v>
      </c>
      <c r="C1920" s="186" t="s">
        <v>175</v>
      </c>
      <c r="D1920" s="186" t="s">
        <v>176</v>
      </c>
      <c r="E1920" s="187">
        <v>3.76</v>
      </c>
    </row>
    <row r="1921" spans="1:5">
      <c r="A1921" s="186">
        <v>10604</v>
      </c>
      <c r="B1921" s="186" t="s">
        <v>2727</v>
      </c>
      <c r="C1921" s="186" t="s">
        <v>175</v>
      </c>
      <c r="D1921" s="186" t="s">
        <v>176</v>
      </c>
      <c r="E1921" s="187">
        <v>8.77</v>
      </c>
    </row>
    <row r="1922" spans="1:5">
      <c r="A1922" s="186">
        <v>672</v>
      </c>
      <c r="B1922" s="186" t="s">
        <v>2728</v>
      </c>
      <c r="C1922" s="186" t="s">
        <v>175</v>
      </c>
      <c r="D1922" s="186" t="s">
        <v>176</v>
      </c>
      <c r="E1922" s="187">
        <v>12.06</v>
      </c>
    </row>
    <row r="1923" spans="1:5">
      <c r="A1923" s="186">
        <v>668</v>
      </c>
      <c r="B1923" s="186" t="s">
        <v>2729</v>
      </c>
      <c r="C1923" s="186" t="s">
        <v>175</v>
      </c>
      <c r="D1923" s="186" t="s">
        <v>176</v>
      </c>
      <c r="E1923" s="187">
        <v>14.56</v>
      </c>
    </row>
    <row r="1924" spans="1:5">
      <c r="A1924" s="186">
        <v>10578</v>
      </c>
      <c r="B1924" s="186" t="s">
        <v>2730</v>
      </c>
      <c r="C1924" s="186" t="s">
        <v>175</v>
      </c>
      <c r="D1924" s="186" t="s">
        <v>176</v>
      </c>
      <c r="E1924" s="187">
        <v>16.96</v>
      </c>
    </row>
    <row r="1925" spans="1:5">
      <c r="A1925" s="186">
        <v>666</v>
      </c>
      <c r="B1925" s="186" t="s">
        <v>2731</v>
      </c>
      <c r="C1925" s="186" t="s">
        <v>175</v>
      </c>
      <c r="D1925" s="186" t="s">
        <v>176</v>
      </c>
      <c r="E1925" s="187">
        <v>18.86</v>
      </c>
    </row>
    <row r="1926" spans="1:5">
      <c r="A1926" s="186">
        <v>665</v>
      </c>
      <c r="B1926" s="186" t="s">
        <v>2732</v>
      </c>
      <c r="C1926" s="186" t="s">
        <v>175</v>
      </c>
      <c r="D1926" s="186" t="s">
        <v>176</v>
      </c>
      <c r="E1926" s="187">
        <v>25.22</v>
      </c>
    </row>
    <row r="1927" spans="1:5">
      <c r="A1927" s="186">
        <v>10577</v>
      </c>
      <c r="B1927" s="186" t="s">
        <v>2733</v>
      </c>
      <c r="C1927" s="186" t="s">
        <v>175</v>
      </c>
      <c r="D1927" s="186" t="s">
        <v>176</v>
      </c>
      <c r="E1927" s="187">
        <v>22.37</v>
      </c>
    </row>
    <row r="1928" spans="1:5">
      <c r="A1928" s="186">
        <v>10583</v>
      </c>
      <c r="B1928" s="186" t="s">
        <v>2734</v>
      </c>
      <c r="C1928" s="186" t="s">
        <v>175</v>
      </c>
      <c r="D1928" s="186" t="s">
        <v>176</v>
      </c>
      <c r="E1928" s="187">
        <v>11.62</v>
      </c>
    </row>
    <row r="1929" spans="1:5">
      <c r="A1929" s="186">
        <v>10579</v>
      </c>
      <c r="B1929" s="186" t="s">
        <v>2735</v>
      </c>
      <c r="C1929" s="186" t="s">
        <v>175</v>
      </c>
      <c r="D1929" s="186" t="s">
        <v>176</v>
      </c>
      <c r="E1929" s="187">
        <v>20.260000000000002</v>
      </c>
    </row>
    <row r="1930" spans="1:5">
      <c r="A1930" s="186">
        <v>10582</v>
      </c>
      <c r="B1930" s="186" t="s">
        <v>2736</v>
      </c>
      <c r="C1930" s="186" t="s">
        <v>175</v>
      </c>
      <c r="D1930" s="186" t="s">
        <v>176</v>
      </c>
      <c r="E1930" s="187">
        <v>10.23</v>
      </c>
    </row>
    <row r="1931" spans="1:5">
      <c r="A1931" s="186">
        <v>2436</v>
      </c>
      <c r="B1931" s="186" t="s">
        <v>2737</v>
      </c>
      <c r="C1931" s="186" t="s">
        <v>187</v>
      </c>
      <c r="D1931" s="186" t="s">
        <v>174</v>
      </c>
      <c r="E1931" s="187">
        <v>14.58</v>
      </c>
    </row>
    <row r="1932" spans="1:5">
      <c r="A1932" s="186">
        <v>40918</v>
      </c>
      <c r="B1932" s="186" t="s">
        <v>2738</v>
      </c>
      <c r="C1932" s="186" t="s">
        <v>188</v>
      </c>
      <c r="D1932" s="186" t="s">
        <v>176</v>
      </c>
      <c r="E1932" s="188">
        <v>2579.62</v>
      </c>
    </row>
    <row r="1933" spans="1:5">
      <c r="A1933" s="186">
        <v>2439</v>
      </c>
      <c r="B1933" s="186" t="s">
        <v>2739</v>
      </c>
      <c r="C1933" s="186" t="s">
        <v>187</v>
      </c>
      <c r="D1933" s="186" t="s">
        <v>176</v>
      </c>
      <c r="E1933" s="187">
        <v>15.77</v>
      </c>
    </row>
    <row r="1934" spans="1:5">
      <c r="A1934" s="186">
        <v>40923</v>
      </c>
      <c r="B1934" s="186" t="s">
        <v>2740</v>
      </c>
      <c r="C1934" s="186" t="s">
        <v>188</v>
      </c>
      <c r="D1934" s="186" t="s">
        <v>176</v>
      </c>
      <c r="E1934" s="188">
        <v>2791.94</v>
      </c>
    </row>
    <row r="1935" spans="1:5">
      <c r="A1935" s="186">
        <v>10998</v>
      </c>
      <c r="B1935" s="186" t="s">
        <v>2741</v>
      </c>
      <c r="C1935" s="186" t="s">
        <v>184</v>
      </c>
      <c r="D1935" s="186" t="s">
        <v>176</v>
      </c>
      <c r="E1935" s="187">
        <v>19.91</v>
      </c>
    </row>
    <row r="1936" spans="1:5">
      <c r="A1936" s="186">
        <v>11002</v>
      </c>
      <c r="B1936" s="186" t="s">
        <v>2742</v>
      </c>
      <c r="C1936" s="186" t="s">
        <v>184</v>
      </c>
      <c r="D1936" s="186" t="s">
        <v>176</v>
      </c>
      <c r="E1936" s="187">
        <v>18.239999999999998</v>
      </c>
    </row>
    <row r="1937" spans="1:5">
      <c r="A1937" s="186">
        <v>10999</v>
      </c>
      <c r="B1937" s="186" t="s">
        <v>2743</v>
      </c>
      <c r="C1937" s="186" t="s">
        <v>184</v>
      </c>
      <c r="D1937" s="186" t="s">
        <v>176</v>
      </c>
      <c r="E1937" s="187">
        <v>17.53</v>
      </c>
    </row>
    <row r="1938" spans="1:5">
      <c r="A1938" s="186">
        <v>10997</v>
      </c>
      <c r="B1938" s="186" t="s">
        <v>2744</v>
      </c>
      <c r="C1938" s="186" t="s">
        <v>184</v>
      </c>
      <c r="D1938" s="186" t="s">
        <v>174</v>
      </c>
      <c r="E1938" s="187">
        <v>19</v>
      </c>
    </row>
    <row r="1939" spans="1:5">
      <c r="A1939" s="186">
        <v>2685</v>
      </c>
      <c r="B1939" s="186" t="s">
        <v>2745</v>
      </c>
      <c r="C1939" s="186" t="s">
        <v>181</v>
      </c>
      <c r="D1939" s="186" t="s">
        <v>176</v>
      </c>
      <c r="E1939" s="187">
        <v>4.37</v>
      </c>
    </row>
    <row r="1940" spans="1:5">
      <c r="A1940" s="186">
        <v>2680</v>
      </c>
      <c r="B1940" s="186" t="s">
        <v>2746</v>
      </c>
      <c r="C1940" s="186" t="s">
        <v>181</v>
      </c>
      <c r="D1940" s="186" t="s">
        <v>176</v>
      </c>
      <c r="E1940" s="187">
        <v>6.4</v>
      </c>
    </row>
    <row r="1941" spans="1:5">
      <c r="A1941" s="186">
        <v>2684</v>
      </c>
      <c r="B1941" s="186" t="s">
        <v>2747</v>
      </c>
      <c r="C1941" s="186" t="s">
        <v>181</v>
      </c>
      <c r="D1941" s="186" t="s">
        <v>176</v>
      </c>
      <c r="E1941" s="187">
        <v>5.83</v>
      </c>
    </row>
    <row r="1942" spans="1:5">
      <c r="A1942" s="186">
        <v>2673</v>
      </c>
      <c r="B1942" s="186" t="s">
        <v>2748</v>
      </c>
      <c r="C1942" s="186" t="s">
        <v>181</v>
      </c>
      <c r="D1942" s="186" t="s">
        <v>174</v>
      </c>
      <c r="E1942" s="187">
        <v>2.25</v>
      </c>
    </row>
    <row r="1943" spans="1:5">
      <c r="A1943" s="186">
        <v>2681</v>
      </c>
      <c r="B1943" s="186" t="s">
        <v>2749</v>
      </c>
      <c r="C1943" s="186" t="s">
        <v>181</v>
      </c>
      <c r="D1943" s="186" t="s">
        <v>176</v>
      </c>
      <c r="E1943" s="187">
        <v>10.47</v>
      </c>
    </row>
    <row r="1944" spans="1:5">
      <c r="A1944" s="186">
        <v>2682</v>
      </c>
      <c r="B1944" s="186" t="s">
        <v>2750</v>
      </c>
      <c r="C1944" s="186" t="s">
        <v>181</v>
      </c>
      <c r="D1944" s="186" t="s">
        <v>176</v>
      </c>
      <c r="E1944" s="187">
        <v>15.27</v>
      </c>
    </row>
    <row r="1945" spans="1:5">
      <c r="A1945" s="186">
        <v>2686</v>
      </c>
      <c r="B1945" s="186" t="s">
        <v>2751</v>
      </c>
      <c r="C1945" s="186" t="s">
        <v>181</v>
      </c>
      <c r="D1945" s="186" t="s">
        <v>176</v>
      </c>
      <c r="E1945" s="187">
        <v>19.149999999999999</v>
      </c>
    </row>
    <row r="1946" spans="1:5">
      <c r="A1946" s="186">
        <v>2674</v>
      </c>
      <c r="B1946" s="186" t="s">
        <v>2752</v>
      </c>
      <c r="C1946" s="186" t="s">
        <v>181</v>
      </c>
      <c r="D1946" s="186" t="s">
        <v>176</v>
      </c>
      <c r="E1946" s="187">
        <v>2.8</v>
      </c>
    </row>
    <row r="1947" spans="1:5">
      <c r="A1947" s="186">
        <v>2683</v>
      </c>
      <c r="B1947" s="186" t="s">
        <v>2753</v>
      </c>
      <c r="C1947" s="186" t="s">
        <v>181</v>
      </c>
      <c r="D1947" s="186" t="s">
        <v>176</v>
      </c>
      <c r="E1947" s="187">
        <v>30.18</v>
      </c>
    </row>
    <row r="1948" spans="1:5">
      <c r="A1948" s="186">
        <v>2676</v>
      </c>
      <c r="B1948" s="186" t="s">
        <v>2754</v>
      </c>
      <c r="C1948" s="186" t="s">
        <v>181</v>
      </c>
      <c r="D1948" s="186" t="s">
        <v>176</v>
      </c>
      <c r="E1948" s="187">
        <v>1.3</v>
      </c>
    </row>
    <row r="1949" spans="1:5">
      <c r="A1949" s="186">
        <v>2678</v>
      </c>
      <c r="B1949" s="186" t="s">
        <v>2755</v>
      </c>
      <c r="C1949" s="186" t="s">
        <v>181</v>
      </c>
      <c r="D1949" s="186" t="s">
        <v>176</v>
      </c>
      <c r="E1949" s="187">
        <v>1.63</v>
      </c>
    </row>
    <row r="1950" spans="1:5">
      <c r="A1950" s="186">
        <v>2679</v>
      </c>
      <c r="B1950" s="186" t="s">
        <v>2756</v>
      </c>
      <c r="C1950" s="186" t="s">
        <v>181</v>
      </c>
      <c r="D1950" s="186" t="s">
        <v>176</v>
      </c>
      <c r="E1950" s="187">
        <v>2.52</v>
      </c>
    </row>
    <row r="1951" spans="1:5">
      <c r="A1951" s="186">
        <v>12070</v>
      </c>
      <c r="B1951" s="186" t="s">
        <v>2757</v>
      </c>
      <c r="C1951" s="186" t="s">
        <v>181</v>
      </c>
      <c r="D1951" s="186" t="s">
        <v>176</v>
      </c>
      <c r="E1951" s="187">
        <v>3.51</v>
      </c>
    </row>
    <row r="1952" spans="1:5">
      <c r="A1952" s="186">
        <v>2675</v>
      </c>
      <c r="B1952" s="186" t="s">
        <v>2758</v>
      </c>
      <c r="C1952" s="186" t="s">
        <v>181</v>
      </c>
      <c r="D1952" s="186" t="s">
        <v>176</v>
      </c>
      <c r="E1952" s="187">
        <v>4.57</v>
      </c>
    </row>
    <row r="1953" spans="1:5">
      <c r="A1953" s="186">
        <v>12067</v>
      </c>
      <c r="B1953" s="186" t="s">
        <v>2759</v>
      </c>
      <c r="C1953" s="186" t="s">
        <v>181</v>
      </c>
      <c r="D1953" s="186" t="s">
        <v>176</v>
      </c>
      <c r="E1953" s="187">
        <v>6.2</v>
      </c>
    </row>
    <row r="1954" spans="1:5">
      <c r="A1954" s="186">
        <v>40401</v>
      </c>
      <c r="B1954" s="186" t="s">
        <v>2760</v>
      </c>
      <c r="C1954" s="186" t="s">
        <v>181</v>
      </c>
      <c r="D1954" s="186" t="s">
        <v>177</v>
      </c>
      <c r="E1954" s="187">
        <v>2.72</v>
      </c>
    </row>
    <row r="1955" spans="1:5">
      <c r="A1955" s="186">
        <v>40402</v>
      </c>
      <c r="B1955" s="186" t="s">
        <v>2761</v>
      </c>
      <c r="C1955" s="186" t="s">
        <v>181</v>
      </c>
      <c r="D1955" s="186" t="s">
        <v>177</v>
      </c>
      <c r="E1955" s="187">
        <v>3.49</v>
      </c>
    </row>
    <row r="1956" spans="1:5">
      <c r="A1956" s="186">
        <v>40400</v>
      </c>
      <c r="B1956" s="186" t="s">
        <v>2762</v>
      </c>
      <c r="C1956" s="186" t="s">
        <v>181</v>
      </c>
      <c r="D1956" s="186" t="s">
        <v>177</v>
      </c>
      <c r="E1956" s="187">
        <v>1.84</v>
      </c>
    </row>
    <row r="1957" spans="1:5">
      <c r="A1957" s="186">
        <v>2504</v>
      </c>
      <c r="B1957" s="186" t="s">
        <v>2763</v>
      </c>
      <c r="C1957" s="186" t="s">
        <v>181</v>
      </c>
      <c r="D1957" s="186" t="s">
        <v>176</v>
      </c>
      <c r="E1957" s="187">
        <v>7.76</v>
      </c>
    </row>
    <row r="1958" spans="1:5">
      <c r="A1958" s="186">
        <v>2501</v>
      </c>
      <c r="B1958" s="186" t="s">
        <v>2764</v>
      </c>
      <c r="C1958" s="186" t="s">
        <v>181</v>
      </c>
      <c r="D1958" s="186" t="s">
        <v>176</v>
      </c>
      <c r="E1958" s="187">
        <v>10.18</v>
      </c>
    </row>
    <row r="1959" spans="1:5">
      <c r="A1959" s="186">
        <v>2502</v>
      </c>
      <c r="B1959" s="186" t="s">
        <v>2765</v>
      </c>
      <c r="C1959" s="186" t="s">
        <v>181</v>
      </c>
      <c r="D1959" s="186" t="s">
        <v>176</v>
      </c>
      <c r="E1959" s="187">
        <v>15.37</v>
      </c>
    </row>
    <row r="1960" spans="1:5">
      <c r="A1960" s="186">
        <v>2503</v>
      </c>
      <c r="B1960" s="186" t="s">
        <v>2766</v>
      </c>
      <c r="C1960" s="186" t="s">
        <v>181</v>
      </c>
      <c r="D1960" s="186" t="s">
        <v>176</v>
      </c>
      <c r="E1960" s="187">
        <v>19.78</v>
      </c>
    </row>
    <row r="1961" spans="1:5">
      <c r="A1961" s="186">
        <v>2500</v>
      </c>
      <c r="B1961" s="186" t="s">
        <v>2767</v>
      </c>
      <c r="C1961" s="186" t="s">
        <v>181</v>
      </c>
      <c r="D1961" s="186" t="s">
        <v>176</v>
      </c>
      <c r="E1961" s="187">
        <v>26.34</v>
      </c>
    </row>
    <row r="1962" spans="1:5">
      <c r="A1962" s="186">
        <v>2505</v>
      </c>
      <c r="B1962" s="186" t="s">
        <v>2768</v>
      </c>
      <c r="C1962" s="186" t="s">
        <v>181</v>
      </c>
      <c r="D1962" s="186" t="s">
        <v>176</v>
      </c>
      <c r="E1962" s="187">
        <v>41.06</v>
      </c>
    </row>
    <row r="1963" spans="1:5">
      <c r="A1963" s="186">
        <v>12056</v>
      </c>
      <c r="B1963" s="186" t="s">
        <v>2769</v>
      </c>
      <c r="C1963" s="186" t="s">
        <v>181</v>
      </c>
      <c r="D1963" s="186" t="s">
        <v>176</v>
      </c>
      <c r="E1963" s="187">
        <v>16.59</v>
      </c>
    </row>
    <row r="1964" spans="1:5">
      <c r="A1964" s="186">
        <v>12057</v>
      </c>
      <c r="B1964" s="186" t="s">
        <v>2770</v>
      </c>
      <c r="C1964" s="186" t="s">
        <v>181</v>
      </c>
      <c r="D1964" s="186" t="s">
        <v>176</v>
      </c>
      <c r="E1964" s="187">
        <v>14.09</v>
      </c>
    </row>
    <row r="1965" spans="1:5">
      <c r="A1965" s="186">
        <v>12059</v>
      </c>
      <c r="B1965" s="186" t="s">
        <v>2771</v>
      </c>
      <c r="C1965" s="186" t="s">
        <v>181</v>
      </c>
      <c r="D1965" s="186" t="s">
        <v>176</v>
      </c>
      <c r="E1965" s="187">
        <v>4.9400000000000004</v>
      </c>
    </row>
    <row r="1966" spans="1:5">
      <c r="A1966" s="186">
        <v>12058</v>
      </c>
      <c r="B1966" s="186" t="s">
        <v>2772</v>
      </c>
      <c r="C1966" s="186" t="s">
        <v>181</v>
      </c>
      <c r="D1966" s="186" t="s">
        <v>176</v>
      </c>
      <c r="E1966" s="187">
        <v>8.7799999999999994</v>
      </c>
    </row>
    <row r="1967" spans="1:5">
      <c r="A1967" s="186">
        <v>12060</v>
      </c>
      <c r="B1967" s="186" t="s">
        <v>2773</v>
      </c>
      <c r="C1967" s="186" t="s">
        <v>181</v>
      </c>
      <c r="D1967" s="186" t="s">
        <v>176</v>
      </c>
      <c r="E1967" s="187">
        <v>36.61</v>
      </c>
    </row>
    <row r="1968" spans="1:5">
      <c r="A1968" s="186">
        <v>12061</v>
      </c>
      <c r="B1968" s="186" t="s">
        <v>2774</v>
      </c>
      <c r="C1968" s="186" t="s">
        <v>181</v>
      </c>
      <c r="D1968" s="186" t="s">
        <v>176</v>
      </c>
      <c r="E1968" s="187">
        <v>22.35</v>
      </c>
    </row>
    <row r="1969" spans="1:5">
      <c r="A1969" s="186">
        <v>12062</v>
      </c>
      <c r="B1969" s="186" t="s">
        <v>2775</v>
      </c>
      <c r="C1969" s="186" t="s">
        <v>181</v>
      </c>
      <c r="D1969" s="186" t="s">
        <v>176</v>
      </c>
      <c r="E1969" s="187">
        <v>41.23</v>
      </c>
    </row>
    <row r="1970" spans="1:5">
      <c r="A1970" s="186">
        <v>21137</v>
      </c>
      <c r="B1970" s="186" t="s">
        <v>2776</v>
      </c>
      <c r="C1970" s="186" t="s">
        <v>181</v>
      </c>
      <c r="D1970" s="186" t="s">
        <v>176</v>
      </c>
      <c r="E1970" s="187">
        <v>7.16</v>
      </c>
    </row>
    <row r="1971" spans="1:5">
      <c r="A1971" s="186">
        <v>2687</v>
      </c>
      <c r="B1971" s="186" t="s">
        <v>2777</v>
      </c>
      <c r="C1971" s="186" t="s">
        <v>181</v>
      </c>
      <c r="D1971" s="186" t="s">
        <v>176</v>
      </c>
      <c r="E1971" s="187">
        <v>1.1399999999999999</v>
      </c>
    </row>
    <row r="1972" spans="1:5">
      <c r="A1972" s="186">
        <v>2689</v>
      </c>
      <c r="B1972" s="186" t="s">
        <v>2778</v>
      </c>
      <c r="C1972" s="186" t="s">
        <v>181</v>
      </c>
      <c r="D1972" s="186" t="s">
        <v>176</v>
      </c>
      <c r="E1972" s="187">
        <v>1.36</v>
      </c>
    </row>
    <row r="1973" spans="1:5">
      <c r="A1973" s="186">
        <v>2688</v>
      </c>
      <c r="B1973" s="186" t="s">
        <v>2779</v>
      </c>
      <c r="C1973" s="186" t="s">
        <v>181</v>
      </c>
      <c r="D1973" s="186" t="s">
        <v>176</v>
      </c>
      <c r="E1973" s="187">
        <v>1.47</v>
      </c>
    </row>
    <row r="1974" spans="1:5">
      <c r="A1974" s="186">
        <v>2690</v>
      </c>
      <c r="B1974" s="186" t="s">
        <v>2780</v>
      </c>
      <c r="C1974" s="186" t="s">
        <v>181</v>
      </c>
      <c r="D1974" s="186" t="s">
        <v>176</v>
      </c>
      <c r="E1974" s="187">
        <v>2.52</v>
      </c>
    </row>
    <row r="1975" spans="1:5">
      <c r="A1975" s="186">
        <v>39243</v>
      </c>
      <c r="B1975" s="186" t="s">
        <v>2781</v>
      </c>
      <c r="C1975" s="186" t="s">
        <v>181</v>
      </c>
      <c r="D1975" s="186" t="s">
        <v>176</v>
      </c>
      <c r="E1975" s="187">
        <v>1.66</v>
      </c>
    </row>
    <row r="1976" spans="1:5">
      <c r="A1976" s="186">
        <v>39244</v>
      </c>
      <c r="B1976" s="186" t="s">
        <v>2782</v>
      </c>
      <c r="C1976" s="186" t="s">
        <v>181</v>
      </c>
      <c r="D1976" s="186" t="s">
        <v>176</v>
      </c>
      <c r="E1976" s="187">
        <v>2.2400000000000002</v>
      </c>
    </row>
    <row r="1977" spans="1:5">
      <c r="A1977" s="186">
        <v>39245</v>
      </c>
      <c r="B1977" s="186" t="s">
        <v>2783</v>
      </c>
      <c r="C1977" s="186" t="s">
        <v>181</v>
      </c>
      <c r="D1977" s="186" t="s">
        <v>176</v>
      </c>
      <c r="E1977" s="187">
        <v>4.32</v>
      </c>
    </row>
    <row r="1978" spans="1:5">
      <c r="A1978" s="186">
        <v>39254</v>
      </c>
      <c r="B1978" s="186" t="s">
        <v>2784</v>
      </c>
      <c r="C1978" s="186" t="s">
        <v>181</v>
      </c>
      <c r="D1978" s="186" t="s">
        <v>176</v>
      </c>
      <c r="E1978" s="187">
        <v>6.46</v>
      </c>
    </row>
    <row r="1979" spans="1:5">
      <c r="A1979" s="186">
        <v>39255</v>
      </c>
      <c r="B1979" s="186" t="s">
        <v>2785</v>
      </c>
      <c r="C1979" s="186" t="s">
        <v>181</v>
      </c>
      <c r="D1979" s="186" t="s">
        <v>176</v>
      </c>
      <c r="E1979" s="187">
        <v>11.95</v>
      </c>
    </row>
    <row r="1980" spans="1:5">
      <c r="A1980" s="186">
        <v>39253</v>
      </c>
      <c r="B1980" s="186" t="s">
        <v>2786</v>
      </c>
      <c r="C1980" s="186" t="s">
        <v>181</v>
      </c>
      <c r="D1980" s="186" t="s">
        <v>176</v>
      </c>
      <c r="E1980" s="187">
        <v>8.23</v>
      </c>
    </row>
    <row r="1981" spans="1:5">
      <c r="A1981" s="186">
        <v>2446</v>
      </c>
      <c r="B1981" s="186" t="s">
        <v>2787</v>
      </c>
      <c r="C1981" s="186" t="s">
        <v>181</v>
      </c>
      <c r="D1981" s="186" t="s">
        <v>177</v>
      </c>
      <c r="E1981" s="187">
        <v>6.78</v>
      </c>
    </row>
    <row r="1982" spans="1:5">
      <c r="A1982" s="186">
        <v>2442</v>
      </c>
      <c r="B1982" s="186" t="s">
        <v>2788</v>
      </c>
      <c r="C1982" s="186" t="s">
        <v>181</v>
      </c>
      <c r="D1982" s="186" t="s">
        <v>177</v>
      </c>
      <c r="E1982" s="187">
        <v>9.5</v>
      </c>
    </row>
    <row r="1983" spans="1:5">
      <c r="A1983" s="186">
        <v>39246</v>
      </c>
      <c r="B1983" s="186" t="s">
        <v>2789</v>
      </c>
      <c r="C1983" s="186" t="s">
        <v>181</v>
      </c>
      <c r="D1983" s="186" t="s">
        <v>177</v>
      </c>
      <c r="E1983" s="187">
        <v>4.72</v>
      </c>
    </row>
    <row r="1984" spans="1:5">
      <c r="A1984" s="186">
        <v>39247</v>
      </c>
      <c r="B1984" s="186" t="s">
        <v>2790</v>
      </c>
      <c r="C1984" s="186" t="s">
        <v>181</v>
      </c>
      <c r="D1984" s="186" t="s">
        <v>177</v>
      </c>
      <c r="E1984" s="187">
        <v>4.1100000000000003</v>
      </c>
    </row>
    <row r="1985" spans="1:5">
      <c r="A1985" s="186">
        <v>39248</v>
      </c>
      <c r="B1985" s="186" t="s">
        <v>2791</v>
      </c>
      <c r="C1985" s="186" t="s">
        <v>181</v>
      </c>
      <c r="D1985" s="186" t="s">
        <v>177</v>
      </c>
      <c r="E1985" s="187">
        <v>13.24</v>
      </c>
    </row>
    <row r="1986" spans="1:5">
      <c r="A1986" s="186">
        <v>2438</v>
      </c>
      <c r="B1986" s="186" t="s">
        <v>2792</v>
      </c>
      <c r="C1986" s="186" t="s">
        <v>187</v>
      </c>
      <c r="D1986" s="186" t="s">
        <v>176</v>
      </c>
      <c r="E1986" s="187">
        <v>19.239999999999998</v>
      </c>
    </row>
    <row r="1987" spans="1:5">
      <c r="A1987" s="186">
        <v>40922</v>
      </c>
      <c r="B1987" s="186" t="s">
        <v>2793</v>
      </c>
      <c r="C1987" s="186" t="s">
        <v>188</v>
      </c>
      <c r="D1987" s="186" t="s">
        <v>176</v>
      </c>
      <c r="E1987" s="188">
        <v>3403.69</v>
      </c>
    </row>
    <row r="1988" spans="1:5">
      <c r="A1988" s="186">
        <v>36486</v>
      </c>
      <c r="B1988" s="186" t="s">
        <v>2794</v>
      </c>
      <c r="C1988" s="186" t="s">
        <v>175</v>
      </c>
      <c r="D1988" s="186" t="s">
        <v>177</v>
      </c>
      <c r="E1988" s="188">
        <v>59165.5</v>
      </c>
    </row>
    <row r="1989" spans="1:5">
      <c r="A1989" s="186">
        <v>37777</v>
      </c>
      <c r="B1989" s="186" t="s">
        <v>2795</v>
      </c>
      <c r="C1989" s="186" t="s">
        <v>175</v>
      </c>
      <c r="D1989" s="186" t="s">
        <v>177</v>
      </c>
      <c r="E1989" s="188">
        <v>278550.06</v>
      </c>
    </row>
    <row r="1990" spans="1:5">
      <c r="A1990" s="186">
        <v>12624</v>
      </c>
      <c r="B1990" s="186" t="s">
        <v>2796</v>
      </c>
      <c r="C1990" s="186" t="s">
        <v>175</v>
      </c>
      <c r="D1990" s="186" t="s">
        <v>177</v>
      </c>
      <c r="E1990" s="187">
        <v>11.81</v>
      </c>
    </row>
    <row r="1991" spans="1:5">
      <c r="A1991" s="186">
        <v>517</v>
      </c>
      <c r="B1991" s="186" t="s">
        <v>2797</v>
      </c>
      <c r="C1991" s="186" t="s">
        <v>180</v>
      </c>
      <c r="D1991" s="186" t="s">
        <v>177</v>
      </c>
      <c r="E1991" s="187">
        <v>6.81</v>
      </c>
    </row>
    <row r="1992" spans="1:5">
      <c r="A1992" s="186">
        <v>41904</v>
      </c>
      <c r="B1992" s="186" t="s">
        <v>2798</v>
      </c>
      <c r="C1992" s="186" t="s">
        <v>208</v>
      </c>
      <c r="D1992" s="186" t="s">
        <v>174</v>
      </c>
      <c r="E1992" s="188">
        <v>2931.58</v>
      </c>
    </row>
    <row r="1993" spans="1:5">
      <c r="A1993" s="186">
        <v>41903</v>
      </c>
      <c r="B1993" s="186" t="s">
        <v>2799</v>
      </c>
      <c r="C1993" s="186" t="s">
        <v>184</v>
      </c>
      <c r="D1993" s="186" t="s">
        <v>174</v>
      </c>
      <c r="E1993" s="187">
        <v>3.1</v>
      </c>
    </row>
    <row r="1994" spans="1:5">
      <c r="A1994" s="186">
        <v>37534</v>
      </c>
      <c r="B1994" s="186" t="s">
        <v>2800</v>
      </c>
      <c r="C1994" s="186" t="s">
        <v>184</v>
      </c>
      <c r="D1994" s="186" t="s">
        <v>177</v>
      </c>
      <c r="E1994" s="187">
        <v>20.16</v>
      </c>
    </row>
    <row r="1995" spans="1:5">
      <c r="A1995" s="186">
        <v>37535</v>
      </c>
      <c r="B1995" s="186" t="s">
        <v>2801</v>
      </c>
      <c r="C1995" s="186" t="s">
        <v>184</v>
      </c>
      <c r="D1995" s="186" t="s">
        <v>177</v>
      </c>
      <c r="E1995" s="187">
        <v>20.16</v>
      </c>
    </row>
    <row r="1996" spans="1:5">
      <c r="A1996" s="186">
        <v>37533</v>
      </c>
      <c r="B1996" s="186" t="s">
        <v>2802</v>
      </c>
      <c r="C1996" s="186" t="s">
        <v>184</v>
      </c>
      <c r="D1996" s="186" t="s">
        <v>177</v>
      </c>
      <c r="E1996" s="187">
        <v>20.16</v>
      </c>
    </row>
    <row r="1997" spans="1:5">
      <c r="A1997" s="186">
        <v>37537</v>
      </c>
      <c r="B1997" s="186" t="s">
        <v>2803</v>
      </c>
      <c r="C1997" s="186" t="s">
        <v>184</v>
      </c>
      <c r="D1997" s="186" t="s">
        <v>177</v>
      </c>
      <c r="E1997" s="187">
        <v>15.26</v>
      </c>
    </row>
    <row r="1998" spans="1:5">
      <c r="A1998" s="186">
        <v>37536</v>
      </c>
      <c r="B1998" s="186" t="s">
        <v>2804</v>
      </c>
      <c r="C1998" s="186" t="s">
        <v>184</v>
      </c>
      <c r="D1998" s="186" t="s">
        <v>177</v>
      </c>
      <c r="E1998" s="187">
        <v>15.26</v>
      </c>
    </row>
    <row r="1999" spans="1:5">
      <c r="A1999" s="186">
        <v>37532</v>
      </c>
      <c r="B1999" s="186" t="s">
        <v>2805</v>
      </c>
      <c r="C1999" s="186" t="s">
        <v>184</v>
      </c>
      <c r="D1999" s="186" t="s">
        <v>177</v>
      </c>
      <c r="E1999" s="187">
        <v>15.26</v>
      </c>
    </row>
    <row r="2000" spans="1:5">
      <c r="A2000" s="186">
        <v>2696</v>
      </c>
      <c r="B2000" s="186" t="s">
        <v>2806</v>
      </c>
      <c r="C2000" s="186" t="s">
        <v>187</v>
      </c>
      <c r="D2000" s="186" t="s">
        <v>174</v>
      </c>
      <c r="E2000" s="187">
        <v>14.58</v>
      </c>
    </row>
    <row r="2001" spans="1:5">
      <c r="A2001" s="186">
        <v>40928</v>
      </c>
      <c r="B2001" s="186" t="s">
        <v>2807</v>
      </c>
      <c r="C2001" s="186" t="s">
        <v>188</v>
      </c>
      <c r="D2001" s="186" t="s">
        <v>176</v>
      </c>
      <c r="E2001" s="188">
        <v>2579.62</v>
      </c>
    </row>
    <row r="2002" spans="1:5">
      <c r="A2002" s="186">
        <v>4083</v>
      </c>
      <c r="B2002" s="186" t="s">
        <v>2808</v>
      </c>
      <c r="C2002" s="186" t="s">
        <v>187</v>
      </c>
      <c r="D2002" s="186" t="s">
        <v>174</v>
      </c>
      <c r="E2002" s="187">
        <v>38.43</v>
      </c>
    </row>
    <row r="2003" spans="1:5">
      <c r="A2003" s="186">
        <v>40818</v>
      </c>
      <c r="B2003" s="186" t="s">
        <v>2809</v>
      </c>
      <c r="C2003" s="186" t="s">
        <v>188</v>
      </c>
      <c r="D2003" s="186" t="s">
        <v>176</v>
      </c>
      <c r="E2003" s="188">
        <v>6796.93</v>
      </c>
    </row>
    <row r="2004" spans="1:5">
      <c r="A2004" s="186">
        <v>43146</v>
      </c>
      <c r="B2004" s="186" t="s">
        <v>2810</v>
      </c>
      <c r="C2004" s="186" t="s">
        <v>184</v>
      </c>
      <c r="D2004" s="186" t="s">
        <v>176</v>
      </c>
      <c r="E2004" s="187">
        <v>8.92</v>
      </c>
    </row>
    <row r="2005" spans="1:5">
      <c r="A2005" s="186">
        <v>2705</v>
      </c>
      <c r="B2005" s="186" t="s">
        <v>2811</v>
      </c>
      <c r="C2005" s="186" t="s">
        <v>227</v>
      </c>
      <c r="D2005" s="186" t="s">
        <v>176</v>
      </c>
      <c r="E2005" s="187">
        <v>0.92</v>
      </c>
    </row>
    <row r="2006" spans="1:5">
      <c r="A2006" s="186">
        <v>14250</v>
      </c>
      <c r="B2006" s="186" t="s">
        <v>2812</v>
      </c>
      <c r="C2006" s="186" t="s">
        <v>227</v>
      </c>
      <c r="D2006" s="186" t="s">
        <v>174</v>
      </c>
      <c r="E2006" s="187">
        <v>0.94</v>
      </c>
    </row>
    <row r="2007" spans="1:5">
      <c r="A2007" s="186">
        <v>11683</v>
      </c>
      <c r="B2007" s="186" t="s">
        <v>2813</v>
      </c>
      <c r="C2007" s="186" t="s">
        <v>175</v>
      </c>
      <c r="D2007" s="186" t="s">
        <v>176</v>
      </c>
      <c r="E2007" s="187">
        <v>29.52</v>
      </c>
    </row>
    <row r="2008" spans="1:5">
      <c r="A2008" s="186">
        <v>11684</v>
      </c>
      <c r="B2008" s="186" t="s">
        <v>2814</v>
      </c>
      <c r="C2008" s="186" t="s">
        <v>175</v>
      </c>
      <c r="D2008" s="186" t="s">
        <v>176</v>
      </c>
      <c r="E2008" s="187">
        <v>32.31</v>
      </c>
    </row>
    <row r="2009" spans="1:5">
      <c r="A2009" s="186">
        <v>6141</v>
      </c>
      <c r="B2009" s="186" t="s">
        <v>2815</v>
      </c>
      <c r="C2009" s="186" t="s">
        <v>175</v>
      </c>
      <c r="D2009" s="186" t="s">
        <v>176</v>
      </c>
      <c r="E2009" s="187">
        <v>2.69</v>
      </c>
    </row>
    <row r="2010" spans="1:5">
      <c r="A2010" s="186">
        <v>11681</v>
      </c>
      <c r="B2010" s="186" t="s">
        <v>2816</v>
      </c>
      <c r="C2010" s="186" t="s">
        <v>175</v>
      </c>
      <c r="D2010" s="186" t="s">
        <v>176</v>
      </c>
      <c r="E2010" s="187">
        <v>4.38</v>
      </c>
    </row>
    <row r="2011" spans="1:5">
      <c r="A2011" s="186">
        <v>2706</v>
      </c>
      <c r="B2011" s="186" t="s">
        <v>2817</v>
      </c>
      <c r="C2011" s="186" t="s">
        <v>187</v>
      </c>
      <c r="D2011" s="186" t="s">
        <v>174</v>
      </c>
      <c r="E2011" s="187">
        <v>78.88</v>
      </c>
    </row>
    <row r="2012" spans="1:5">
      <c r="A2012" s="186">
        <v>40811</v>
      </c>
      <c r="B2012" s="186" t="s">
        <v>2818</v>
      </c>
      <c r="C2012" s="186" t="s">
        <v>188</v>
      </c>
      <c r="D2012" s="186" t="s">
        <v>176</v>
      </c>
      <c r="E2012" s="188">
        <v>13948.33</v>
      </c>
    </row>
    <row r="2013" spans="1:5">
      <c r="A2013" s="186">
        <v>2707</v>
      </c>
      <c r="B2013" s="186" t="s">
        <v>2819</v>
      </c>
      <c r="C2013" s="186" t="s">
        <v>187</v>
      </c>
      <c r="D2013" s="186" t="s">
        <v>176</v>
      </c>
      <c r="E2013" s="187">
        <v>89.77</v>
      </c>
    </row>
    <row r="2014" spans="1:5">
      <c r="A2014" s="186">
        <v>40813</v>
      </c>
      <c r="B2014" s="186" t="s">
        <v>2820</v>
      </c>
      <c r="C2014" s="186" t="s">
        <v>188</v>
      </c>
      <c r="D2014" s="186" t="s">
        <v>176</v>
      </c>
      <c r="E2014" s="188">
        <v>15876.06</v>
      </c>
    </row>
    <row r="2015" spans="1:5">
      <c r="A2015" s="186">
        <v>2708</v>
      </c>
      <c r="B2015" s="186" t="s">
        <v>2821</v>
      </c>
      <c r="C2015" s="186" t="s">
        <v>187</v>
      </c>
      <c r="D2015" s="186" t="s">
        <v>176</v>
      </c>
      <c r="E2015" s="187">
        <v>122.71</v>
      </c>
    </row>
    <row r="2016" spans="1:5">
      <c r="A2016" s="186">
        <v>40814</v>
      </c>
      <c r="B2016" s="186" t="s">
        <v>2822</v>
      </c>
      <c r="C2016" s="186" t="s">
        <v>188</v>
      </c>
      <c r="D2016" s="186" t="s">
        <v>176</v>
      </c>
      <c r="E2016" s="188">
        <v>21702.15</v>
      </c>
    </row>
    <row r="2017" spans="1:5">
      <c r="A2017" s="186">
        <v>34779</v>
      </c>
      <c r="B2017" s="186" t="s">
        <v>2823</v>
      </c>
      <c r="C2017" s="186" t="s">
        <v>187</v>
      </c>
      <c r="D2017" s="186" t="s">
        <v>176</v>
      </c>
      <c r="E2017" s="187">
        <v>80.03</v>
      </c>
    </row>
    <row r="2018" spans="1:5">
      <c r="A2018" s="186">
        <v>40936</v>
      </c>
      <c r="B2018" s="186" t="s">
        <v>2824</v>
      </c>
      <c r="C2018" s="186" t="s">
        <v>188</v>
      </c>
      <c r="D2018" s="186" t="s">
        <v>176</v>
      </c>
      <c r="E2018" s="188">
        <v>14151.81</v>
      </c>
    </row>
    <row r="2019" spans="1:5">
      <c r="A2019" s="186">
        <v>34780</v>
      </c>
      <c r="B2019" s="186" t="s">
        <v>2825</v>
      </c>
      <c r="C2019" s="186" t="s">
        <v>187</v>
      </c>
      <c r="D2019" s="186" t="s">
        <v>176</v>
      </c>
      <c r="E2019" s="187">
        <v>90.27</v>
      </c>
    </row>
    <row r="2020" spans="1:5">
      <c r="A2020" s="186">
        <v>40937</v>
      </c>
      <c r="B2020" s="186" t="s">
        <v>2826</v>
      </c>
      <c r="C2020" s="186" t="s">
        <v>188</v>
      </c>
      <c r="D2020" s="186" t="s">
        <v>176</v>
      </c>
      <c r="E2020" s="188">
        <v>15966.03</v>
      </c>
    </row>
    <row r="2021" spans="1:5">
      <c r="A2021" s="186">
        <v>34782</v>
      </c>
      <c r="B2021" s="186" t="s">
        <v>2827</v>
      </c>
      <c r="C2021" s="186" t="s">
        <v>187</v>
      </c>
      <c r="D2021" s="186" t="s">
        <v>176</v>
      </c>
      <c r="E2021" s="187">
        <v>123.72</v>
      </c>
    </row>
    <row r="2022" spans="1:5">
      <c r="A2022" s="186">
        <v>40938</v>
      </c>
      <c r="B2022" s="186" t="s">
        <v>2828</v>
      </c>
      <c r="C2022" s="186" t="s">
        <v>188</v>
      </c>
      <c r="D2022" s="186" t="s">
        <v>176</v>
      </c>
      <c r="E2022" s="188">
        <v>21879.93</v>
      </c>
    </row>
    <row r="2023" spans="1:5">
      <c r="A2023" s="186">
        <v>34783</v>
      </c>
      <c r="B2023" s="186" t="s">
        <v>2829</v>
      </c>
      <c r="C2023" s="186" t="s">
        <v>187</v>
      </c>
      <c r="D2023" s="186" t="s">
        <v>176</v>
      </c>
      <c r="E2023" s="187">
        <v>78.88</v>
      </c>
    </row>
    <row r="2024" spans="1:5">
      <c r="A2024" s="186">
        <v>40939</v>
      </c>
      <c r="B2024" s="186" t="s">
        <v>2830</v>
      </c>
      <c r="C2024" s="186" t="s">
        <v>188</v>
      </c>
      <c r="D2024" s="186" t="s">
        <v>176</v>
      </c>
      <c r="E2024" s="188">
        <v>13948.33</v>
      </c>
    </row>
    <row r="2025" spans="1:5">
      <c r="A2025" s="186">
        <v>34785</v>
      </c>
      <c r="B2025" s="186" t="s">
        <v>2831</v>
      </c>
      <c r="C2025" s="186" t="s">
        <v>187</v>
      </c>
      <c r="D2025" s="186" t="s">
        <v>176</v>
      </c>
      <c r="E2025" s="187">
        <v>78.88</v>
      </c>
    </row>
    <row r="2026" spans="1:5">
      <c r="A2026" s="186">
        <v>40940</v>
      </c>
      <c r="B2026" s="186" t="s">
        <v>2832</v>
      </c>
      <c r="C2026" s="186" t="s">
        <v>188</v>
      </c>
      <c r="D2026" s="186" t="s">
        <v>176</v>
      </c>
      <c r="E2026" s="188">
        <v>13948.33</v>
      </c>
    </row>
    <row r="2027" spans="1:5">
      <c r="A2027" s="186">
        <v>38403</v>
      </c>
      <c r="B2027" s="186" t="s">
        <v>2833</v>
      </c>
      <c r="C2027" s="186" t="s">
        <v>175</v>
      </c>
      <c r="D2027" s="186" t="s">
        <v>176</v>
      </c>
      <c r="E2027" s="187">
        <v>36.9</v>
      </c>
    </row>
    <row r="2028" spans="1:5">
      <c r="A2028" s="186">
        <v>43482</v>
      </c>
      <c r="B2028" s="186" t="s">
        <v>2834</v>
      </c>
      <c r="C2028" s="186" t="s">
        <v>187</v>
      </c>
      <c r="D2028" s="186" t="s">
        <v>174</v>
      </c>
      <c r="E2028" s="187">
        <v>0.57999999999999996</v>
      </c>
    </row>
    <row r="2029" spans="1:5">
      <c r="A2029" s="186">
        <v>43494</v>
      </c>
      <c r="B2029" s="186" t="s">
        <v>2835</v>
      </c>
      <c r="C2029" s="186" t="s">
        <v>188</v>
      </c>
      <c r="D2029" s="186" t="s">
        <v>174</v>
      </c>
      <c r="E2029" s="187">
        <v>108.8</v>
      </c>
    </row>
    <row r="2030" spans="1:5">
      <c r="A2030" s="186">
        <v>43483</v>
      </c>
      <c r="B2030" s="186" t="s">
        <v>2836</v>
      </c>
      <c r="C2030" s="186" t="s">
        <v>187</v>
      </c>
      <c r="D2030" s="186" t="s">
        <v>174</v>
      </c>
      <c r="E2030" s="187">
        <v>1.05</v>
      </c>
    </row>
    <row r="2031" spans="1:5">
      <c r="A2031" s="186">
        <v>43495</v>
      </c>
      <c r="B2031" s="186" t="s">
        <v>2837</v>
      </c>
      <c r="C2031" s="186" t="s">
        <v>188</v>
      </c>
      <c r="D2031" s="186" t="s">
        <v>174</v>
      </c>
      <c r="E2031" s="187">
        <v>197.14</v>
      </c>
    </row>
    <row r="2032" spans="1:5">
      <c r="A2032" s="186">
        <v>43484</v>
      </c>
      <c r="B2032" s="186" t="s">
        <v>2838</v>
      </c>
      <c r="C2032" s="186" t="s">
        <v>187</v>
      </c>
      <c r="D2032" s="186" t="s">
        <v>174</v>
      </c>
      <c r="E2032" s="187">
        <v>0.91</v>
      </c>
    </row>
    <row r="2033" spans="1:5">
      <c r="A2033" s="186">
        <v>43496</v>
      </c>
      <c r="B2033" s="186" t="s">
        <v>2839</v>
      </c>
      <c r="C2033" s="186" t="s">
        <v>188</v>
      </c>
      <c r="D2033" s="186" t="s">
        <v>174</v>
      </c>
      <c r="E2033" s="187">
        <v>171.87</v>
      </c>
    </row>
    <row r="2034" spans="1:5">
      <c r="A2034" s="186">
        <v>43485</v>
      </c>
      <c r="B2034" s="186" t="s">
        <v>2840</v>
      </c>
      <c r="C2034" s="186" t="s">
        <v>187</v>
      </c>
      <c r="D2034" s="186" t="s">
        <v>174</v>
      </c>
      <c r="E2034" s="187">
        <v>0.8</v>
      </c>
    </row>
    <row r="2035" spans="1:5">
      <c r="A2035" s="186">
        <v>43497</v>
      </c>
      <c r="B2035" s="186" t="s">
        <v>2841</v>
      </c>
      <c r="C2035" s="186" t="s">
        <v>188</v>
      </c>
      <c r="D2035" s="186" t="s">
        <v>174</v>
      </c>
      <c r="E2035" s="187">
        <v>151.31</v>
      </c>
    </row>
    <row r="2036" spans="1:5">
      <c r="A2036" s="186">
        <v>43487</v>
      </c>
      <c r="B2036" s="186" t="s">
        <v>2842</v>
      </c>
      <c r="C2036" s="186" t="s">
        <v>187</v>
      </c>
      <c r="D2036" s="186" t="s">
        <v>174</v>
      </c>
      <c r="E2036" s="187">
        <v>0.94</v>
      </c>
    </row>
    <row r="2037" spans="1:5">
      <c r="A2037" s="186">
        <v>43499</v>
      </c>
      <c r="B2037" s="186" t="s">
        <v>2843</v>
      </c>
      <c r="C2037" s="186" t="s">
        <v>188</v>
      </c>
      <c r="D2037" s="186" t="s">
        <v>174</v>
      </c>
      <c r="E2037" s="187">
        <v>177.24</v>
      </c>
    </row>
    <row r="2038" spans="1:5">
      <c r="A2038" s="186">
        <v>43486</v>
      </c>
      <c r="B2038" s="186" t="s">
        <v>2844</v>
      </c>
      <c r="C2038" s="186" t="s">
        <v>187</v>
      </c>
      <c r="D2038" s="186" t="s">
        <v>174</v>
      </c>
      <c r="E2038" s="187">
        <v>0.55000000000000004</v>
      </c>
    </row>
    <row r="2039" spans="1:5">
      <c r="A2039" s="186">
        <v>43498</v>
      </c>
      <c r="B2039" s="186" t="s">
        <v>2845</v>
      </c>
      <c r="C2039" s="186" t="s">
        <v>188</v>
      </c>
      <c r="D2039" s="186" t="s">
        <v>174</v>
      </c>
      <c r="E2039" s="187">
        <v>103.22</v>
      </c>
    </row>
    <row r="2040" spans="1:5">
      <c r="A2040" s="186">
        <v>43488</v>
      </c>
      <c r="B2040" s="186" t="s">
        <v>2846</v>
      </c>
      <c r="C2040" s="186" t="s">
        <v>187</v>
      </c>
      <c r="D2040" s="186" t="s">
        <v>174</v>
      </c>
      <c r="E2040" s="187">
        <v>0.63</v>
      </c>
    </row>
    <row r="2041" spans="1:5">
      <c r="A2041" s="186">
        <v>43500</v>
      </c>
      <c r="B2041" s="186" t="s">
        <v>2847</v>
      </c>
      <c r="C2041" s="186" t="s">
        <v>188</v>
      </c>
      <c r="D2041" s="186" t="s">
        <v>174</v>
      </c>
      <c r="E2041" s="187">
        <v>119.49</v>
      </c>
    </row>
    <row r="2042" spans="1:5">
      <c r="A2042" s="186">
        <v>43489</v>
      </c>
      <c r="B2042" s="186" t="s">
        <v>2848</v>
      </c>
      <c r="C2042" s="186" t="s">
        <v>187</v>
      </c>
      <c r="D2042" s="186" t="s">
        <v>174</v>
      </c>
      <c r="E2042" s="187">
        <v>0.95</v>
      </c>
    </row>
    <row r="2043" spans="1:5">
      <c r="A2043" s="186">
        <v>43501</v>
      </c>
      <c r="B2043" s="186" t="s">
        <v>2849</v>
      </c>
      <c r="C2043" s="186" t="s">
        <v>188</v>
      </c>
      <c r="D2043" s="186" t="s">
        <v>174</v>
      </c>
      <c r="E2043" s="187">
        <v>178.44</v>
      </c>
    </row>
    <row r="2044" spans="1:5">
      <c r="A2044" s="186">
        <v>43490</v>
      </c>
      <c r="B2044" s="186" t="s">
        <v>2850</v>
      </c>
      <c r="C2044" s="186" t="s">
        <v>187</v>
      </c>
      <c r="D2044" s="186" t="s">
        <v>174</v>
      </c>
      <c r="E2044" s="187">
        <v>1.33</v>
      </c>
    </row>
    <row r="2045" spans="1:5">
      <c r="A2045" s="186">
        <v>43502</v>
      </c>
      <c r="B2045" s="186" t="s">
        <v>2851</v>
      </c>
      <c r="C2045" s="186" t="s">
        <v>188</v>
      </c>
      <c r="D2045" s="186" t="s">
        <v>174</v>
      </c>
      <c r="E2045" s="187">
        <v>250.26</v>
      </c>
    </row>
    <row r="2046" spans="1:5">
      <c r="A2046" s="186">
        <v>43491</v>
      </c>
      <c r="B2046" s="186" t="s">
        <v>2852</v>
      </c>
      <c r="C2046" s="186" t="s">
        <v>187</v>
      </c>
      <c r="D2046" s="186" t="s">
        <v>174</v>
      </c>
      <c r="E2046" s="187">
        <v>1.01</v>
      </c>
    </row>
    <row r="2047" spans="1:5">
      <c r="A2047" s="186">
        <v>43503</v>
      </c>
      <c r="B2047" s="186" t="s">
        <v>2853</v>
      </c>
      <c r="C2047" s="186" t="s">
        <v>188</v>
      </c>
      <c r="D2047" s="186" t="s">
        <v>174</v>
      </c>
      <c r="E2047" s="187">
        <v>191.25</v>
      </c>
    </row>
    <row r="2048" spans="1:5">
      <c r="A2048" s="186">
        <v>43492</v>
      </c>
      <c r="B2048" s="186" t="s">
        <v>2854</v>
      </c>
      <c r="C2048" s="186" t="s">
        <v>187</v>
      </c>
      <c r="D2048" s="186" t="s">
        <v>174</v>
      </c>
      <c r="E2048" s="187">
        <v>1.3</v>
      </c>
    </row>
    <row r="2049" spans="1:5">
      <c r="A2049" s="186">
        <v>43504</v>
      </c>
      <c r="B2049" s="186" t="s">
        <v>2855</v>
      </c>
      <c r="C2049" s="186" t="s">
        <v>188</v>
      </c>
      <c r="D2049" s="186" t="s">
        <v>174</v>
      </c>
      <c r="E2049" s="187">
        <v>244.54</v>
      </c>
    </row>
    <row r="2050" spans="1:5">
      <c r="A2050" s="186">
        <v>43493</v>
      </c>
      <c r="B2050" s="186" t="s">
        <v>2856</v>
      </c>
      <c r="C2050" s="186" t="s">
        <v>187</v>
      </c>
      <c r="D2050" s="186" t="s">
        <v>174</v>
      </c>
      <c r="E2050" s="187">
        <v>0.52</v>
      </c>
    </row>
    <row r="2051" spans="1:5">
      <c r="A2051" s="186">
        <v>43505</v>
      </c>
      <c r="B2051" s="186" t="s">
        <v>2857</v>
      </c>
      <c r="C2051" s="186" t="s">
        <v>188</v>
      </c>
      <c r="D2051" s="186" t="s">
        <v>174</v>
      </c>
      <c r="E2051" s="187">
        <v>98.01</v>
      </c>
    </row>
    <row r="2052" spans="1:5">
      <c r="A2052" s="186">
        <v>37774</v>
      </c>
      <c r="B2052" s="186" t="s">
        <v>2858</v>
      </c>
      <c r="C2052" s="186" t="s">
        <v>175</v>
      </c>
      <c r="D2052" s="186" t="s">
        <v>177</v>
      </c>
      <c r="E2052" s="188">
        <v>249038.01</v>
      </c>
    </row>
    <row r="2053" spans="1:5">
      <c r="A2053" s="186">
        <v>38630</v>
      </c>
      <c r="B2053" s="186" t="s">
        <v>2859</v>
      </c>
      <c r="C2053" s="186" t="s">
        <v>175</v>
      </c>
      <c r="D2053" s="186" t="s">
        <v>177</v>
      </c>
      <c r="E2053" s="188">
        <v>1746751.95</v>
      </c>
    </row>
    <row r="2054" spans="1:5">
      <c r="A2054" s="186">
        <v>38629</v>
      </c>
      <c r="B2054" s="186" t="s">
        <v>2860</v>
      </c>
      <c r="C2054" s="186" t="s">
        <v>175</v>
      </c>
      <c r="D2054" s="186" t="s">
        <v>177</v>
      </c>
      <c r="E2054" s="188">
        <v>2600126.9500000002</v>
      </c>
    </row>
    <row r="2055" spans="1:5">
      <c r="A2055" s="186">
        <v>38476</v>
      </c>
      <c r="B2055" s="186" t="s">
        <v>2861</v>
      </c>
      <c r="C2055" s="186" t="s">
        <v>175</v>
      </c>
      <c r="D2055" s="186" t="s">
        <v>176</v>
      </c>
      <c r="E2055" s="187">
        <v>277.32</v>
      </c>
    </row>
    <row r="2056" spans="1:5">
      <c r="A2056" s="186">
        <v>38477</v>
      </c>
      <c r="B2056" s="186" t="s">
        <v>2862</v>
      </c>
      <c r="C2056" s="186" t="s">
        <v>175</v>
      </c>
      <c r="D2056" s="186" t="s">
        <v>176</v>
      </c>
      <c r="E2056" s="187">
        <v>785.37</v>
      </c>
    </row>
    <row r="2057" spans="1:5">
      <c r="A2057" s="186">
        <v>40635</v>
      </c>
      <c r="B2057" s="186" t="s">
        <v>2863</v>
      </c>
      <c r="C2057" s="186" t="s">
        <v>175</v>
      </c>
      <c r="D2057" s="186" t="s">
        <v>177</v>
      </c>
      <c r="E2057" s="188">
        <v>674204.75</v>
      </c>
    </row>
    <row r="2058" spans="1:5">
      <c r="A2058" s="186">
        <v>36483</v>
      </c>
      <c r="B2058" s="186" t="s">
        <v>2864</v>
      </c>
      <c r="C2058" s="186" t="s">
        <v>175</v>
      </c>
      <c r="D2058" s="186" t="s">
        <v>177</v>
      </c>
      <c r="E2058" s="188">
        <v>610937.5</v>
      </c>
    </row>
    <row r="2059" spans="1:5">
      <c r="A2059" s="186">
        <v>14525</v>
      </c>
      <c r="B2059" s="186" t="s">
        <v>2865</v>
      </c>
      <c r="C2059" s="186" t="s">
        <v>175</v>
      </c>
      <c r="D2059" s="186" t="s">
        <v>177</v>
      </c>
      <c r="E2059" s="188">
        <v>639687.5</v>
      </c>
    </row>
    <row r="2060" spans="1:5">
      <c r="A2060" s="186">
        <v>36482</v>
      </c>
      <c r="B2060" s="186" t="s">
        <v>2866</v>
      </c>
      <c r="C2060" s="186" t="s">
        <v>175</v>
      </c>
      <c r="D2060" s="186" t="s">
        <v>177</v>
      </c>
      <c r="E2060" s="188">
        <v>548621.12</v>
      </c>
    </row>
    <row r="2061" spans="1:5">
      <c r="A2061" s="186">
        <v>36408</v>
      </c>
      <c r="B2061" s="186" t="s">
        <v>2867</v>
      </c>
      <c r="C2061" s="186" t="s">
        <v>175</v>
      </c>
      <c r="D2061" s="186" t="s">
        <v>177</v>
      </c>
      <c r="E2061" s="188">
        <v>655500</v>
      </c>
    </row>
    <row r="2062" spans="1:5">
      <c r="A2062" s="186">
        <v>2723</v>
      </c>
      <c r="B2062" s="186" t="s">
        <v>2868</v>
      </c>
      <c r="C2062" s="186" t="s">
        <v>175</v>
      </c>
      <c r="D2062" s="186" t="s">
        <v>177</v>
      </c>
      <c r="E2062" s="188">
        <v>503125</v>
      </c>
    </row>
    <row r="2063" spans="1:5">
      <c r="A2063" s="186">
        <v>36481</v>
      </c>
      <c r="B2063" s="186" t="s">
        <v>2869</v>
      </c>
      <c r="C2063" s="186" t="s">
        <v>175</v>
      </c>
      <c r="D2063" s="186" t="s">
        <v>177</v>
      </c>
      <c r="E2063" s="188">
        <v>600156.25</v>
      </c>
    </row>
    <row r="2064" spans="1:5">
      <c r="A2064" s="186">
        <v>10685</v>
      </c>
      <c r="B2064" s="186" t="s">
        <v>2870</v>
      </c>
      <c r="C2064" s="186" t="s">
        <v>175</v>
      </c>
      <c r="D2064" s="186" t="s">
        <v>177</v>
      </c>
      <c r="E2064" s="188">
        <v>575000</v>
      </c>
    </row>
    <row r="2065" spans="1:5">
      <c r="A2065" s="186">
        <v>40636</v>
      </c>
      <c r="B2065" s="186" t="s">
        <v>2871</v>
      </c>
      <c r="C2065" s="186" t="s">
        <v>175</v>
      </c>
      <c r="D2065" s="186" t="s">
        <v>177</v>
      </c>
      <c r="E2065" s="188">
        <v>649048.5</v>
      </c>
    </row>
    <row r="2066" spans="1:5">
      <c r="A2066" s="186">
        <v>4111</v>
      </c>
      <c r="B2066" s="186" t="s">
        <v>2872</v>
      </c>
      <c r="C2066" s="186" t="s">
        <v>175</v>
      </c>
      <c r="D2066" s="186" t="s">
        <v>176</v>
      </c>
      <c r="E2066" s="187">
        <v>37.81</v>
      </c>
    </row>
    <row r="2067" spans="1:5">
      <c r="A2067" s="186">
        <v>26021</v>
      </c>
      <c r="B2067" s="186" t="s">
        <v>2873</v>
      </c>
      <c r="C2067" s="186" t="s">
        <v>175</v>
      </c>
      <c r="D2067" s="186" t="s">
        <v>176</v>
      </c>
      <c r="E2067" s="187">
        <v>39.53</v>
      </c>
    </row>
    <row r="2068" spans="1:5">
      <c r="A2068" s="186">
        <v>12</v>
      </c>
      <c r="B2068" s="186" t="s">
        <v>2874</v>
      </c>
      <c r="C2068" s="186" t="s">
        <v>175</v>
      </c>
      <c r="D2068" s="186" t="s">
        <v>174</v>
      </c>
      <c r="E2068" s="187">
        <v>7.5</v>
      </c>
    </row>
    <row r="2069" spans="1:5">
      <c r="A2069" s="186">
        <v>37554</v>
      </c>
      <c r="B2069" s="186" t="s">
        <v>2875</v>
      </c>
      <c r="C2069" s="186" t="s">
        <v>175</v>
      </c>
      <c r="D2069" s="186" t="s">
        <v>176</v>
      </c>
      <c r="E2069" s="187">
        <v>224.89</v>
      </c>
    </row>
    <row r="2070" spans="1:5">
      <c r="A2070" s="186">
        <v>37555</v>
      </c>
      <c r="B2070" s="186" t="s">
        <v>2876</v>
      </c>
      <c r="C2070" s="186" t="s">
        <v>175</v>
      </c>
      <c r="D2070" s="186" t="s">
        <v>176</v>
      </c>
      <c r="E2070" s="187">
        <v>273.57</v>
      </c>
    </row>
    <row r="2071" spans="1:5">
      <c r="A2071" s="186">
        <v>10902</v>
      </c>
      <c r="B2071" s="186" t="s">
        <v>2877</v>
      </c>
      <c r="C2071" s="186" t="s">
        <v>175</v>
      </c>
      <c r="D2071" s="186" t="s">
        <v>176</v>
      </c>
      <c r="E2071" s="187">
        <v>68.64</v>
      </c>
    </row>
    <row r="2072" spans="1:5">
      <c r="A2072" s="186">
        <v>20965</v>
      </c>
      <c r="B2072" s="186" t="s">
        <v>2878</v>
      </c>
      <c r="C2072" s="186" t="s">
        <v>175</v>
      </c>
      <c r="D2072" s="186" t="s">
        <v>176</v>
      </c>
      <c r="E2072" s="187">
        <v>69.28</v>
      </c>
    </row>
    <row r="2073" spans="1:5">
      <c r="A2073" s="186">
        <v>20966</v>
      </c>
      <c r="B2073" s="186" t="s">
        <v>2879</v>
      </c>
      <c r="C2073" s="186" t="s">
        <v>175</v>
      </c>
      <c r="D2073" s="186" t="s">
        <v>176</v>
      </c>
      <c r="E2073" s="187">
        <v>74.599999999999994</v>
      </c>
    </row>
    <row r="2074" spans="1:5">
      <c r="A2074" s="186">
        <v>10903</v>
      </c>
      <c r="B2074" s="186" t="s">
        <v>2880</v>
      </c>
      <c r="C2074" s="186" t="s">
        <v>175</v>
      </c>
      <c r="D2074" s="186" t="s">
        <v>176</v>
      </c>
      <c r="E2074" s="187">
        <v>113.07</v>
      </c>
    </row>
    <row r="2075" spans="1:5">
      <c r="A2075" s="186">
        <v>20967</v>
      </c>
      <c r="B2075" s="186" t="s">
        <v>2881</v>
      </c>
      <c r="C2075" s="186" t="s">
        <v>175</v>
      </c>
      <c r="D2075" s="186" t="s">
        <v>176</v>
      </c>
      <c r="E2075" s="187">
        <v>113.07</v>
      </c>
    </row>
    <row r="2076" spans="1:5">
      <c r="A2076" s="186">
        <v>20968</v>
      </c>
      <c r="B2076" s="186" t="s">
        <v>2882</v>
      </c>
      <c r="C2076" s="186" t="s">
        <v>175</v>
      </c>
      <c r="D2076" s="186" t="s">
        <v>176</v>
      </c>
      <c r="E2076" s="187">
        <v>124.01</v>
      </c>
    </row>
    <row r="2077" spans="1:5">
      <c r="A2077" s="186">
        <v>11359</v>
      </c>
      <c r="B2077" s="186" t="s">
        <v>2883</v>
      </c>
      <c r="C2077" s="186" t="s">
        <v>175</v>
      </c>
      <c r="D2077" s="186" t="s">
        <v>174</v>
      </c>
      <c r="E2077" s="187">
        <v>840</v>
      </c>
    </row>
    <row r="2078" spans="1:5">
      <c r="A2078" s="186">
        <v>39017</v>
      </c>
      <c r="B2078" s="186" t="s">
        <v>2884</v>
      </c>
      <c r="C2078" s="186" t="s">
        <v>175</v>
      </c>
      <c r="D2078" s="186" t="s">
        <v>177</v>
      </c>
      <c r="E2078" s="187">
        <v>0.21</v>
      </c>
    </row>
    <row r="2079" spans="1:5">
      <c r="A2079" s="186">
        <v>39315</v>
      </c>
      <c r="B2079" s="186" t="s">
        <v>2885</v>
      </c>
      <c r="C2079" s="186" t="s">
        <v>175</v>
      </c>
      <c r="D2079" s="186" t="s">
        <v>177</v>
      </c>
      <c r="E2079" s="187">
        <v>0.34</v>
      </c>
    </row>
    <row r="2080" spans="1:5">
      <c r="A2080" s="186">
        <v>39016</v>
      </c>
      <c r="B2080" s="186" t="s">
        <v>2886</v>
      </c>
      <c r="C2080" s="186" t="s">
        <v>175</v>
      </c>
      <c r="D2080" s="186" t="s">
        <v>177</v>
      </c>
      <c r="E2080" s="187">
        <v>0.34</v>
      </c>
    </row>
    <row r="2081" spans="1:5">
      <c r="A2081" s="186">
        <v>40432</v>
      </c>
      <c r="B2081" s="186" t="s">
        <v>2887</v>
      </c>
      <c r="C2081" s="186" t="s">
        <v>175</v>
      </c>
      <c r="D2081" s="186" t="s">
        <v>177</v>
      </c>
      <c r="E2081" s="187">
        <v>2.68</v>
      </c>
    </row>
    <row r="2082" spans="1:5">
      <c r="A2082" s="186">
        <v>39481</v>
      </c>
      <c r="B2082" s="186" t="s">
        <v>2888</v>
      </c>
      <c r="C2082" s="186" t="s">
        <v>175</v>
      </c>
      <c r="D2082" s="186" t="s">
        <v>177</v>
      </c>
      <c r="E2082" s="187">
        <v>1.68</v>
      </c>
    </row>
    <row r="2083" spans="1:5">
      <c r="A2083" s="186">
        <v>40433</v>
      </c>
      <c r="B2083" s="186" t="s">
        <v>2889</v>
      </c>
      <c r="C2083" s="186" t="s">
        <v>175</v>
      </c>
      <c r="D2083" s="186" t="s">
        <v>177</v>
      </c>
      <c r="E2083" s="187">
        <v>1.49</v>
      </c>
    </row>
    <row r="2084" spans="1:5">
      <c r="A2084" s="186">
        <v>20219</v>
      </c>
      <c r="B2084" s="186" t="s">
        <v>2890</v>
      </c>
      <c r="C2084" s="186" t="s">
        <v>175</v>
      </c>
      <c r="D2084" s="186" t="s">
        <v>177</v>
      </c>
      <c r="E2084" s="188">
        <v>104300</v>
      </c>
    </row>
    <row r="2085" spans="1:5">
      <c r="A2085" s="186">
        <v>36484</v>
      </c>
      <c r="B2085" s="186" t="s">
        <v>2891</v>
      </c>
      <c r="C2085" s="186" t="s">
        <v>175</v>
      </c>
      <c r="D2085" s="186" t="s">
        <v>177</v>
      </c>
      <c r="E2085" s="188">
        <v>221409.9</v>
      </c>
    </row>
    <row r="2086" spans="1:5">
      <c r="A2086" s="186">
        <v>38367</v>
      </c>
      <c r="B2086" s="186" t="s">
        <v>2892</v>
      </c>
      <c r="C2086" s="186" t="s">
        <v>175</v>
      </c>
      <c r="D2086" s="186" t="s">
        <v>176</v>
      </c>
      <c r="E2086" s="187">
        <v>14.9</v>
      </c>
    </row>
    <row r="2087" spans="1:5">
      <c r="A2087" s="186">
        <v>38368</v>
      </c>
      <c r="B2087" s="186" t="s">
        <v>2893</v>
      </c>
      <c r="C2087" s="186" t="s">
        <v>175</v>
      </c>
      <c r="D2087" s="186" t="s">
        <v>176</v>
      </c>
      <c r="E2087" s="187">
        <v>6.62</v>
      </c>
    </row>
    <row r="2088" spans="1:5">
      <c r="A2088" s="186">
        <v>38091</v>
      </c>
      <c r="B2088" s="186" t="s">
        <v>2894</v>
      </c>
      <c r="C2088" s="186" t="s">
        <v>175</v>
      </c>
      <c r="D2088" s="186" t="s">
        <v>176</v>
      </c>
      <c r="E2088" s="187">
        <v>1.43</v>
      </c>
    </row>
    <row r="2089" spans="1:5">
      <c r="A2089" s="186">
        <v>38095</v>
      </c>
      <c r="B2089" s="186" t="s">
        <v>2895</v>
      </c>
      <c r="C2089" s="186" t="s">
        <v>175</v>
      </c>
      <c r="D2089" s="186" t="s">
        <v>176</v>
      </c>
      <c r="E2089" s="187">
        <v>3.04</v>
      </c>
    </row>
    <row r="2090" spans="1:5">
      <c r="A2090" s="186">
        <v>38092</v>
      </c>
      <c r="B2090" s="186" t="s">
        <v>2896</v>
      </c>
      <c r="C2090" s="186" t="s">
        <v>175</v>
      </c>
      <c r="D2090" s="186" t="s">
        <v>176</v>
      </c>
      <c r="E2090" s="187">
        <v>1.36</v>
      </c>
    </row>
    <row r="2091" spans="1:5">
      <c r="A2091" s="186">
        <v>38093</v>
      </c>
      <c r="B2091" s="186" t="s">
        <v>2897</v>
      </c>
      <c r="C2091" s="186" t="s">
        <v>175</v>
      </c>
      <c r="D2091" s="186" t="s">
        <v>176</v>
      </c>
      <c r="E2091" s="187">
        <v>1.41</v>
      </c>
    </row>
    <row r="2092" spans="1:5">
      <c r="A2092" s="186">
        <v>38096</v>
      </c>
      <c r="B2092" s="186" t="s">
        <v>2898</v>
      </c>
      <c r="C2092" s="186" t="s">
        <v>175</v>
      </c>
      <c r="D2092" s="186" t="s">
        <v>176</v>
      </c>
      <c r="E2092" s="187">
        <v>3.27</v>
      </c>
    </row>
    <row r="2093" spans="1:5">
      <c r="A2093" s="186">
        <v>38094</v>
      </c>
      <c r="B2093" s="186" t="s">
        <v>2899</v>
      </c>
      <c r="C2093" s="186" t="s">
        <v>175</v>
      </c>
      <c r="D2093" s="186" t="s">
        <v>176</v>
      </c>
      <c r="E2093" s="187">
        <v>1.72</v>
      </c>
    </row>
    <row r="2094" spans="1:5">
      <c r="A2094" s="186">
        <v>38097</v>
      </c>
      <c r="B2094" s="186" t="s">
        <v>2900</v>
      </c>
      <c r="C2094" s="186" t="s">
        <v>175</v>
      </c>
      <c r="D2094" s="186" t="s">
        <v>176</v>
      </c>
      <c r="E2094" s="187">
        <v>3.5</v>
      </c>
    </row>
    <row r="2095" spans="1:5">
      <c r="A2095" s="186">
        <v>38098</v>
      </c>
      <c r="B2095" s="186" t="s">
        <v>2901</v>
      </c>
      <c r="C2095" s="186" t="s">
        <v>175</v>
      </c>
      <c r="D2095" s="186" t="s">
        <v>176</v>
      </c>
      <c r="E2095" s="187">
        <v>3.5</v>
      </c>
    </row>
    <row r="2096" spans="1:5">
      <c r="A2096" s="186">
        <v>11186</v>
      </c>
      <c r="B2096" s="186" t="s">
        <v>2902</v>
      </c>
      <c r="C2096" s="186" t="s">
        <v>173</v>
      </c>
      <c r="D2096" s="186" t="s">
        <v>176</v>
      </c>
      <c r="E2096" s="187">
        <v>458.66</v>
      </c>
    </row>
    <row r="2097" spans="1:5">
      <c r="A2097" s="186">
        <v>11558</v>
      </c>
      <c r="B2097" s="186" t="s">
        <v>2903</v>
      </c>
      <c r="C2097" s="186" t="s">
        <v>198</v>
      </c>
      <c r="D2097" s="186" t="s">
        <v>176</v>
      </c>
      <c r="E2097" s="187">
        <v>11.4</v>
      </c>
    </row>
    <row r="2098" spans="1:5">
      <c r="A2098" s="186">
        <v>11557</v>
      </c>
      <c r="B2098" s="186" t="s">
        <v>2904</v>
      </c>
      <c r="C2098" s="186" t="s">
        <v>198</v>
      </c>
      <c r="D2098" s="186" t="s">
        <v>176</v>
      </c>
      <c r="E2098" s="187">
        <v>28.85</v>
      </c>
    </row>
    <row r="2099" spans="1:5">
      <c r="A2099" s="186">
        <v>2759</v>
      </c>
      <c r="B2099" s="186" t="s">
        <v>2905</v>
      </c>
      <c r="C2099" s="186" t="s">
        <v>175</v>
      </c>
      <c r="D2099" s="186" t="s">
        <v>177</v>
      </c>
      <c r="E2099" s="187">
        <v>8.6</v>
      </c>
    </row>
    <row r="2100" spans="1:5">
      <c r="A2100" s="186">
        <v>38124</v>
      </c>
      <c r="B2100" s="186" t="s">
        <v>2906</v>
      </c>
      <c r="C2100" s="186" t="s">
        <v>175</v>
      </c>
      <c r="D2100" s="186" t="s">
        <v>174</v>
      </c>
      <c r="E2100" s="187">
        <v>25.77</v>
      </c>
    </row>
    <row r="2101" spans="1:5">
      <c r="A2101" s="186">
        <v>38380</v>
      </c>
      <c r="B2101" s="186" t="s">
        <v>2907</v>
      </c>
      <c r="C2101" s="186" t="s">
        <v>175</v>
      </c>
      <c r="D2101" s="186" t="s">
        <v>176</v>
      </c>
      <c r="E2101" s="187">
        <v>23.67</v>
      </c>
    </row>
    <row r="2102" spans="1:5">
      <c r="A2102" s="186">
        <v>20059</v>
      </c>
      <c r="B2102" s="186" t="s">
        <v>2908</v>
      </c>
      <c r="C2102" s="186" t="s">
        <v>175</v>
      </c>
      <c r="D2102" s="186" t="s">
        <v>177</v>
      </c>
      <c r="E2102" s="187">
        <v>16.75</v>
      </c>
    </row>
    <row r="2103" spans="1:5">
      <c r="A2103" s="186">
        <v>42429</v>
      </c>
      <c r="B2103" s="186" t="s">
        <v>2909</v>
      </c>
      <c r="C2103" s="186" t="s">
        <v>175</v>
      </c>
      <c r="D2103" s="186" t="s">
        <v>177</v>
      </c>
      <c r="E2103" s="188">
        <v>4616.32</v>
      </c>
    </row>
    <row r="2104" spans="1:5">
      <c r="A2104" s="186">
        <v>39616</v>
      </c>
      <c r="B2104" s="186" t="s">
        <v>2910</v>
      </c>
      <c r="C2104" s="186" t="s">
        <v>175</v>
      </c>
      <c r="D2104" s="186" t="s">
        <v>177</v>
      </c>
      <c r="E2104" s="187">
        <v>435.45</v>
      </c>
    </row>
    <row r="2105" spans="1:5">
      <c r="A2105" s="186">
        <v>39618</v>
      </c>
      <c r="B2105" s="186" t="s">
        <v>2911</v>
      </c>
      <c r="C2105" s="186" t="s">
        <v>175</v>
      </c>
      <c r="D2105" s="186" t="s">
        <v>177</v>
      </c>
      <c r="E2105" s="187">
        <v>789.83</v>
      </c>
    </row>
    <row r="2106" spans="1:5">
      <c r="A2106" s="186">
        <v>39619</v>
      </c>
      <c r="B2106" s="186" t="s">
        <v>2912</v>
      </c>
      <c r="C2106" s="186" t="s">
        <v>175</v>
      </c>
      <c r="D2106" s="186" t="s">
        <v>177</v>
      </c>
      <c r="E2106" s="188">
        <v>1081.75</v>
      </c>
    </row>
    <row r="2107" spans="1:5">
      <c r="A2107" s="186">
        <v>39613</v>
      </c>
      <c r="B2107" s="186" t="s">
        <v>2913</v>
      </c>
      <c r="C2107" s="186" t="s">
        <v>175</v>
      </c>
      <c r="D2107" s="186" t="s">
        <v>177</v>
      </c>
      <c r="E2107" s="187">
        <v>172.97</v>
      </c>
    </row>
    <row r="2108" spans="1:5">
      <c r="A2108" s="186">
        <v>39614</v>
      </c>
      <c r="B2108" s="186" t="s">
        <v>2914</v>
      </c>
      <c r="C2108" s="186" t="s">
        <v>175</v>
      </c>
      <c r="D2108" s="186" t="s">
        <v>177</v>
      </c>
      <c r="E2108" s="187">
        <v>252.35</v>
      </c>
    </row>
    <row r="2109" spans="1:5">
      <c r="A2109" s="186">
        <v>38538</v>
      </c>
      <c r="B2109" s="186" t="s">
        <v>2915</v>
      </c>
      <c r="C2109" s="186" t="s">
        <v>181</v>
      </c>
      <c r="D2109" s="186" t="s">
        <v>177</v>
      </c>
      <c r="E2109" s="187">
        <v>56.5</v>
      </c>
    </row>
    <row r="2110" spans="1:5">
      <c r="A2110" s="186">
        <v>38539</v>
      </c>
      <c r="B2110" s="186" t="s">
        <v>2916</v>
      </c>
      <c r="C2110" s="186" t="s">
        <v>181</v>
      </c>
      <c r="D2110" s="186" t="s">
        <v>177</v>
      </c>
      <c r="E2110" s="187">
        <v>76.83</v>
      </c>
    </row>
    <row r="2111" spans="1:5">
      <c r="A2111" s="186">
        <v>38540</v>
      </c>
      <c r="B2111" s="186" t="s">
        <v>2917</v>
      </c>
      <c r="C2111" s="186" t="s">
        <v>181</v>
      </c>
      <c r="D2111" s="186" t="s">
        <v>177</v>
      </c>
      <c r="E2111" s="187">
        <v>196.9</v>
      </c>
    </row>
    <row r="2112" spans="1:5">
      <c r="A2112" s="186">
        <v>38384</v>
      </c>
      <c r="B2112" s="186" t="s">
        <v>2918</v>
      </c>
      <c r="C2112" s="186" t="s">
        <v>175</v>
      </c>
      <c r="D2112" s="186" t="s">
        <v>176</v>
      </c>
      <c r="E2112" s="187">
        <v>17.16</v>
      </c>
    </row>
    <row r="2113" spans="1:5">
      <c r="A2113" s="186">
        <v>13</v>
      </c>
      <c r="B2113" s="186" t="s">
        <v>2919</v>
      </c>
      <c r="C2113" s="186" t="s">
        <v>184</v>
      </c>
      <c r="D2113" s="186" t="s">
        <v>176</v>
      </c>
      <c r="E2113" s="187">
        <v>11.54</v>
      </c>
    </row>
    <row r="2114" spans="1:5">
      <c r="A2114" s="186">
        <v>2762</v>
      </c>
      <c r="B2114" s="186" t="s">
        <v>2920</v>
      </c>
      <c r="C2114" s="186" t="s">
        <v>181</v>
      </c>
      <c r="D2114" s="186" t="s">
        <v>177</v>
      </c>
      <c r="E2114" s="187">
        <v>10.75</v>
      </c>
    </row>
    <row r="2115" spans="1:5">
      <c r="A2115" s="186">
        <v>21142</v>
      </c>
      <c r="B2115" s="186" t="s">
        <v>2921</v>
      </c>
      <c r="C2115" s="186" t="s">
        <v>175</v>
      </c>
      <c r="D2115" s="186" t="s">
        <v>176</v>
      </c>
      <c r="E2115" s="187">
        <v>18.850000000000001</v>
      </c>
    </row>
    <row r="2116" spans="1:5">
      <c r="A2116" s="186">
        <v>4223</v>
      </c>
      <c r="B2116" s="186" t="s">
        <v>2922</v>
      </c>
      <c r="C2116" s="186" t="s">
        <v>180</v>
      </c>
      <c r="D2116" s="186" t="s">
        <v>174</v>
      </c>
      <c r="E2116" s="187">
        <v>4.5599999999999996</v>
      </c>
    </row>
    <row r="2117" spans="1:5">
      <c r="A2117" s="186">
        <v>37372</v>
      </c>
      <c r="B2117" s="186" t="s">
        <v>2923</v>
      </c>
      <c r="C2117" s="186" t="s">
        <v>187</v>
      </c>
      <c r="D2117" s="186" t="s">
        <v>174</v>
      </c>
      <c r="E2117" s="187">
        <v>0.55000000000000004</v>
      </c>
    </row>
    <row r="2118" spans="1:5">
      <c r="A2118" s="186">
        <v>40863</v>
      </c>
      <c r="B2118" s="186" t="s">
        <v>2924</v>
      </c>
      <c r="C2118" s="186" t="s">
        <v>188</v>
      </c>
      <c r="D2118" s="186" t="s">
        <v>174</v>
      </c>
      <c r="E2118" s="187">
        <v>103.7</v>
      </c>
    </row>
    <row r="2119" spans="1:5">
      <c r="A2119" s="186">
        <v>38475</v>
      </c>
      <c r="B2119" s="186" t="s">
        <v>2925</v>
      </c>
      <c r="C2119" s="186" t="s">
        <v>175</v>
      </c>
      <c r="D2119" s="186" t="s">
        <v>176</v>
      </c>
      <c r="E2119" s="187">
        <v>21.11</v>
      </c>
    </row>
    <row r="2120" spans="1:5">
      <c r="A2120" s="186">
        <v>38474</v>
      </c>
      <c r="B2120" s="186" t="s">
        <v>2926</v>
      </c>
      <c r="C2120" s="186" t="s">
        <v>175</v>
      </c>
      <c r="D2120" s="186" t="s">
        <v>176</v>
      </c>
      <c r="E2120" s="187">
        <v>26.09</v>
      </c>
    </row>
    <row r="2121" spans="1:5">
      <c r="A2121" s="186">
        <v>10886</v>
      </c>
      <c r="B2121" s="186" t="s">
        <v>2927</v>
      </c>
      <c r="C2121" s="186" t="s">
        <v>175</v>
      </c>
      <c r="D2121" s="186" t="s">
        <v>176</v>
      </c>
      <c r="E2121" s="187">
        <v>157.5</v>
      </c>
    </row>
    <row r="2122" spans="1:5">
      <c r="A2122" s="186">
        <v>10888</v>
      </c>
      <c r="B2122" s="186" t="s">
        <v>2928</v>
      </c>
      <c r="C2122" s="186" t="s">
        <v>175</v>
      </c>
      <c r="D2122" s="186" t="s">
        <v>176</v>
      </c>
      <c r="E2122" s="187">
        <v>498.46</v>
      </c>
    </row>
    <row r="2123" spans="1:5">
      <c r="A2123" s="186">
        <v>10889</v>
      </c>
      <c r="B2123" s="186" t="s">
        <v>2929</v>
      </c>
      <c r="C2123" s="186" t="s">
        <v>175</v>
      </c>
      <c r="D2123" s="186" t="s">
        <v>176</v>
      </c>
      <c r="E2123" s="187">
        <v>540</v>
      </c>
    </row>
    <row r="2124" spans="1:5">
      <c r="A2124" s="186">
        <v>10890</v>
      </c>
      <c r="B2124" s="186" t="s">
        <v>2930</v>
      </c>
      <c r="C2124" s="186" t="s">
        <v>175</v>
      </c>
      <c r="D2124" s="186" t="s">
        <v>176</v>
      </c>
      <c r="E2124" s="187">
        <v>249.23</v>
      </c>
    </row>
    <row r="2125" spans="1:5">
      <c r="A2125" s="186">
        <v>10891</v>
      </c>
      <c r="B2125" s="186" t="s">
        <v>2931</v>
      </c>
      <c r="C2125" s="186" t="s">
        <v>175</v>
      </c>
      <c r="D2125" s="186" t="s">
        <v>176</v>
      </c>
      <c r="E2125" s="187">
        <v>152.30000000000001</v>
      </c>
    </row>
    <row r="2126" spans="1:5">
      <c r="A2126" s="186">
        <v>10892</v>
      </c>
      <c r="B2126" s="186" t="s">
        <v>2932</v>
      </c>
      <c r="C2126" s="186" t="s">
        <v>175</v>
      </c>
      <c r="D2126" s="186" t="s">
        <v>174</v>
      </c>
      <c r="E2126" s="187">
        <v>180</v>
      </c>
    </row>
    <row r="2127" spans="1:5">
      <c r="A2127" s="186">
        <v>20977</v>
      </c>
      <c r="B2127" s="186" t="s">
        <v>2933</v>
      </c>
      <c r="C2127" s="186" t="s">
        <v>175</v>
      </c>
      <c r="D2127" s="186" t="s">
        <v>176</v>
      </c>
      <c r="E2127" s="187">
        <v>214.61</v>
      </c>
    </row>
    <row r="2128" spans="1:5">
      <c r="A2128" s="186">
        <v>3073</v>
      </c>
      <c r="B2128" s="186" t="s">
        <v>2934</v>
      </c>
      <c r="C2128" s="186" t="s">
        <v>175</v>
      </c>
      <c r="D2128" s="186" t="s">
        <v>177</v>
      </c>
      <c r="E2128" s="187">
        <v>224.57</v>
      </c>
    </row>
    <row r="2129" spans="1:5">
      <c r="A2129" s="186">
        <v>3068</v>
      </c>
      <c r="B2129" s="186" t="s">
        <v>2935</v>
      </c>
      <c r="C2129" s="186" t="s">
        <v>175</v>
      </c>
      <c r="D2129" s="186" t="s">
        <v>177</v>
      </c>
      <c r="E2129" s="187">
        <v>44.89</v>
      </c>
    </row>
    <row r="2130" spans="1:5">
      <c r="A2130" s="186">
        <v>3074</v>
      </c>
      <c r="B2130" s="186" t="s">
        <v>2936</v>
      </c>
      <c r="C2130" s="186" t="s">
        <v>175</v>
      </c>
      <c r="D2130" s="186" t="s">
        <v>177</v>
      </c>
      <c r="E2130" s="187">
        <v>141.78</v>
      </c>
    </row>
    <row r="2131" spans="1:5">
      <c r="A2131" s="186">
        <v>3076</v>
      </c>
      <c r="B2131" s="186" t="s">
        <v>2937</v>
      </c>
      <c r="C2131" s="186" t="s">
        <v>175</v>
      </c>
      <c r="D2131" s="186" t="s">
        <v>177</v>
      </c>
      <c r="E2131" s="187">
        <v>184.62</v>
      </c>
    </row>
    <row r="2132" spans="1:5">
      <c r="A2132" s="186">
        <v>3072</v>
      </c>
      <c r="B2132" s="186" t="s">
        <v>2938</v>
      </c>
      <c r="C2132" s="186" t="s">
        <v>175</v>
      </c>
      <c r="D2132" s="186" t="s">
        <v>177</v>
      </c>
      <c r="E2132" s="187">
        <v>46.51</v>
      </c>
    </row>
    <row r="2133" spans="1:5">
      <c r="A2133" s="186">
        <v>3075</v>
      </c>
      <c r="B2133" s="186" t="s">
        <v>2939</v>
      </c>
      <c r="C2133" s="186" t="s">
        <v>175</v>
      </c>
      <c r="D2133" s="186" t="s">
        <v>177</v>
      </c>
      <c r="E2133" s="187">
        <v>116.67</v>
      </c>
    </row>
    <row r="2134" spans="1:5">
      <c r="A2134" s="186">
        <v>10780</v>
      </c>
      <c r="B2134" s="186" t="s">
        <v>2940</v>
      </c>
      <c r="C2134" s="186" t="s">
        <v>175</v>
      </c>
      <c r="D2134" s="186" t="s">
        <v>177</v>
      </c>
      <c r="E2134" s="187">
        <v>9.86</v>
      </c>
    </row>
    <row r="2135" spans="1:5">
      <c r="A2135" s="186">
        <v>10781</v>
      </c>
      <c r="B2135" s="186" t="s">
        <v>2941</v>
      </c>
      <c r="C2135" s="186" t="s">
        <v>175</v>
      </c>
      <c r="D2135" s="186" t="s">
        <v>177</v>
      </c>
      <c r="E2135" s="187">
        <v>15.82</v>
      </c>
    </row>
    <row r="2136" spans="1:5">
      <c r="A2136" s="186">
        <v>20106</v>
      </c>
      <c r="B2136" s="186" t="s">
        <v>2942</v>
      </c>
      <c r="C2136" s="186" t="s">
        <v>175</v>
      </c>
      <c r="D2136" s="186" t="s">
        <v>177</v>
      </c>
      <c r="E2136" s="187">
        <v>5.21</v>
      </c>
    </row>
    <row r="2137" spans="1:5">
      <c r="A2137" s="186">
        <v>20107</v>
      </c>
      <c r="B2137" s="186" t="s">
        <v>2943</v>
      </c>
      <c r="C2137" s="186" t="s">
        <v>175</v>
      </c>
      <c r="D2137" s="186" t="s">
        <v>177</v>
      </c>
      <c r="E2137" s="187">
        <v>5.97</v>
      </c>
    </row>
    <row r="2138" spans="1:5">
      <c r="A2138" s="186">
        <v>20108</v>
      </c>
      <c r="B2138" s="186" t="s">
        <v>2944</v>
      </c>
      <c r="C2138" s="186" t="s">
        <v>175</v>
      </c>
      <c r="D2138" s="186" t="s">
        <v>177</v>
      </c>
      <c r="E2138" s="187">
        <v>7.88</v>
      </c>
    </row>
    <row r="2139" spans="1:5">
      <c r="A2139" s="186">
        <v>20109</v>
      </c>
      <c r="B2139" s="186" t="s">
        <v>2945</v>
      </c>
      <c r="C2139" s="186" t="s">
        <v>175</v>
      </c>
      <c r="D2139" s="186" t="s">
        <v>177</v>
      </c>
      <c r="E2139" s="187">
        <v>9.86</v>
      </c>
    </row>
    <row r="2140" spans="1:5">
      <c r="A2140" s="186">
        <v>43612</v>
      </c>
      <c r="B2140" s="186" t="s">
        <v>2946</v>
      </c>
      <c r="C2140" s="186" t="s">
        <v>217</v>
      </c>
      <c r="D2140" s="186" t="s">
        <v>176</v>
      </c>
      <c r="E2140" s="187">
        <v>99.23</v>
      </c>
    </row>
    <row r="2141" spans="1:5">
      <c r="A2141" s="186">
        <v>43613</v>
      </c>
      <c r="B2141" s="186" t="s">
        <v>2947</v>
      </c>
      <c r="C2141" s="186" t="s">
        <v>217</v>
      </c>
      <c r="D2141" s="186" t="s">
        <v>176</v>
      </c>
      <c r="E2141" s="187">
        <v>82.14</v>
      </c>
    </row>
    <row r="2142" spans="1:5">
      <c r="A2142" s="186">
        <v>11480</v>
      </c>
      <c r="B2142" s="186" t="s">
        <v>2948</v>
      </c>
      <c r="C2142" s="186" t="s">
        <v>217</v>
      </c>
      <c r="D2142" s="186" t="s">
        <v>176</v>
      </c>
      <c r="E2142" s="187">
        <v>126.07</v>
      </c>
    </row>
    <row r="2143" spans="1:5">
      <c r="A2143" s="186">
        <v>11469</v>
      </c>
      <c r="B2143" s="186" t="s">
        <v>2949</v>
      </c>
      <c r="C2143" s="186" t="s">
        <v>175</v>
      </c>
      <c r="D2143" s="186" t="s">
        <v>176</v>
      </c>
      <c r="E2143" s="187">
        <v>13.46</v>
      </c>
    </row>
    <row r="2144" spans="1:5">
      <c r="A2144" s="186">
        <v>11468</v>
      </c>
      <c r="B2144" s="186" t="s">
        <v>2950</v>
      </c>
      <c r="C2144" s="186" t="s">
        <v>175</v>
      </c>
      <c r="D2144" s="186" t="s">
        <v>176</v>
      </c>
      <c r="E2144" s="187">
        <v>13.46</v>
      </c>
    </row>
    <row r="2145" spans="1:5">
      <c r="A2145" s="186">
        <v>11484</v>
      </c>
      <c r="B2145" s="186" t="s">
        <v>2951</v>
      </c>
      <c r="C2145" s="186" t="s">
        <v>175</v>
      </c>
      <c r="D2145" s="186" t="s">
        <v>176</v>
      </c>
      <c r="E2145" s="187">
        <v>59.14</v>
      </c>
    </row>
    <row r="2146" spans="1:5">
      <c r="A2146" s="186">
        <v>38155</v>
      </c>
      <c r="B2146" s="186" t="s">
        <v>2952</v>
      </c>
      <c r="C2146" s="186" t="s">
        <v>175</v>
      </c>
      <c r="D2146" s="186" t="s">
        <v>176</v>
      </c>
      <c r="E2146" s="187">
        <v>91.82</v>
      </c>
    </row>
    <row r="2147" spans="1:5">
      <c r="A2147" s="186">
        <v>11467</v>
      </c>
      <c r="B2147" s="186" t="s">
        <v>2953</v>
      </c>
      <c r="C2147" s="186" t="s">
        <v>175</v>
      </c>
      <c r="D2147" s="186" t="s">
        <v>176</v>
      </c>
      <c r="E2147" s="187">
        <v>20.98</v>
      </c>
    </row>
    <row r="2148" spans="1:5">
      <c r="A2148" s="186">
        <v>38153</v>
      </c>
      <c r="B2148" s="186" t="s">
        <v>2954</v>
      </c>
      <c r="C2148" s="186" t="s">
        <v>217</v>
      </c>
      <c r="D2148" s="186" t="s">
        <v>176</v>
      </c>
      <c r="E2148" s="187">
        <v>53.6</v>
      </c>
    </row>
    <row r="2149" spans="1:5">
      <c r="A2149" s="186">
        <v>43607</v>
      </c>
      <c r="B2149" s="186" t="s">
        <v>2955</v>
      </c>
      <c r="C2149" s="186" t="s">
        <v>217</v>
      </c>
      <c r="D2149" s="186" t="s">
        <v>176</v>
      </c>
      <c r="E2149" s="187">
        <v>101.37</v>
      </c>
    </row>
    <row r="2150" spans="1:5">
      <c r="A2150" s="186">
        <v>3080</v>
      </c>
      <c r="B2150" s="186" t="s">
        <v>2956</v>
      </c>
      <c r="C2150" s="186" t="s">
        <v>217</v>
      </c>
      <c r="D2150" s="186" t="s">
        <v>174</v>
      </c>
      <c r="E2150" s="187">
        <v>68.16</v>
      </c>
    </row>
    <row r="2151" spans="1:5">
      <c r="A2151" s="186">
        <v>3081</v>
      </c>
      <c r="B2151" s="186" t="s">
        <v>2957</v>
      </c>
      <c r="C2151" s="186" t="s">
        <v>217</v>
      </c>
      <c r="D2151" s="186" t="s">
        <v>176</v>
      </c>
      <c r="E2151" s="187">
        <v>134.85</v>
      </c>
    </row>
    <row r="2152" spans="1:5">
      <c r="A2152" s="186">
        <v>3090</v>
      </c>
      <c r="B2152" s="186" t="s">
        <v>2958</v>
      </c>
      <c r="C2152" s="186" t="s">
        <v>217</v>
      </c>
      <c r="D2152" s="186" t="s">
        <v>176</v>
      </c>
      <c r="E2152" s="187">
        <v>60.83</v>
      </c>
    </row>
    <row r="2153" spans="1:5">
      <c r="A2153" s="186">
        <v>43611</v>
      </c>
      <c r="B2153" s="186" t="s">
        <v>2959</v>
      </c>
      <c r="C2153" s="186" t="s">
        <v>217</v>
      </c>
      <c r="D2153" s="186" t="s">
        <v>176</v>
      </c>
      <c r="E2153" s="187">
        <v>100.95</v>
      </c>
    </row>
    <row r="2154" spans="1:5">
      <c r="A2154" s="186">
        <v>3103</v>
      </c>
      <c r="B2154" s="186" t="s">
        <v>2960</v>
      </c>
      <c r="C2154" s="186" t="s">
        <v>175</v>
      </c>
      <c r="D2154" s="186" t="s">
        <v>176</v>
      </c>
      <c r="E2154" s="187">
        <v>50.44</v>
      </c>
    </row>
    <row r="2155" spans="1:5">
      <c r="A2155" s="186">
        <v>3097</v>
      </c>
      <c r="B2155" s="186" t="s">
        <v>2961</v>
      </c>
      <c r="C2155" s="186" t="s">
        <v>217</v>
      </c>
      <c r="D2155" s="186" t="s">
        <v>176</v>
      </c>
      <c r="E2155" s="187">
        <v>76.31</v>
      </c>
    </row>
    <row r="2156" spans="1:5">
      <c r="A2156" s="186">
        <v>3099</v>
      </c>
      <c r="B2156" s="186" t="s">
        <v>2962</v>
      </c>
      <c r="C2156" s="186" t="s">
        <v>217</v>
      </c>
      <c r="D2156" s="186" t="s">
        <v>176</v>
      </c>
      <c r="E2156" s="187">
        <v>122.19</v>
      </c>
    </row>
    <row r="2157" spans="1:5">
      <c r="A2157" s="186">
        <v>38151</v>
      </c>
      <c r="B2157" s="186" t="s">
        <v>2963</v>
      </c>
      <c r="C2157" s="186" t="s">
        <v>217</v>
      </c>
      <c r="D2157" s="186" t="s">
        <v>176</v>
      </c>
      <c r="E2157" s="187">
        <v>88.59</v>
      </c>
    </row>
    <row r="2158" spans="1:5">
      <c r="A2158" s="186">
        <v>38152</v>
      </c>
      <c r="B2158" s="186" t="s">
        <v>2964</v>
      </c>
      <c r="C2158" s="186" t="s">
        <v>217</v>
      </c>
      <c r="D2158" s="186" t="s">
        <v>176</v>
      </c>
      <c r="E2158" s="187">
        <v>142.9</v>
      </c>
    </row>
    <row r="2159" spans="1:5">
      <c r="A2159" s="186">
        <v>43610</v>
      </c>
      <c r="B2159" s="186" t="s">
        <v>2965</v>
      </c>
      <c r="C2159" s="186" t="s">
        <v>217</v>
      </c>
      <c r="D2159" s="186" t="s">
        <v>176</v>
      </c>
      <c r="E2159" s="187">
        <v>75.72</v>
      </c>
    </row>
    <row r="2160" spans="1:5">
      <c r="A2160" s="186">
        <v>3093</v>
      </c>
      <c r="B2160" s="186" t="s">
        <v>2966</v>
      </c>
      <c r="C2160" s="186" t="s">
        <v>217</v>
      </c>
      <c r="D2160" s="186" t="s">
        <v>176</v>
      </c>
      <c r="E2160" s="187">
        <v>122.19</v>
      </c>
    </row>
    <row r="2161" spans="1:5">
      <c r="A2161" s="186">
        <v>38165</v>
      </c>
      <c r="B2161" s="186" t="s">
        <v>2967</v>
      </c>
      <c r="C2161" s="186" t="s">
        <v>217</v>
      </c>
      <c r="D2161" s="186" t="s">
        <v>176</v>
      </c>
      <c r="E2161" s="187">
        <v>54.83</v>
      </c>
    </row>
    <row r="2162" spans="1:5">
      <c r="A2162" s="186">
        <v>38177</v>
      </c>
      <c r="B2162" s="186" t="s">
        <v>2968</v>
      </c>
      <c r="C2162" s="186" t="s">
        <v>175</v>
      </c>
      <c r="D2162" s="186" t="s">
        <v>176</v>
      </c>
      <c r="E2162" s="187">
        <v>16.29</v>
      </c>
    </row>
    <row r="2163" spans="1:5">
      <c r="A2163" s="186">
        <v>11458</v>
      </c>
      <c r="B2163" s="186" t="s">
        <v>2969</v>
      </c>
      <c r="C2163" s="186" t="s">
        <v>175</v>
      </c>
      <c r="D2163" s="186" t="s">
        <v>176</v>
      </c>
      <c r="E2163" s="187">
        <v>19.45</v>
      </c>
    </row>
    <row r="2164" spans="1:5">
      <c r="A2164" s="186">
        <v>3108</v>
      </c>
      <c r="B2164" s="186" t="s">
        <v>2970</v>
      </c>
      <c r="C2164" s="186" t="s">
        <v>175</v>
      </c>
      <c r="D2164" s="186" t="s">
        <v>176</v>
      </c>
      <c r="E2164" s="187">
        <v>82.69</v>
      </c>
    </row>
    <row r="2165" spans="1:5">
      <c r="A2165" s="186">
        <v>3105</v>
      </c>
      <c r="B2165" s="186" t="s">
        <v>2971</v>
      </c>
      <c r="C2165" s="186" t="s">
        <v>175</v>
      </c>
      <c r="D2165" s="186" t="s">
        <v>176</v>
      </c>
      <c r="E2165" s="187">
        <v>108.15</v>
      </c>
    </row>
    <row r="2166" spans="1:5">
      <c r="A2166" s="186">
        <v>38178</v>
      </c>
      <c r="B2166" s="186" t="s">
        <v>2972</v>
      </c>
      <c r="C2166" s="186" t="s">
        <v>175</v>
      </c>
      <c r="D2166" s="186" t="s">
        <v>176</v>
      </c>
      <c r="E2166" s="187">
        <v>17.920000000000002</v>
      </c>
    </row>
    <row r="2167" spans="1:5">
      <c r="A2167" s="186">
        <v>43575</v>
      </c>
      <c r="B2167" s="186" t="s">
        <v>2973</v>
      </c>
      <c r="C2167" s="186" t="s">
        <v>175</v>
      </c>
      <c r="D2167" s="186" t="s">
        <v>176</v>
      </c>
      <c r="E2167" s="187">
        <v>38.840000000000003</v>
      </c>
    </row>
    <row r="2168" spans="1:5">
      <c r="A2168" s="186">
        <v>43577</v>
      </c>
      <c r="B2168" s="186" t="s">
        <v>2974</v>
      </c>
      <c r="C2168" s="186" t="s">
        <v>175</v>
      </c>
      <c r="D2168" s="186" t="s">
        <v>176</v>
      </c>
      <c r="E2168" s="187">
        <v>67.53</v>
      </c>
    </row>
    <row r="2169" spans="1:5">
      <c r="A2169" s="186">
        <v>43458</v>
      </c>
      <c r="B2169" s="186" t="s">
        <v>2975</v>
      </c>
      <c r="C2169" s="186" t="s">
        <v>187</v>
      </c>
      <c r="D2169" s="186" t="s">
        <v>174</v>
      </c>
      <c r="E2169" s="187">
        <v>0.04</v>
      </c>
    </row>
    <row r="2170" spans="1:5">
      <c r="A2170" s="186">
        <v>43470</v>
      </c>
      <c r="B2170" s="186" t="s">
        <v>2976</v>
      </c>
      <c r="C2170" s="186" t="s">
        <v>188</v>
      </c>
      <c r="D2170" s="186" t="s">
        <v>174</v>
      </c>
      <c r="E2170" s="187">
        <v>7.9</v>
      </c>
    </row>
    <row r="2171" spans="1:5">
      <c r="A2171" s="186">
        <v>43459</v>
      </c>
      <c r="B2171" s="186" t="s">
        <v>2977</v>
      </c>
      <c r="C2171" s="186" t="s">
        <v>187</v>
      </c>
      <c r="D2171" s="186" t="s">
        <v>174</v>
      </c>
      <c r="E2171" s="187">
        <v>0.38</v>
      </c>
    </row>
    <row r="2172" spans="1:5">
      <c r="A2172" s="186">
        <v>43471</v>
      </c>
      <c r="B2172" s="186" t="s">
        <v>2978</v>
      </c>
      <c r="C2172" s="186" t="s">
        <v>188</v>
      </c>
      <c r="D2172" s="186" t="s">
        <v>174</v>
      </c>
      <c r="E2172" s="187">
        <v>71.44</v>
      </c>
    </row>
    <row r="2173" spans="1:5">
      <c r="A2173" s="186">
        <v>43460</v>
      </c>
      <c r="B2173" s="186" t="s">
        <v>2979</v>
      </c>
      <c r="C2173" s="186" t="s">
        <v>187</v>
      </c>
      <c r="D2173" s="186" t="s">
        <v>174</v>
      </c>
      <c r="E2173" s="187">
        <v>0.62</v>
      </c>
    </row>
    <row r="2174" spans="1:5">
      <c r="A2174" s="186">
        <v>43472</v>
      </c>
      <c r="B2174" s="186" t="s">
        <v>2980</v>
      </c>
      <c r="C2174" s="186" t="s">
        <v>188</v>
      </c>
      <c r="D2174" s="186" t="s">
        <v>174</v>
      </c>
      <c r="E2174" s="187">
        <v>117.38</v>
      </c>
    </row>
    <row r="2175" spans="1:5">
      <c r="A2175" s="186">
        <v>43461</v>
      </c>
      <c r="B2175" s="186" t="s">
        <v>2981</v>
      </c>
      <c r="C2175" s="186" t="s">
        <v>187</v>
      </c>
      <c r="D2175" s="186" t="s">
        <v>174</v>
      </c>
      <c r="E2175" s="187">
        <v>0.28000000000000003</v>
      </c>
    </row>
    <row r="2176" spans="1:5">
      <c r="A2176" s="186">
        <v>43473</v>
      </c>
      <c r="B2176" s="186" t="s">
        <v>2982</v>
      </c>
      <c r="C2176" s="186" t="s">
        <v>188</v>
      </c>
      <c r="D2176" s="186" t="s">
        <v>174</v>
      </c>
      <c r="E2176" s="187">
        <v>53.34</v>
      </c>
    </row>
    <row r="2177" spans="1:5">
      <c r="A2177" s="186">
        <v>43463</v>
      </c>
      <c r="B2177" s="186" t="s">
        <v>2983</v>
      </c>
      <c r="C2177" s="186" t="s">
        <v>187</v>
      </c>
      <c r="D2177" s="186" t="s">
        <v>174</v>
      </c>
      <c r="E2177" s="187">
        <v>0.08</v>
      </c>
    </row>
    <row r="2178" spans="1:5">
      <c r="A2178" s="186">
        <v>43475</v>
      </c>
      <c r="B2178" s="186" t="s">
        <v>2984</v>
      </c>
      <c r="C2178" s="186" t="s">
        <v>188</v>
      </c>
      <c r="D2178" s="186" t="s">
        <v>174</v>
      </c>
      <c r="E2178" s="187">
        <v>14.97</v>
      </c>
    </row>
    <row r="2179" spans="1:5">
      <c r="A2179" s="186">
        <v>43462</v>
      </c>
      <c r="B2179" s="186" t="s">
        <v>2985</v>
      </c>
      <c r="C2179" s="186" t="s">
        <v>187</v>
      </c>
      <c r="D2179" s="186" t="s">
        <v>174</v>
      </c>
      <c r="E2179" s="187">
        <v>0.01</v>
      </c>
    </row>
    <row r="2180" spans="1:5">
      <c r="A2180" s="186">
        <v>43474</v>
      </c>
      <c r="B2180" s="186" t="s">
        <v>2986</v>
      </c>
      <c r="C2180" s="186" t="s">
        <v>188</v>
      </c>
      <c r="D2180" s="186" t="s">
        <v>174</v>
      </c>
      <c r="E2180" s="187">
        <v>1.6</v>
      </c>
    </row>
    <row r="2181" spans="1:5">
      <c r="A2181" s="186">
        <v>43464</v>
      </c>
      <c r="B2181" s="186" t="s">
        <v>2987</v>
      </c>
      <c r="C2181" s="186" t="s">
        <v>187</v>
      </c>
      <c r="D2181" s="186" t="s">
        <v>174</v>
      </c>
      <c r="E2181" s="187">
        <v>0.01</v>
      </c>
    </row>
    <row r="2182" spans="1:5">
      <c r="A2182" s="186">
        <v>43476</v>
      </c>
      <c r="B2182" s="186" t="s">
        <v>2988</v>
      </c>
      <c r="C2182" s="186" t="s">
        <v>188</v>
      </c>
      <c r="D2182" s="186" t="s">
        <v>174</v>
      </c>
      <c r="E2182" s="187">
        <v>0.01</v>
      </c>
    </row>
    <row r="2183" spans="1:5">
      <c r="A2183" s="186">
        <v>43465</v>
      </c>
      <c r="B2183" s="186" t="s">
        <v>2989</v>
      </c>
      <c r="C2183" s="186" t="s">
        <v>187</v>
      </c>
      <c r="D2183" s="186" t="s">
        <v>174</v>
      </c>
      <c r="E2183" s="187">
        <v>0.57999999999999996</v>
      </c>
    </row>
    <row r="2184" spans="1:5">
      <c r="A2184" s="186">
        <v>43477</v>
      </c>
      <c r="B2184" s="186" t="s">
        <v>2990</v>
      </c>
      <c r="C2184" s="186" t="s">
        <v>188</v>
      </c>
      <c r="D2184" s="186" t="s">
        <v>174</v>
      </c>
      <c r="E2184" s="187">
        <v>110.22</v>
      </c>
    </row>
    <row r="2185" spans="1:5">
      <c r="A2185" s="186">
        <v>43466</v>
      </c>
      <c r="B2185" s="186" t="s">
        <v>2991</v>
      </c>
      <c r="C2185" s="186" t="s">
        <v>187</v>
      </c>
      <c r="D2185" s="186" t="s">
        <v>174</v>
      </c>
      <c r="E2185" s="187">
        <v>1.27</v>
      </c>
    </row>
    <row r="2186" spans="1:5">
      <c r="A2186" s="186">
        <v>43478</v>
      </c>
      <c r="B2186" s="186" t="s">
        <v>2992</v>
      </c>
      <c r="C2186" s="186" t="s">
        <v>188</v>
      </c>
      <c r="D2186" s="186" t="s">
        <v>174</v>
      </c>
      <c r="E2186" s="187">
        <v>240.1</v>
      </c>
    </row>
    <row r="2187" spans="1:5">
      <c r="A2187" s="186">
        <v>43467</v>
      </c>
      <c r="B2187" s="186" t="s">
        <v>2993</v>
      </c>
      <c r="C2187" s="186" t="s">
        <v>187</v>
      </c>
      <c r="D2187" s="186" t="s">
        <v>174</v>
      </c>
      <c r="E2187" s="187">
        <v>0.41</v>
      </c>
    </row>
    <row r="2188" spans="1:5">
      <c r="A2188" s="186">
        <v>43479</v>
      </c>
      <c r="B2188" s="186" t="s">
        <v>2994</v>
      </c>
      <c r="C2188" s="186" t="s">
        <v>188</v>
      </c>
      <c r="D2188" s="186" t="s">
        <v>174</v>
      </c>
      <c r="E2188" s="187">
        <v>76.97</v>
      </c>
    </row>
    <row r="2189" spans="1:5">
      <c r="A2189" s="186">
        <v>43468</v>
      </c>
      <c r="B2189" s="186" t="s">
        <v>2995</v>
      </c>
      <c r="C2189" s="186" t="s">
        <v>187</v>
      </c>
      <c r="D2189" s="186" t="s">
        <v>174</v>
      </c>
      <c r="E2189" s="187">
        <v>0.89</v>
      </c>
    </row>
    <row r="2190" spans="1:5">
      <c r="A2190" s="186">
        <v>43480</v>
      </c>
      <c r="B2190" s="186" t="s">
        <v>2996</v>
      </c>
      <c r="C2190" s="186" t="s">
        <v>188</v>
      </c>
      <c r="D2190" s="186" t="s">
        <v>174</v>
      </c>
      <c r="E2190" s="187">
        <v>167.28</v>
      </c>
    </row>
    <row r="2191" spans="1:5">
      <c r="A2191" s="186">
        <v>43469</v>
      </c>
      <c r="B2191" s="186" t="s">
        <v>2997</v>
      </c>
      <c r="C2191" s="186" t="s">
        <v>187</v>
      </c>
      <c r="D2191" s="186" t="s">
        <v>174</v>
      </c>
      <c r="E2191" s="187">
        <v>0.06</v>
      </c>
    </row>
    <row r="2192" spans="1:5">
      <c r="A2192" s="186">
        <v>43481</v>
      </c>
      <c r="B2192" s="186" t="s">
        <v>2998</v>
      </c>
      <c r="C2192" s="186" t="s">
        <v>188</v>
      </c>
      <c r="D2192" s="186" t="s">
        <v>174</v>
      </c>
      <c r="E2192" s="187">
        <v>10.78</v>
      </c>
    </row>
    <row r="2193" spans="1:5">
      <c r="A2193" s="186">
        <v>3119</v>
      </c>
      <c r="B2193" s="186" t="s">
        <v>2999</v>
      </c>
      <c r="C2193" s="186" t="s">
        <v>175</v>
      </c>
      <c r="D2193" s="186" t="s">
        <v>176</v>
      </c>
      <c r="E2193" s="187">
        <v>2.1</v>
      </c>
    </row>
    <row r="2194" spans="1:5">
      <c r="A2194" s="186">
        <v>3122</v>
      </c>
      <c r="B2194" s="186" t="s">
        <v>3000</v>
      </c>
      <c r="C2194" s="186" t="s">
        <v>175</v>
      </c>
      <c r="D2194" s="186" t="s">
        <v>176</v>
      </c>
      <c r="E2194" s="187">
        <v>4.28</v>
      </c>
    </row>
    <row r="2195" spans="1:5">
      <c r="A2195" s="186">
        <v>3121</v>
      </c>
      <c r="B2195" s="186" t="s">
        <v>3001</v>
      </c>
      <c r="C2195" s="186" t="s">
        <v>175</v>
      </c>
      <c r="D2195" s="186" t="s">
        <v>176</v>
      </c>
      <c r="E2195" s="187">
        <v>4.8499999999999996</v>
      </c>
    </row>
    <row r="2196" spans="1:5">
      <c r="A2196" s="186">
        <v>3120</v>
      </c>
      <c r="B2196" s="186" t="s">
        <v>3002</v>
      </c>
      <c r="C2196" s="186" t="s">
        <v>175</v>
      </c>
      <c r="D2196" s="186" t="s">
        <v>176</v>
      </c>
      <c r="E2196" s="187">
        <v>9.1999999999999993</v>
      </c>
    </row>
    <row r="2197" spans="1:5">
      <c r="A2197" s="186">
        <v>11455</v>
      </c>
      <c r="B2197" s="186" t="s">
        <v>3003</v>
      </c>
      <c r="C2197" s="186" t="s">
        <v>175</v>
      </c>
      <c r="D2197" s="186" t="s">
        <v>176</v>
      </c>
      <c r="E2197" s="187">
        <v>13.31</v>
      </c>
    </row>
    <row r="2198" spans="1:5">
      <c r="A2198" s="186">
        <v>11456</v>
      </c>
      <c r="B2198" s="186" t="s">
        <v>3004</v>
      </c>
      <c r="C2198" s="186" t="s">
        <v>175</v>
      </c>
      <c r="D2198" s="186" t="s">
        <v>176</v>
      </c>
      <c r="E2198" s="187">
        <v>15.92</v>
      </c>
    </row>
    <row r="2199" spans="1:5">
      <c r="A2199" s="186">
        <v>3107</v>
      </c>
      <c r="B2199" s="186" t="s">
        <v>3005</v>
      </c>
      <c r="C2199" s="186" t="s">
        <v>175</v>
      </c>
      <c r="D2199" s="186" t="s">
        <v>176</v>
      </c>
      <c r="E2199" s="187">
        <v>6.71</v>
      </c>
    </row>
    <row r="2200" spans="1:5">
      <c r="A2200" s="186">
        <v>43583</v>
      </c>
      <c r="B2200" s="186" t="s">
        <v>3006</v>
      </c>
      <c r="C2200" s="186" t="s">
        <v>175</v>
      </c>
      <c r="D2200" s="186" t="s">
        <v>176</v>
      </c>
      <c r="E2200" s="187">
        <v>7.57</v>
      </c>
    </row>
    <row r="2201" spans="1:5">
      <c r="A2201" s="186">
        <v>43586</v>
      </c>
      <c r="B2201" s="186" t="s">
        <v>3007</v>
      </c>
      <c r="C2201" s="186" t="s">
        <v>175</v>
      </c>
      <c r="D2201" s="186" t="s">
        <v>176</v>
      </c>
      <c r="E2201" s="187">
        <v>7.76</v>
      </c>
    </row>
    <row r="2202" spans="1:5">
      <c r="A2202" s="186">
        <v>11461</v>
      </c>
      <c r="B2202" s="186" t="s">
        <v>3008</v>
      </c>
      <c r="C2202" s="186" t="s">
        <v>175</v>
      </c>
      <c r="D2202" s="186" t="s">
        <v>176</v>
      </c>
      <c r="E2202" s="187">
        <v>8.4499999999999993</v>
      </c>
    </row>
    <row r="2203" spans="1:5">
      <c r="A2203" s="186">
        <v>43587</v>
      </c>
      <c r="B2203" s="186" t="s">
        <v>3009</v>
      </c>
      <c r="C2203" s="186" t="s">
        <v>175</v>
      </c>
      <c r="D2203" s="186" t="s">
        <v>176</v>
      </c>
      <c r="E2203" s="187">
        <v>9.76</v>
      </c>
    </row>
    <row r="2204" spans="1:5">
      <c r="A2204" s="186">
        <v>3106</v>
      </c>
      <c r="B2204" s="186" t="s">
        <v>3010</v>
      </c>
      <c r="C2204" s="186" t="s">
        <v>175</v>
      </c>
      <c r="D2204" s="186" t="s">
        <v>176</v>
      </c>
      <c r="E2204" s="187">
        <v>12.38</v>
      </c>
    </row>
    <row r="2205" spans="1:5">
      <c r="A2205" s="186">
        <v>25951</v>
      </c>
      <c r="B2205" s="186" t="s">
        <v>3011</v>
      </c>
      <c r="C2205" s="186" t="s">
        <v>184</v>
      </c>
      <c r="D2205" s="186" t="s">
        <v>176</v>
      </c>
      <c r="E2205" s="187">
        <v>2.74</v>
      </c>
    </row>
    <row r="2206" spans="1:5">
      <c r="A2206" s="186">
        <v>3123</v>
      </c>
      <c r="B2206" s="186" t="s">
        <v>3012</v>
      </c>
      <c r="C2206" s="186" t="s">
        <v>184</v>
      </c>
      <c r="D2206" s="186" t="s">
        <v>174</v>
      </c>
      <c r="E2206" s="187">
        <v>2.56</v>
      </c>
    </row>
    <row r="2207" spans="1:5">
      <c r="A2207" s="186">
        <v>38125</v>
      </c>
      <c r="B2207" s="186" t="s">
        <v>3013</v>
      </c>
      <c r="C2207" s="186" t="s">
        <v>184</v>
      </c>
      <c r="D2207" s="186" t="s">
        <v>176</v>
      </c>
      <c r="E2207" s="187">
        <v>1.31</v>
      </c>
    </row>
    <row r="2208" spans="1:5">
      <c r="A2208" s="186">
        <v>39014</v>
      </c>
      <c r="B2208" s="186" t="s">
        <v>3014</v>
      </c>
      <c r="C2208" s="186" t="s">
        <v>184</v>
      </c>
      <c r="D2208" s="186" t="s">
        <v>176</v>
      </c>
      <c r="E2208" s="187">
        <v>8.91</v>
      </c>
    </row>
    <row r="2209" spans="1:5">
      <c r="A2209" s="186">
        <v>39365</v>
      </c>
      <c r="B2209" s="186" t="s">
        <v>3015</v>
      </c>
      <c r="C2209" s="186" t="s">
        <v>175</v>
      </c>
      <c r="D2209" s="186" t="s">
        <v>176</v>
      </c>
      <c r="E2209" s="188">
        <v>1128.8499999999999</v>
      </c>
    </row>
    <row r="2210" spans="1:5">
      <c r="A2210" s="186">
        <v>39366</v>
      </c>
      <c r="B2210" s="186" t="s">
        <v>3016</v>
      </c>
      <c r="C2210" s="186" t="s">
        <v>175</v>
      </c>
      <c r="D2210" s="186" t="s">
        <v>176</v>
      </c>
      <c r="E2210" s="188">
        <v>2890.33</v>
      </c>
    </row>
    <row r="2211" spans="1:5">
      <c r="A2211" s="186">
        <v>39367</v>
      </c>
      <c r="B2211" s="186" t="s">
        <v>3017</v>
      </c>
      <c r="C2211" s="186" t="s">
        <v>175</v>
      </c>
      <c r="D2211" s="186" t="s">
        <v>176</v>
      </c>
      <c r="E2211" s="188">
        <v>3950.56</v>
      </c>
    </row>
    <row r="2212" spans="1:5">
      <c r="A2212" s="186">
        <v>37394</v>
      </c>
      <c r="B2212" s="186" t="s">
        <v>3018</v>
      </c>
      <c r="C2212" s="186" t="s">
        <v>249</v>
      </c>
      <c r="D2212" s="186" t="s">
        <v>177</v>
      </c>
      <c r="E2212" s="187">
        <v>40.6</v>
      </c>
    </row>
    <row r="2213" spans="1:5">
      <c r="A2213" s="186">
        <v>14146</v>
      </c>
      <c r="B2213" s="186" t="s">
        <v>3019</v>
      </c>
      <c r="C2213" s="186" t="s">
        <v>249</v>
      </c>
      <c r="D2213" s="186" t="s">
        <v>177</v>
      </c>
      <c r="E2213" s="187">
        <v>65.3</v>
      </c>
    </row>
    <row r="2214" spans="1:5">
      <c r="A2214" s="186">
        <v>38134</v>
      </c>
      <c r="B2214" s="186" t="s">
        <v>3020</v>
      </c>
      <c r="C2214" s="186" t="s">
        <v>184</v>
      </c>
      <c r="D2214" s="186" t="s">
        <v>176</v>
      </c>
      <c r="E2214" s="187">
        <v>107.23</v>
      </c>
    </row>
    <row r="2215" spans="1:5">
      <c r="A2215" s="186">
        <v>38132</v>
      </c>
      <c r="B2215" s="186" t="s">
        <v>3021</v>
      </c>
      <c r="C2215" s="186" t="s">
        <v>184</v>
      </c>
      <c r="D2215" s="186" t="s">
        <v>176</v>
      </c>
      <c r="E2215" s="187">
        <v>109.37</v>
      </c>
    </row>
    <row r="2216" spans="1:5">
      <c r="A2216" s="186">
        <v>38133</v>
      </c>
      <c r="B2216" s="186" t="s">
        <v>3022</v>
      </c>
      <c r="C2216" s="186" t="s">
        <v>184</v>
      </c>
      <c r="D2216" s="186" t="s">
        <v>176</v>
      </c>
      <c r="E2216" s="187">
        <v>105.79</v>
      </c>
    </row>
    <row r="2217" spans="1:5">
      <c r="A2217" s="186">
        <v>938</v>
      </c>
      <c r="B2217" s="186" t="s">
        <v>3023</v>
      </c>
      <c r="C2217" s="186" t="s">
        <v>181</v>
      </c>
      <c r="D2217" s="186" t="s">
        <v>176</v>
      </c>
      <c r="E2217" s="187">
        <v>1.64</v>
      </c>
    </row>
    <row r="2218" spans="1:5">
      <c r="A2218" s="186">
        <v>937</v>
      </c>
      <c r="B2218" s="186" t="s">
        <v>3024</v>
      </c>
      <c r="C2218" s="186" t="s">
        <v>181</v>
      </c>
      <c r="D2218" s="186" t="s">
        <v>176</v>
      </c>
      <c r="E2218" s="187">
        <v>10.16</v>
      </c>
    </row>
    <row r="2219" spans="1:5">
      <c r="A2219" s="186">
        <v>939</v>
      </c>
      <c r="B2219" s="186" t="s">
        <v>3025</v>
      </c>
      <c r="C2219" s="186" t="s">
        <v>181</v>
      </c>
      <c r="D2219" s="186" t="s">
        <v>176</v>
      </c>
      <c r="E2219" s="187">
        <v>2.63</v>
      </c>
    </row>
    <row r="2220" spans="1:5">
      <c r="A2220" s="186">
        <v>944</v>
      </c>
      <c r="B2220" s="186" t="s">
        <v>3026</v>
      </c>
      <c r="C2220" s="186" t="s">
        <v>181</v>
      </c>
      <c r="D2220" s="186" t="s">
        <v>176</v>
      </c>
      <c r="E2220" s="187">
        <v>4.49</v>
      </c>
    </row>
    <row r="2221" spans="1:5">
      <c r="A2221" s="186">
        <v>940</v>
      </c>
      <c r="B2221" s="186" t="s">
        <v>3027</v>
      </c>
      <c r="C2221" s="186" t="s">
        <v>181</v>
      </c>
      <c r="D2221" s="186" t="s">
        <v>176</v>
      </c>
      <c r="E2221" s="187">
        <v>6.21</v>
      </c>
    </row>
    <row r="2222" spans="1:5">
      <c r="A2222" s="186">
        <v>936</v>
      </c>
      <c r="B2222" s="186" t="s">
        <v>3028</v>
      </c>
      <c r="C2222" s="186" t="s">
        <v>181</v>
      </c>
      <c r="D2222" s="186" t="s">
        <v>176</v>
      </c>
      <c r="E2222" s="187">
        <v>1.28</v>
      </c>
    </row>
    <row r="2223" spans="1:5">
      <c r="A2223" s="186">
        <v>935</v>
      </c>
      <c r="B2223" s="186" t="s">
        <v>3029</v>
      </c>
      <c r="C2223" s="186" t="s">
        <v>181</v>
      </c>
      <c r="D2223" s="186" t="s">
        <v>176</v>
      </c>
      <c r="E2223" s="187">
        <v>0.98</v>
      </c>
    </row>
    <row r="2224" spans="1:5">
      <c r="A2224" s="186">
        <v>406</v>
      </c>
      <c r="B2224" s="186" t="s">
        <v>3030</v>
      </c>
      <c r="C2224" s="186" t="s">
        <v>175</v>
      </c>
      <c r="D2224" s="186" t="s">
        <v>176</v>
      </c>
      <c r="E2224" s="187">
        <v>73.88</v>
      </c>
    </row>
    <row r="2225" spans="1:5">
      <c r="A2225" s="186">
        <v>42529</v>
      </c>
      <c r="B2225" s="186" t="s">
        <v>3031</v>
      </c>
      <c r="C2225" s="186" t="s">
        <v>181</v>
      </c>
      <c r="D2225" s="186" t="s">
        <v>176</v>
      </c>
      <c r="E2225" s="187">
        <v>1.05</v>
      </c>
    </row>
    <row r="2226" spans="1:5">
      <c r="A2226" s="186">
        <v>39634</v>
      </c>
      <c r="B2226" s="186" t="s">
        <v>3032</v>
      </c>
      <c r="C2226" s="186" t="s">
        <v>181</v>
      </c>
      <c r="D2226" s="186" t="s">
        <v>176</v>
      </c>
      <c r="E2226" s="187">
        <v>7.79</v>
      </c>
    </row>
    <row r="2227" spans="1:5">
      <c r="A2227" s="186">
        <v>39701</v>
      </c>
      <c r="B2227" s="186" t="s">
        <v>3033</v>
      </c>
      <c r="C2227" s="186" t="s">
        <v>175</v>
      </c>
      <c r="D2227" s="186" t="s">
        <v>176</v>
      </c>
      <c r="E2227" s="187">
        <v>80.02</v>
      </c>
    </row>
    <row r="2228" spans="1:5">
      <c r="A2228" s="186">
        <v>12815</v>
      </c>
      <c r="B2228" s="186" t="s">
        <v>3034</v>
      </c>
      <c r="C2228" s="186" t="s">
        <v>175</v>
      </c>
      <c r="D2228" s="186" t="s">
        <v>176</v>
      </c>
      <c r="E2228" s="187">
        <v>7.55</v>
      </c>
    </row>
    <row r="2229" spans="1:5">
      <c r="A2229" s="186">
        <v>407</v>
      </c>
      <c r="B2229" s="186" t="s">
        <v>3035</v>
      </c>
      <c r="C2229" s="186" t="s">
        <v>184</v>
      </c>
      <c r="D2229" s="186" t="s">
        <v>177</v>
      </c>
      <c r="E2229" s="187">
        <v>55.36</v>
      </c>
    </row>
    <row r="2230" spans="1:5">
      <c r="A2230" s="186">
        <v>39431</v>
      </c>
      <c r="B2230" s="186" t="s">
        <v>3036</v>
      </c>
      <c r="C2230" s="186" t="s">
        <v>181</v>
      </c>
      <c r="D2230" s="186" t="s">
        <v>176</v>
      </c>
      <c r="E2230" s="187">
        <v>0.17</v>
      </c>
    </row>
    <row r="2231" spans="1:5">
      <c r="A2231" s="186">
        <v>39432</v>
      </c>
      <c r="B2231" s="186" t="s">
        <v>3037</v>
      </c>
      <c r="C2231" s="186" t="s">
        <v>181</v>
      </c>
      <c r="D2231" s="186" t="s">
        <v>176</v>
      </c>
      <c r="E2231" s="187">
        <v>2.19</v>
      </c>
    </row>
    <row r="2232" spans="1:5">
      <c r="A2232" s="186">
        <v>20111</v>
      </c>
      <c r="B2232" s="186" t="s">
        <v>3038</v>
      </c>
      <c r="C2232" s="186" t="s">
        <v>175</v>
      </c>
      <c r="D2232" s="186" t="s">
        <v>174</v>
      </c>
      <c r="E2232" s="187">
        <v>9</v>
      </c>
    </row>
    <row r="2233" spans="1:5">
      <c r="A2233" s="186">
        <v>21127</v>
      </c>
      <c r="B2233" s="186" t="s">
        <v>3039</v>
      </c>
      <c r="C2233" s="186" t="s">
        <v>175</v>
      </c>
      <c r="D2233" s="186" t="s">
        <v>176</v>
      </c>
      <c r="E2233" s="187">
        <v>3.4</v>
      </c>
    </row>
    <row r="2234" spans="1:5">
      <c r="A2234" s="186">
        <v>404</v>
      </c>
      <c r="B2234" s="186" t="s">
        <v>3040</v>
      </c>
      <c r="C2234" s="186" t="s">
        <v>181</v>
      </c>
      <c r="D2234" s="186" t="s">
        <v>176</v>
      </c>
      <c r="E2234" s="187">
        <v>1.22</v>
      </c>
    </row>
    <row r="2235" spans="1:5">
      <c r="A2235" s="186">
        <v>14151</v>
      </c>
      <c r="B2235" s="186" t="s">
        <v>3041</v>
      </c>
      <c r="C2235" s="186" t="s">
        <v>175</v>
      </c>
      <c r="D2235" s="186" t="s">
        <v>177</v>
      </c>
      <c r="E2235" s="187">
        <v>46.93</v>
      </c>
    </row>
    <row r="2236" spans="1:5">
      <c r="A2236" s="186">
        <v>14153</v>
      </c>
      <c r="B2236" s="186" t="s">
        <v>3042</v>
      </c>
      <c r="C2236" s="186" t="s">
        <v>175</v>
      </c>
      <c r="D2236" s="186" t="s">
        <v>177</v>
      </c>
      <c r="E2236" s="187">
        <v>53.05</v>
      </c>
    </row>
    <row r="2237" spans="1:5">
      <c r="A2237" s="186">
        <v>14152</v>
      </c>
      <c r="B2237" s="186" t="s">
        <v>3043</v>
      </c>
      <c r="C2237" s="186" t="s">
        <v>175</v>
      </c>
      <c r="D2237" s="186" t="s">
        <v>177</v>
      </c>
      <c r="E2237" s="187">
        <v>40.729999999999997</v>
      </c>
    </row>
    <row r="2238" spans="1:5">
      <c r="A2238" s="186">
        <v>14154</v>
      </c>
      <c r="B2238" s="186" t="s">
        <v>3044</v>
      </c>
      <c r="C2238" s="186" t="s">
        <v>175</v>
      </c>
      <c r="D2238" s="186" t="s">
        <v>177</v>
      </c>
      <c r="E2238" s="187">
        <v>142.55000000000001</v>
      </c>
    </row>
    <row r="2239" spans="1:5">
      <c r="A2239" s="186">
        <v>3146</v>
      </c>
      <c r="B2239" s="186" t="s">
        <v>3045</v>
      </c>
      <c r="C2239" s="186" t="s">
        <v>175</v>
      </c>
      <c r="D2239" s="186" t="s">
        <v>174</v>
      </c>
      <c r="E2239" s="187">
        <v>4</v>
      </c>
    </row>
    <row r="2240" spans="1:5">
      <c r="A2240" s="186">
        <v>3143</v>
      </c>
      <c r="B2240" s="186" t="s">
        <v>3046</v>
      </c>
      <c r="C2240" s="186" t="s">
        <v>175</v>
      </c>
      <c r="D2240" s="186" t="s">
        <v>176</v>
      </c>
      <c r="E2240" s="187">
        <v>9.1</v>
      </c>
    </row>
    <row r="2241" spans="1:5">
      <c r="A2241" s="186">
        <v>3148</v>
      </c>
      <c r="B2241" s="186" t="s">
        <v>3047</v>
      </c>
      <c r="C2241" s="186" t="s">
        <v>175</v>
      </c>
      <c r="D2241" s="186" t="s">
        <v>176</v>
      </c>
      <c r="E2241" s="187">
        <v>14.75</v>
      </c>
    </row>
    <row r="2242" spans="1:5">
      <c r="A2242" s="186">
        <v>4310</v>
      </c>
      <c r="B2242" s="186" t="s">
        <v>3048</v>
      </c>
      <c r="C2242" s="186" t="s">
        <v>175</v>
      </c>
      <c r="D2242" s="186" t="s">
        <v>176</v>
      </c>
      <c r="E2242" s="187">
        <v>1.8</v>
      </c>
    </row>
    <row r="2243" spans="1:5">
      <c r="A2243" s="186">
        <v>4311</v>
      </c>
      <c r="B2243" s="186" t="s">
        <v>3049</v>
      </c>
      <c r="C2243" s="186" t="s">
        <v>175</v>
      </c>
      <c r="D2243" s="186" t="s">
        <v>176</v>
      </c>
      <c r="E2243" s="187">
        <v>1.26</v>
      </c>
    </row>
    <row r="2244" spans="1:5">
      <c r="A2244" s="186">
        <v>4312</v>
      </c>
      <c r="B2244" s="186" t="s">
        <v>3050</v>
      </c>
      <c r="C2244" s="186" t="s">
        <v>175</v>
      </c>
      <c r="D2244" s="186" t="s">
        <v>176</v>
      </c>
      <c r="E2244" s="187">
        <v>1.77</v>
      </c>
    </row>
    <row r="2245" spans="1:5">
      <c r="A2245" s="186">
        <v>13261</v>
      </c>
      <c r="B2245" s="186" t="s">
        <v>3051</v>
      </c>
      <c r="C2245" s="186" t="s">
        <v>175</v>
      </c>
      <c r="D2245" s="186" t="s">
        <v>176</v>
      </c>
      <c r="E2245" s="187">
        <v>1.77</v>
      </c>
    </row>
    <row r="2246" spans="1:5">
      <c r="A2246" s="186">
        <v>3255</v>
      </c>
      <c r="B2246" s="186" t="s">
        <v>3052</v>
      </c>
      <c r="C2246" s="186" t="s">
        <v>175</v>
      </c>
      <c r="D2246" s="186" t="s">
        <v>176</v>
      </c>
      <c r="E2246" s="187">
        <v>9.6999999999999993</v>
      </c>
    </row>
    <row r="2247" spans="1:5">
      <c r="A2247" s="186">
        <v>3254</v>
      </c>
      <c r="B2247" s="186" t="s">
        <v>3053</v>
      </c>
      <c r="C2247" s="186" t="s">
        <v>175</v>
      </c>
      <c r="D2247" s="186" t="s">
        <v>176</v>
      </c>
      <c r="E2247" s="187">
        <v>157.61000000000001</v>
      </c>
    </row>
    <row r="2248" spans="1:5">
      <c r="A2248" s="186">
        <v>3259</v>
      </c>
      <c r="B2248" s="186" t="s">
        <v>3054</v>
      </c>
      <c r="C2248" s="186" t="s">
        <v>175</v>
      </c>
      <c r="D2248" s="186" t="s">
        <v>176</v>
      </c>
      <c r="E2248" s="187">
        <v>18.940000000000001</v>
      </c>
    </row>
    <row r="2249" spans="1:5">
      <c r="A2249" s="186">
        <v>3258</v>
      </c>
      <c r="B2249" s="186" t="s">
        <v>3055</v>
      </c>
      <c r="C2249" s="186" t="s">
        <v>175</v>
      </c>
      <c r="D2249" s="186" t="s">
        <v>176</v>
      </c>
      <c r="E2249" s="187">
        <v>11.44</v>
      </c>
    </row>
    <row r="2250" spans="1:5">
      <c r="A2250" s="186">
        <v>3251</v>
      </c>
      <c r="B2250" s="186" t="s">
        <v>3056</v>
      </c>
      <c r="C2250" s="186" t="s">
        <v>175</v>
      </c>
      <c r="D2250" s="186" t="s">
        <v>176</v>
      </c>
      <c r="E2250" s="187">
        <v>6.75</v>
      </c>
    </row>
    <row r="2251" spans="1:5">
      <c r="A2251" s="186">
        <v>3256</v>
      </c>
      <c r="B2251" s="186" t="s">
        <v>3057</v>
      </c>
      <c r="C2251" s="186" t="s">
        <v>175</v>
      </c>
      <c r="D2251" s="186" t="s">
        <v>176</v>
      </c>
      <c r="E2251" s="187">
        <v>12.78</v>
      </c>
    </row>
    <row r="2252" spans="1:5">
      <c r="A2252" s="186">
        <v>3261</v>
      </c>
      <c r="B2252" s="186" t="s">
        <v>3058</v>
      </c>
      <c r="C2252" s="186" t="s">
        <v>175</v>
      </c>
      <c r="D2252" s="186" t="s">
        <v>176</v>
      </c>
      <c r="E2252" s="187">
        <v>139.38999999999999</v>
      </c>
    </row>
    <row r="2253" spans="1:5">
      <c r="A2253" s="186">
        <v>3260</v>
      </c>
      <c r="B2253" s="186" t="s">
        <v>3059</v>
      </c>
      <c r="C2253" s="186" t="s">
        <v>175</v>
      </c>
      <c r="D2253" s="186" t="s">
        <v>176</v>
      </c>
      <c r="E2253" s="187">
        <v>23.95</v>
      </c>
    </row>
    <row r="2254" spans="1:5">
      <c r="A2254" s="186">
        <v>3272</v>
      </c>
      <c r="B2254" s="186" t="s">
        <v>3060</v>
      </c>
      <c r="C2254" s="186" t="s">
        <v>175</v>
      </c>
      <c r="D2254" s="186" t="s">
        <v>177</v>
      </c>
      <c r="E2254" s="187">
        <v>51.1</v>
      </c>
    </row>
    <row r="2255" spans="1:5">
      <c r="A2255" s="186">
        <v>3265</v>
      </c>
      <c r="B2255" s="186" t="s">
        <v>3061</v>
      </c>
      <c r="C2255" s="186" t="s">
        <v>175</v>
      </c>
      <c r="D2255" s="186" t="s">
        <v>177</v>
      </c>
      <c r="E2255" s="187">
        <v>40.6</v>
      </c>
    </row>
    <row r="2256" spans="1:5">
      <c r="A2256" s="186">
        <v>3262</v>
      </c>
      <c r="B2256" s="186" t="s">
        <v>3062</v>
      </c>
      <c r="C2256" s="186" t="s">
        <v>175</v>
      </c>
      <c r="D2256" s="186" t="s">
        <v>177</v>
      </c>
      <c r="E2256" s="187">
        <v>17.77</v>
      </c>
    </row>
    <row r="2257" spans="1:5">
      <c r="A2257" s="186">
        <v>3264</v>
      </c>
      <c r="B2257" s="186" t="s">
        <v>3063</v>
      </c>
      <c r="C2257" s="186" t="s">
        <v>175</v>
      </c>
      <c r="D2257" s="186" t="s">
        <v>177</v>
      </c>
      <c r="E2257" s="187">
        <v>29.19</v>
      </c>
    </row>
    <row r="2258" spans="1:5">
      <c r="A2258" s="186">
        <v>3267</v>
      </c>
      <c r="B2258" s="186" t="s">
        <v>3064</v>
      </c>
      <c r="C2258" s="186" t="s">
        <v>175</v>
      </c>
      <c r="D2258" s="186" t="s">
        <v>177</v>
      </c>
      <c r="E2258" s="187">
        <v>95.34</v>
      </c>
    </row>
    <row r="2259" spans="1:5">
      <c r="A2259" s="186">
        <v>3266</v>
      </c>
      <c r="B2259" s="186" t="s">
        <v>3065</v>
      </c>
      <c r="C2259" s="186" t="s">
        <v>175</v>
      </c>
      <c r="D2259" s="186" t="s">
        <v>177</v>
      </c>
      <c r="E2259" s="187">
        <v>60.66</v>
      </c>
    </row>
    <row r="2260" spans="1:5">
      <c r="A2260" s="186">
        <v>3263</v>
      </c>
      <c r="B2260" s="186" t="s">
        <v>3066</v>
      </c>
      <c r="C2260" s="186" t="s">
        <v>175</v>
      </c>
      <c r="D2260" s="186" t="s">
        <v>177</v>
      </c>
      <c r="E2260" s="187">
        <v>24.28</v>
      </c>
    </row>
    <row r="2261" spans="1:5">
      <c r="A2261" s="186">
        <v>3268</v>
      </c>
      <c r="B2261" s="186" t="s">
        <v>3067</v>
      </c>
      <c r="C2261" s="186" t="s">
        <v>175</v>
      </c>
      <c r="D2261" s="186" t="s">
        <v>177</v>
      </c>
      <c r="E2261" s="187">
        <v>128.91</v>
      </c>
    </row>
    <row r="2262" spans="1:5">
      <c r="A2262" s="186">
        <v>3271</v>
      </c>
      <c r="B2262" s="186" t="s">
        <v>3068</v>
      </c>
      <c r="C2262" s="186" t="s">
        <v>175</v>
      </c>
      <c r="D2262" s="186" t="s">
        <v>177</v>
      </c>
      <c r="E2262" s="187">
        <v>190.58</v>
      </c>
    </row>
    <row r="2263" spans="1:5">
      <c r="A2263" s="186">
        <v>3270</v>
      </c>
      <c r="B2263" s="186" t="s">
        <v>3069</v>
      </c>
      <c r="C2263" s="186" t="s">
        <v>175</v>
      </c>
      <c r="D2263" s="186" t="s">
        <v>177</v>
      </c>
      <c r="E2263" s="187">
        <v>320.18</v>
      </c>
    </row>
    <row r="2264" spans="1:5">
      <c r="A2264" s="186">
        <v>3275</v>
      </c>
      <c r="B2264" s="186" t="s">
        <v>3070</v>
      </c>
      <c r="C2264" s="186" t="s">
        <v>173</v>
      </c>
      <c r="D2264" s="186" t="s">
        <v>176</v>
      </c>
      <c r="E2264" s="187">
        <v>121.67</v>
      </c>
    </row>
    <row r="2265" spans="1:5">
      <c r="A2265" s="186">
        <v>39512</v>
      </c>
      <c r="B2265" s="186" t="s">
        <v>3071</v>
      </c>
      <c r="C2265" s="186" t="s">
        <v>173</v>
      </c>
      <c r="D2265" s="186" t="s">
        <v>177</v>
      </c>
      <c r="E2265" s="187">
        <v>115.9</v>
      </c>
    </row>
    <row r="2266" spans="1:5">
      <c r="A2266" s="186">
        <v>39511</v>
      </c>
      <c r="B2266" s="186" t="s">
        <v>3072</v>
      </c>
      <c r="C2266" s="186" t="s">
        <v>173</v>
      </c>
      <c r="D2266" s="186" t="s">
        <v>177</v>
      </c>
      <c r="E2266" s="187">
        <v>126.41</v>
      </c>
    </row>
    <row r="2267" spans="1:5">
      <c r="A2267" s="186">
        <v>39513</v>
      </c>
      <c r="B2267" s="186" t="s">
        <v>3073</v>
      </c>
      <c r="C2267" s="186" t="s">
        <v>173</v>
      </c>
      <c r="D2267" s="186" t="s">
        <v>177</v>
      </c>
      <c r="E2267" s="187">
        <v>135.59</v>
      </c>
    </row>
    <row r="2268" spans="1:5">
      <c r="A2268" s="186">
        <v>3286</v>
      </c>
      <c r="B2268" s="186" t="s">
        <v>3074</v>
      </c>
      <c r="C2268" s="186" t="s">
        <v>173</v>
      </c>
      <c r="D2268" s="186" t="s">
        <v>177</v>
      </c>
      <c r="E2268" s="187">
        <v>72.790000000000006</v>
      </c>
    </row>
    <row r="2269" spans="1:5">
      <c r="A2269" s="186">
        <v>3287</v>
      </c>
      <c r="B2269" s="186" t="s">
        <v>3075</v>
      </c>
      <c r="C2269" s="186" t="s">
        <v>173</v>
      </c>
      <c r="D2269" s="186" t="s">
        <v>177</v>
      </c>
      <c r="E2269" s="187">
        <v>110</v>
      </c>
    </row>
    <row r="2270" spans="1:5">
      <c r="A2270" s="186">
        <v>3283</v>
      </c>
      <c r="B2270" s="186" t="s">
        <v>3076</v>
      </c>
      <c r="C2270" s="186" t="s">
        <v>173</v>
      </c>
      <c r="D2270" s="186" t="s">
        <v>177</v>
      </c>
      <c r="E2270" s="187">
        <v>23.1</v>
      </c>
    </row>
    <row r="2271" spans="1:5">
      <c r="A2271" s="186">
        <v>11587</v>
      </c>
      <c r="B2271" s="186" t="s">
        <v>3077</v>
      </c>
      <c r="C2271" s="186" t="s">
        <v>173</v>
      </c>
      <c r="D2271" s="186" t="s">
        <v>176</v>
      </c>
      <c r="E2271" s="187">
        <v>83.43</v>
      </c>
    </row>
    <row r="2272" spans="1:5">
      <c r="A2272" s="186">
        <v>36225</v>
      </c>
      <c r="B2272" s="186" t="s">
        <v>3078</v>
      </c>
      <c r="C2272" s="186" t="s">
        <v>173</v>
      </c>
      <c r="D2272" s="186" t="s">
        <v>176</v>
      </c>
      <c r="E2272" s="187">
        <v>33.89</v>
      </c>
    </row>
    <row r="2273" spans="1:5">
      <c r="A2273" s="186">
        <v>36230</v>
      </c>
      <c r="B2273" s="186" t="s">
        <v>3079</v>
      </c>
      <c r="C2273" s="186" t="s">
        <v>173</v>
      </c>
      <c r="D2273" s="186" t="s">
        <v>174</v>
      </c>
      <c r="E2273" s="187">
        <v>24.9</v>
      </c>
    </row>
    <row r="2274" spans="1:5">
      <c r="A2274" s="186">
        <v>36238</v>
      </c>
      <c r="B2274" s="186" t="s">
        <v>3080</v>
      </c>
      <c r="C2274" s="186" t="s">
        <v>173</v>
      </c>
      <c r="D2274" s="186" t="s">
        <v>176</v>
      </c>
      <c r="E2274" s="187">
        <v>24.33</v>
      </c>
    </row>
    <row r="2275" spans="1:5">
      <c r="A2275" s="186">
        <v>39363</v>
      </c>
      <c r="B2275" s="186" t="s">
        <v>3081</v>
      </c>
      <c r="C2275" s="186" t="s">
        <v>175</v>
      </c>
      <c r="D2275" s="186" t="s">
        <v>176</v>
      </c>
      <c r="E2275" s="188">
        <v>4598.26</v>
      </c>
    </row>
    <row r="2276" spans="1:5">
      <c r="A2276" s="186">
        <v>39361</v>
      </c>
      <c r="B2276" s="186" t="s">
        <v>3082</v>
      </c>
      <c r="C2276" s="186" t="s">
        <v>175</v>
      </c>
      <c r="D2276" s="186" t="s">
        <v>176</v>
      </c>
      <c r="E2276" s="188">
        <v>1182.4000000000001</v>
      </c>
    </row>
    <row r="2277" spans="1:5">
      <c r="A2277" s="186">
        <v>39362</v>
      </c>
      <c r="B2277" s="186" t="s">
        <v>3083</v>
      </c>
      <c r="C2277" s="186" t="s">
        <v>175</v>
      </c>
      <c r="D2277" s="186" t="s">
        <v>176</v>
      </c>
      <c r="E2277" s="188">
        <v>3638.57</v>
      </c>
    </row>
    <row r="2278" spans="1:5">
      <c r="A2278" s="186">
        <v>39364</v>
      </c>
      <c r="B2278" s="186" t="s">
        <v>3084</v>
      </c>
      <c r="C2278" s="186" t="s">
        <v>175</v>
      </c>
      <c r="D2278" s="186" t="s">
        <v>176</v>
      </c>
      <c r="E2278" s="188">
        <v>10510.3</v>
      </c>
    </row>
    <row r="2279" spans="1:5">
      <c r="A2279" s="186">
        <v>14576</v>
      </c>
      <c r="B2279" s="186" t="s">
        <v>3085</v>
      </c>
      <c r="C2279" s="186" t="s">
        <v>175</v>
      </c>
      <c r="D2279" s="186" t="s">
        <v>177</v>
      </c>
      <c r="E2279" s="188">
        <v>5861045.1900000004</v>
      </c>
    </row>
    <row r="2280" spans="1:5">
      <c r="A2280" s="186">
        <v>13877</v>
      </c>
      <c r="B2280" s="186" t="s">
        <v>3086</v>
      </c>
      <c r="C2280" s="186" t="s">
        <v>175</v>
      </c>
      <c r="D2280" s="186" t="s">
        <v>177</v>
      </c>
      <c r="E2280" s="188">
        <v>2509026.0299999998</v>
      </c>
    </row>
    <row r="2281" spans="1:5">
      <c r="A2281" s="186">
        <v>7307</v>
      </c>
      <c r="B2281" s="186" t="s">
        <v>3087</v>
      </c>
      <c r="C2281" s="186" t="s">
        <v>180</v>
      </c>
      <c r="D2281" s="186" t="s">
        <v>176</v>
      </c>
      <c r="E2281" s="187">
        <v>25.61</v>
      </c>
    </row>
    <row r="2282" spans="1:5">
      <c r="A2282" s="186">
        <v>38122</v>
      </c>
      <c r="B2282" s="186" t="s">
        <v>3088</v>
      </c>
      <c r="C2282" s="186" t="s">
        <v>180</v>
      </c>
      <c r="D2282" s="186" t="s">
        <v>176</v>
      </c>
      <c r="E2282" s="187">
        <v>12.31</v>
      </c>
    </row>
    <row r="2283" spans="1:5">
      <c r="A2283" s="186">
        <v>38633</v>
      </c>
      <c r="B2283" s="186" t="s">
        <v>3089</v>
      </c>
      <c r="C2283" s="186" t="s">
        <v>175</v>
      </c>
      <c r="D2283" s="186" t="s">
        <v>176</v>
      </c>
      <c r="E2283" s="187">
        <v>17.72</v>
      </c>
    </row>
    <row r="2284" spans="1:5">
      <c r="A2284" s="186">
        <v>12344</v>
      </c>
      <c r="B2284" s="186" t="s">
        <v>3090</v>
      </c>
      <c r="C2284" s="186" t="s">
        <v>175</v>
      </c>
      <c r="D2284" s="186" t="s">
        <v>177</v>
      </c>
      <c r="E2284" s="187">
        <v>2.91</v>
      </c>
    </row>
    <row r="2285" spans="1:5">
      <c r="A2285" s="186">
        <v>12343</v>
      </c>
      <c r="B2285" s="186" t="s">
        <v>3091</v>
      </c>
      <c r="C2285" s="186" t="s">
        <v>175</v>
      </c>
      <c r="D2285" s="186" t="s">
        <v>177</v>
      </c>
      <c r="E2285" s="187">
        <v>4.51</v>
      </c>
    </row>
    <row r="2286" spans="1:5">
      <c r="A2286" s="186">
        <v>3295</v>
      </c>
      <c r="B2286" s="186" t="s">
        <v>3092</v>
      </c>
      <c r="C2286" s="186" t="s">
        <v>175</v>
      </c>
      <c r="D2286" s="186" t="s">
        <v>177</v>
      </c>
      <c r="E2286" s="187">
        <v>15.75</v>
      </c>
    </row>
    <row r="2287" spans="1:5">
      <c r="A2287" s="186">
        <v>3302</v>
      </c>
      <c r="B2287" s="186" t="s">
        <v>3093</v>
      </c>
      <c r="C2287" s="186" t="s">
        <v>175</v>
      </c>
      <c r="D2287" s="186" t="s">
        <v>177</v>
      </c>
      <c r="E2287" s="187">
        <v>16.47</v>
      </c>
    </row>
    <row r="2288" spans="1:5">
      <c r="A2288" s="186">
        <v>3297</v>
      </c>
      <c r="B2288" s="186" t="s">
        <v>3094</v>
      </c>
      <c r="C2288" s="186" t="s">
        <v>175</v>
      </c>
      <c r="D2288" s="186" t="s">
        <v>177</v>
      </c>
      <c r="E2288" s="187">
        <v>17.579999999999998</v>
      </c>
    </row>
    <row r="2289" spans="1:5">
      <c r="A2289" s="186">
        <v>3294</v>
      </c>
      <c r="B2289" s="186" t="s">
        <v>3095</v>
      </c>
      <c r="C2289" s="186" t="s">
        <v>175</v>
      </c>
      <c r="D2289" s="186" t="s">
        <v>177</v>
      </c>
      <c r="E2289" s="187">
        <v>17.850000000000001</v>
      </c>
    </row>
    <row r="2290" spans="1:5">
      <c r="A2290" s="186">
        <v>3292</v>
      </c>
      <c r="B2290" s="186" t="s">
        <v>3096</v>
      </c>
      <c r="C2290" s="186" t="s">
        <v>175</v>
      </c>
      <c r="D2290" s="186" t="s">
        <v>177</v>
      </c>
      <c r="E2290" s="187">
        <v>16.77</v>
      </c>
    </row>
    <row r="2291" spans="1:5">
      <c r="A2291" s="186">
        <v>3298</v>
      </c>
      <c r="B2291" s="186" t="s">
        <v>3097</v>
      </c>
      <c r="C2291" s="186" t="s">
        <v>175</v>
      </c>
      <c r="D2291" s="186" t="s">
        <v>177</v>
      </c>
      <c r="E2291" s="187">
        <v>39.299999999999997</v>
      </c>
    </row>
    <row r="2292" spans="1:5">
      <c r="A2292" s="186">
        <v>11596</v>
      </c>
      <c r="B2292" s="186" t="s">
        <v>3098</v>
      </c>
      <c r="C2292" s="186" t="s">
        <v>175</v>
      </c>
      <c r="D2292" s="186" t="s">
        <v>177</v>
      </c>
      <c r="E2292" s="187">
        <v>427.42</v>
      </c>
    </row>
    <row r="2293" spans="1:5">
      <c r="A2293" s="186">
        <v>34802</v>
      </c>
      <c r="B2293" s="186" t="s">
        <v>3099</v>
      </c>
      <c r="C2293" s="186" t="s">
        <v>175</v>
      </c>
      <c r="D2293" s="186" t="s">
        <v>177</v>
      </c>
      <c r="E2293" s="188">
        <v>1173.83</v>
      </c>
    </row>
    <row r="2294" spans="1:5">
      <c r="A2294" s="186">
        <v>11588</v>
      </c>
      <c r="B2294" s="186" t="s">
        <v>3100</v>
      </c>
      <c r="C2294" s="186" t="s">
        <v>175</v>
      </c>
      <c r="D2294" s="186" t="s">
        <v>177</v>
      </c>
      <c r="E2294" s="188">
        <v>1266.3699999999999</v>
      </c>
    </row>
    <row r="2295" spans="1:5">
      <c r="A2295" s="186">
        <v>34383</v>
      </c>
      <c r="B2295" s="186" t="s">
        <v>3101</v>
      </c>
      <c r="C2295" s="186" t="s">
        <v>175</v>
      </c>
      <c r="D2295" s="186" t="s">
        <v>177</v>
      </c>
      <c r="E2295" s="188">
        <v>1393.1</v>
      </c>
    </row>
    <row r="2296" spans="1:5">
      <c r="A2296" s="186">
        <v>40451</v>
      </c>
      <c r="B2296" s="186" t="s">
        <v>3102</v>
      </c>
      <c r="C2296" s="186" t="s">
        <v>173</v>
      </c>
      <c r="D2296" s="186" t="s">
        <v>177</v>
      </c>
      <c r="E2296" s="187">
        <v>112.61</v>
      </c>
    </row>
    <row r="2297" spans="1:5">
      <c r="A2297" s="186">
        <v>40453</v>
      </c>
      <c r="B2297" s="186" t="s">
        <v>3103</v>
      </c>
      <c r="C2297" s="186" t="s">
        <v>173</v>
      </c>
      <c r="D2297" s="186" t="s">
        <v>177</v>
      </c>
      <c r="E2297" s="187">
        <v>121.84</v>
      </c>
    </row>
    <row r="2298" spans="1:5">
      <c r="A2298" s="186">
        <v>40452</v>
      </c>
      <c r="B2298" s="186" t="s">
        <v>3104</v>
      </c>
      <c r="C2298" s="186" t="s">
        <v>173</v>
      </c>
      <c r="D2298" s="186" t="s">
        <v>177</v>
      </c>
      <c r="E2298" s="187">
        <v>133.63999999999999</v>
      </c>
    </row>
    <row r="2299" spans="1:5">
      <c r="A2299" s="186">
        <v>11594</v>
      </c>
      <c r="B2299" s="186" t="s">
        <v>3105</v>
      </c>
      <c r="C2299" s="186" t="s">
        <v>175</v>
      </c>
      <c r="D2299" s="186" t="s">
        <v>177</v>
      </c>
      <c r="E2299" s="187">
        <v>403.63</v>
      </c>
    </row>
    <row r="2300" spans="1:5">
      <c r="A2300" s="186">
        <v>3311</v>
      </c>
      <c r="B2300" s="186" t="s">
        <v>3106</v>
      </c>
      <c r="C2300" s="186" t="s">
        <v>186</v>
      </c>
      <c r="D2300" s="186" t="s">
        <v>177</v>
      </c>
      <c r="E2300" s="187">
        <v>403.63</v>
      </c>
    </row>
    <row r="2301" spans="1:5">
      <c r="A2301" s="186">
        <v>11599</v>
      </c>
      <c r="B2301" s="186" t="s">
        <v>3107</v>
      </c>
      <c r="C2301" s="186" t="s">
        <v>175</v>
      </c>
      <c r="D2301" s="186" t="s">
        <v>177</v>
      </c>
      <c r="E2301" s="187">
        <v>536.78</v>
      </c>
    </row>
    <row r="2302" spans="1:5">
      <c r="A2302" s="186">
        <v>11593</v>
      </c>
      <c r="B2302" s="186" t="s">
        <v>3108</v>
      </c>
      <c r="C2302" s="186" t="s">
        <v>175</v>
      </c>
      <c r="D2302" s="186" t="s">
        <v>177</v>
      </c>
      <c r="E2302" s="187">
        <v>752.53</v>
      </c>
    </row>
    <row r="2303" spans="1:5">
      <c r="A2303" s="186">
        <v>3314</v>
      </c>
      <c r="B2303" s="186" t="s">
        <v>3109</v>
      </c>
      <c r="C2303" s="186" t="s">
        <v>186</v>
      </c>
      <c r="D2303" s="186" t="s">
        <v>177</v>
      </c>
      <c r="E2303" s="187">
        <v>538.21</v>
      </c>
    </row>
    <row r="2304" spans="1:5">
      <c r="A2304" s="186">
        <v>11597</v>
      </c>
      <c r="B2304" s="186" t="s">
        <v>3110</v>
      </c>
      <c r="C2304" s="186" t="s">
        <v>175</v>
      </c>
      <c r="D2304" s="186" t="s">
        <v>177</v>
      </c>
      <c r="E2304" s="187">
        <v>625.88</v>
      </c>
    </row>
    <row r="2305" spans="1:5">
      <c r="A2305" s="186">
        <v>3309</v>
      </c>
      <c r="B2305" s="186" t="s">
        <v>3111</v>
      </c>
      <c r="C2305" s="186" t="s">
        <v>186</v>
      </c>
      <c r="D2305" s="186" t="s">
        <v>177</v>
      </c>
      <c r="E2305" s="187">
        <v>427.42</v>
      </c>
    </row>
    <row r="2306" spans="1:5">
      <c r="A2306" s="186">
        <v>34612</v>
      </c>
      <c r="B2306" s="186" t="s">
        <v>3112</v>
      </c>
      <c r="C2306" s="186" t="s">
        <v>175</v>
      </c>
      <c r="D2306" s="186" t="s">
        <v>177</v>
      </c>
      <c r="E2306" s="187">
        <v>774.1</v>
      </c>
    </row>
    <row r="2307" spans="1:5">
      <c r="A2307" s="186">
        <v>34635</v>
      </c>
      <c r="B2307" s="186" t="s">
        <v>3113</v>
      </c>
      <c r="C2307" s="186" t="s">
        <v>175</v>
      </c>
      <c r="D2307" s="186" t="s">
        <v>177</v>
      </c>
      <c r="E2307" s="187">
        <v>995.46</v>
      </c>
    </row>
    <row r="2308" spans="1:5">
      <c r="A2308" s="186">
        <v>34633</v>
      </c>
      <c r="B2308" s="186" t="s">
        <v>3114</v>
      </c>
      <c r="C2308" s="186" t="s">
        <v>175</v>
      </c>
      <c r="D2308" s="186" t="s">
        <v>177</v>
      </c>
      <c r="E2308" s="188">
        <v>1097.25</v>
      </c>
    </row>
    <row r="2309" spans="1:5">
      <c r="A2309" s="186">
        <v>40440</v>
      </c>
      <c r="B2309" s="186" t="s">
        <v>3115</v>
      </c>
      <c r="C2309" s="186" t="s">
        <v>186</v>
      </c>
      <c r="D2309" s="186" t="s">
        <v>177</v>
      </c>
      <c r="E2309" s="187">
        <v>560.6</v>
      </c>
    </row>
    <row r="2310" spans="1:5">
      <c r="A2310" s="186">
        <v>40441</v>
      </c>
      <c r="B2310" s="186" t="s">
        <v>3116</v>
      </c>
      <c r="C2310" s="186" t="s">
        <v>186</v>
      </c>
      <c r="D2310" s="186" t="s">
        <v>177</v>
      </c>
      <c r="E2310" s="187">
        <v>357.91</v>
      </c>
    </row>
    <row r="2311" spans="1:5">
      <c r="A2311" s="186">
        <v>40449</v>
      </c>
      <c r="B2311" s="186" t="s">
        <v>3117</v>
      </c>
      <c r="C2311" s="186" t="s">
        <v>186</v>
      </c>
      <c r="D2311" s="186" t="s">
        <v>177</v>
      </c>
      <c r="E2311" s="187">
        <v>300.89</v>
      </c>
    </row>
    <row r="2312" spans="1:5">
      <c r="A2312" s="186">
        <v>34800</v>
      </c>
      <c r="B2312" s="186" t="s">
        <v>3118</v>
      </c>
      <c r="C2312" s="186" t="s">
        <v>186</v>
      </c>
      <c r="D2312" s="186" t="s">
        <v>177</v>
      </c>
      <c r="E2312" s="187">
        <v>376.26</v>
      </c>
    </row>
    <row r="2313" spans="1:5">
      <c r="A2313" s="186">
        <v>11592</v>
      </c>
      <c r="B2313" s="186" t="s">
        <v>3119</v>
      </c>
      <c r="C2313" s="186" t="s">
        <v>175</v>
      </c>
      <c r="D2313" s="186" t="s">
        <v>177</v>
      </c>
      <c r="E2313" s="187">
        <v>538.21</v>
      </c>
    </row>
    <row r="2314" spans="1:5">
      <c r="A2314" s="186">
        <v>40438</v>
      </c>
      <c r="B2314" s="186" t="s">
        <v>3120</v>
      </c>
      <c r="C2314" s="186" t="s">
        <v>186</v>
      </c>
      <c r="D2314" s="186" t="s">
        <v>177</v>
      </c>
      <c r="E2314" s="187">
        <v>250.67</v>
      </c>
    </row>
    <row r="2315" spans="1:5">
      <c r="A2315" s="186">
        <v>40436</v>
      </c>
      <c r="B2315" s="186" t="s">
        <v>3121</v>
      </c>
      <c r="C2315" s="186" t="s">
        <v>186</v>
      </c>
      <c r="D2315" s="186" t="s">
        <v>177</v>
      </c>
      <c r="E2315" s="187">
        <v>312.57</v>
      </c>
    </row>
    <row r="2316" spans="1:5">
      <c r="A2316" s="186">
        <v>4315</v>
      </c>
      <c r="B2316" s="186" t="s">
        <v>3122</v>
      </c>
      <c r="C2316" s="186" t="s">
        <v>175</v>
      </c>
      <c r="D2316" s="186" t="s">
        <v>176</v>
      </c>
      <c r="E2316" s="187">
        <v>1.3</v>
      </c>
    </row>
    <row r="2317" spans="1:5">
      <c r="A2317" s="186">
        <v>402</v>
      </c>
      <c r="B2317" s="186" t="s">
        <v>3123</v>
      </c>
      <c r="C2317" s="186" t="s">
        <v>175</v>
      </c>
      <c r="D2317" s="186" t="s">
        <v>177</v>
      </c>
      <c r="E2317" s="187">
        <v>13.87</v>
      </c>
    </row>
    <row r="2318" spans="1:5">
      <c r="A2318" s="186">
        <v>4226</v>
      </c>
      <c r="B2318" s="186" t="s">
        <v>3124</v>
      </c>
      <c r="C2318" s="186" t="s">
        <v>184</v>
      </c>
      <c r="D2318" s="186" t="s">
        <v>174</v>
      </c>
      <c r="E2318" s="187">
        <v>7.39</v>
      </c>
    </row>
    <row r="2319" spans="1:5">
      <c r="A2319" s="186">
        <v>4222</v>
      </c>
      <c r="B2319" s="186" t="s">
        <v>3125</v>
      </c>
      <c r="C2319" s="186" t="s">
        <v>180</v>
      </c>
      <c r="D2319" s="186" t="s">
        <v>174</v>
      </c>
      <c r="E2319" s="187">
        <v>6.22</v>
      </c>
    </row>
    <row r="2320" spans="1:5">
      <c r="A2320" s="186">
        <v>34804</v>
      </c>
      <c r="B2320" s="186" t="s">
        <v>3126</v>
      </c>
      <c r="C2320" s="186" t="s">
        <v>173</v>
      </c>
      <c r="D2320" s="186" t="s">
        <v>177</v>
      </c>
      <c r="E2320" s="187">
        <v>45.43</v>
      </c>
    </row>
    <row r="2321" spans="1:5">
      <c r="A2321" s="186">
        <v>4013</v>
      </c>
      <c r="B2321" s="186" t="s">
        <v>3127</v>
      </c>
      <c r="C2321" s="186" t="s">
        <v>173</v>
      </c>
      <c r="D2321" s="186" t="s">
        <v>176</v>
      </c>
      <c r="E2321" s="187">
        <v>5.64</v>
      </c>
    </row>
    <row r="2322" spans="1:5">
      <c r="A2322" s="186">
        <v>4011</v>
      </c>
      <c r="B2322" s="186" t="s">
        <v>3128</v>
      </c>
      <c r="C2322" s="186" t="s">
        <v>173</v>
      </c>
      <c r="D2322" s="186" t="s">
        <v>176</v>
      </c>
      <c r="E2322" s="187">
        <v>6.3</v>
      </c>
    </row>
    <row r="2323" spans="1:5">
      <c r="A2323" s="186">
        <v>4021</v>
      </c>
      <c r="B2323" s="186" t="s">
        <v>3129</v>
      </c>
      <c r="C2323" s="186" t="s">
        <v>173</v>
      </c>
      <c r="D2323" s="186" t="s">
        <v>176</v>
      </c>
      <c r="E2323" s="187">
        <v>7.86</v>
      </c>
    </row>
    <row r="2324" spans="1:5">
      <c r="A2324" s="186">
        <v>4019</v>
      </c>
      <c r="B2324" s="186" t="s">
        <v>3130</v>
      </c>
      <c r="C2324" s="186" t="s">
        <v>173</v>
      </c>
      <c r="D2324" s="186" t="s">
        <v>176</v>
      </c>
      <c r="E2324" s="187">
        <v>9.44</v>
      </c>
    </row>
    <row r="2325" spans="1:5">
      <c r="A2325" s="186">
        <v>4012</v>
      </c>
      <c r="B2325" s="186" t="s">
        <v>3131</v>
      </c>
      <c r="C2325" s="186" t="s">
        <v>173</v>
      </c>
      <c r="D2325" s="186" t="s">
        <v>176</v>
      </c>
      <c r="E2325" s="187">
        <v>12.64</v>
      </c>
    </row>
    <row r="2326" spans="1:5">
      <c r="A2326" s="186">
        <v>4020</v>
      </c>
      <c r="B2326" s="186" t="s">
        <v>3132</v>
      </c>
      <c r="C2326" s="186" t="s">
        <v>173</v>
      </c>
      <c r="D2326" s="186" t="s">
        <v>176</v>
      </c>
      <c r="E2326" s="187">
        <v>15.83</v>
      </c>
    </row>
    <row r="2327" spans="1:5">
      <c r="A2327" s="186">
        <v>4018</v>
      </c>
      <c r="B2327" s="186" t="s">
        <v>3133</v>
      </c>
      <c r="C2327" s="186" t="s">
        <v>173</v>
      </c>
      <c r="D2327" s="186" t="s">
        <v>176</v>
      </c>
      <c r="E2327" s="187">
        <v>18.97</v>
      </c>
    </row>
    <row r="2328" spans="1:5">
      <c r="A2328" s="186">
        <v>36498</v>
      </c>
      <c r="B2328" s="186" t="s">
        <v>3134</v>
      </c>
      <c r="C2328" s="186" t="s">
        <v>175</v>
      </c>
      <c r="D2328" s="186" t="s">
        <v>177</v>
      </c>
      <c r="E2328" s="188">
        <v>4772.12</v>
      </c>
    </row>
    <row r="2329" spans="1:5">
      <c r="A2329" s="186">
        <v>12872</v>
      </c>
      <c r="B2329" s="186" t="s">
        <v>3135</v>
      </c>
      <c r="C2329" s="186" t="s">
        <v>187</v>
      </c>
      <c r="D2329" s="186" t="s">
        <v>176</v>
      </c>
      <c r="E2329" s="187">
        <v>11.97</v>
      </c>
    </row>
    <row r="2330" spans="1:5">
      <c r="A2330" s="186">
        <v>41075</v>
      </c>
      <c r="B2330" s="186" t="s">
        <v>3136</v>
      </c>
      <c r="C2330" s="186" t="s">
        <v>188</v>
      </c>
      <c r="D2330" s="186" t="s">
        <v>176</v>
      </c>
      <c r="E2330" s="188">
        <v>2119.2800000000002</v>
      </c>
    </row>
    <row r="2331" spans="1:5">
      <c r="A2331" s="186">
        <v>3315</v>
      </c>
      <c r="B2331" s="186" t="s">
        <v>3137</v>
      </c>
      <c r="C2331" s="186" t="s">
        <v>184</v>
      </c>
      <c r="D2331" s="186" t="s">
        <v>176</v>
      </c>
      <c r="E2331" s="187">
        <v>0.42</v>
      </c>
    </row>
    <row r="2332" spans="1:5">
      <c r="A2332" s="186">
        <v>36870</v>
      </c>
      <c r="B2332" s="186" t="s">
        <v>3138</v>
      </c>
      <c r="C2332" s="186" t="s">
        <v>184</v>
      </c>
      <c r="D2332" s="186" t="s">
        <v>176</v>
      </c>
      <c r="E2332" s="187">
        <v>0.63</v>
      </c>
    </row>
    <row r="2333" spans="1:5">
      <c r="A2333" s="186">
        <v>5092</v>
      </c>
      <c r="B2333" s="186" t="s">
        <v>3139</v>
      </c>
      <c r="C2333" s="186" t="s">
        <v>198</v>
      </c>
      <c r="D2333" s="186" t="s">
        <v>176</v>
      </c>
      <c r="E2333" s="187">
        <v>13.95</v>
      </c>
    </row>
    <row r="2334" spans="1:5">
      <c r="A2334" s="186">
        <v>11462</v>
      </c>
      <c r="B2334" s="186" t="s">
        <v>3140</v>
      </c>
      <c r="C2334" s="186" t="s">
        <v>198</v>
      </c>
      <c r="D2334" s="186" t="s">
        <v>176</v>
      </c>
      <c r="E2334" s="187">
        <v>14.26</v>
      </c>
    </row>
    <row r="2335" spans="1:5">
      <c r="A2335" s="186">
        <v>36529</v>
      </c>
      <c r="B2335" s="186" t="s">
        <v>3141</v>
      </c>
      <c r="C2335" s="186" t="s">
        <v>175</v>
      </c>
      <c r="D2335" s="186" t="s">
        <v>177</v>
      </c>
      <c r="E2335" s="188">
        <v>64438.77</v>
      </c>
    </row>
    <row r="2336" spans="1:5">
      <c r="A2336" s="186">
        <v>3318</v>
      </c>
      <c r="B2336" s="186" t="s">
        <v>3142</v>
      </c>
      <c r="C2336" s="186" t="s">
        <v>175</v>
      </c>
      <c r="D2336" s="186" t="s">
        <v>177</v>
      </c>
      <c r="E2336" s="188">
        <v>50520</v>
      </c>
    </row>
    <row r="2337" spans="1:5">
      <c r="A2337" s="186">
        <v>3324</v>
      </c>
      <c r="B2337" s="186" t="s">
        <v>3143</v>
      </c>
      <c r="C2337" s="186" t="s">
        <v>173</v>
      </c>
      <c r="D2337" s="186" t="s">
        <v>176</v>
      </c>
      <c r="E2337" s="187">
        <v>4.6399999999999997</v>
      </c>
    </row>
    <row r="2338" spans="1:5">
      <c r="A2338" s="186">
        <v>3322</v>
      </c>
      <c r="B2338" s="186" t="s">
        <v>3144</v>
      </c>
      <c r="C2338" s="186" t="s">
        <v>173</v>
      </c>
      <c r="D2338" s="186" t="s">
        <v>174</v>
      </c>
      <c r="E2338" s="187">
        <v>6.5</v>
      </c>
    </row>
    <row r="2339" spans="1:5">
      <c r="A2339" s="186">
        <v>5076</v>
      </c>
      <c r="B2339" s="186" t="s">
        <v>3145</v>
      </c>
      <c r="C2339" s="186" t="s">
        <v>184</v>
      </c>
      <c r="D2339" s="186" t="s">
        <v>176</v>
      </c>
      <c r="E2339" s="187">
        <v>17.72</v>
      </c>
    </row>
    <row r="2340" spans="1:5">
      <c r="A2340" s="186">
        <v>5077</v>
      </c>
      <c r="B2340" s="186" t="s">
        <v>3146</v>
      </c>
      <c r="C2340" s="186" t="s">
        <v>184</v>
      </c>
      <c r="D2340" s="186" t="s">
        <v>176</v>
      </c>
      <c r="E2340" s="187">
        <v>19.59</v>
      </c>
    </row>
    <row r="2341" spans="1:5">
      <c r="A2341" s="186">
        <v>11837</v>
      </c>
      <c r="B2341" s="186" t="s">
        <v>3147</v>
      </c>
      <c r="C2341" s="186" t="s">
        <v>175</v>
      </c>
      <c r="D2341" s="186" t="s">
        <v>176</v>
      </c>
      <c r="E2341" s="187">
        <v>33.46</v>
      </c>
    </row>
    <row r="2342" spans="1:5">
      <c r="A2342" s="186">
        <v>38055</v>
      </c>
      <c r="B2342" s="186" t="s">
        <v>3148</v>
      </c>
      <c r="C2342" s="186" t="s">
        <v>175</v>
      </c>
      <c r="D2342" s="186" t="s">
        <v>176</v>
      </c>
      <c r="E2342" s="187">
        <v>3.03</v>
      </c>
    </row>
    <row r="2343" spans="1:5">
      <c r="A2343" s="186">
        <v>415</v>
      </c>
      <c r="B2343" s="186" t="s">
        <v>3149</v>
      </c>
      <c r="C2343" s="186" t="s">
        <v>175</v>
      </c>
      <c r="D2343" s="186" t="s">
        <v>176</v>
      </c>
      <c r="E2343" s="187">
        <v>13.72</v>
      </c>
    </row>
    <row r="2344" spans="1:5">
      <c r="A2344" s="186">
        <v>416</v>
      </c>
      <c r="B2344" s="186" t="s">
        <v>3150</v>
      </c>
      <c r="C2344" s="186" t="s">
        <v>175</v>
      </c>
      <c r="D2344" s="186" t="s">
        <v>176</v>
      </c>
      <c r="E2344" s="187">
        <v>5.0199999999999996</v>
      </c>
    </row>
    <row r="2345" spans="1:5">
      <c r="A2345" s="186">
        <v>425</v>
      </c>
      <c r="B2345" s="186" t="s">
        <v>3151</v>
      </c>
      <c r="C2345" s="186" t="s">
        <v>175</v>
      </c>
      <c r="D2345" s="186" t="s">
        <v>176</v>
      </c>
      <c r="E2345" s="187">
        <v>3.11</v>
      </c>
    </row>
    <row r="2346" spans="1:5">
      <c r="A2346" s="186">
        <v>426</v>
      </c>
      <c r="B2346" s="186" t="s">
        <v>3152</v>
      </c>
      <c r="C2346" s="186" t="s">
        <v>175</v>
      </c>
      <c r="D2346" s="186" t="s">
        <v>176</v>
      </c>
      <c r="E2346" s="187">
        <v>17.149999999999999</v>
      </c>
    </row>
    <row r="2347" spans="1:5">
      <c r="A2347" s="186">
        <v>38056</v>
      </c>
      <c r="B2347" s="186" t="s">
        <v>3153</v>
      </c>
      <c r="C2347" s="186" t="s">
        <v>175</v>
      </c>
      <c r="D2347" s="186" t="s">
        <v>176</v>
      </c>
      <c r="E2347" s="187">
        <v>16.739999999999998</v>
      </c>
    </row>
    <row r="2348" spans="1:5">
      <c r="A2348" s="186">
        <v>1564</v>
      </c>
      <c r="B2348" s="186" t="s">
        <v>3154</v>
      </c>
      <c r="C2348" s="186" t="s">
        <v>175</v>
      </c>
      <c r="D2348" s="186" t="s">
        <v>176</v>
      </c>
      <c r="E2348" s="187">
        <v>6.39</v>
      </c>
    </row>
    <row r="2349" spans="1:5">
      <c r="A2349" s="186">
        <v>11032</v>
      </c>
      <c r="B2349" s="186" t="s">
        <v>3155</v>
      </c>
      <c r="C2349" s="186" t="s">
        <v>175</v>
      </c>
      <c r="D2349" s="186" t="s">
        <v>176</v>
      </c>
      <c r="E2349" s="187">
        <v>7.36</v>
      </c>
    </row>
    <row r="2350" spans="1:5">
      <c r="A2350" s="186">
        <v>36786</v>
      </c>
      <c r="B2350" s="186" t="s">
        <v>3156</v>
      </c>
      <c r="C2350" s="186" t="s">
        <v>252</v>
      </c>
      <c r="D2350" s="186" t="s">
        <v>177</v>
      </c>
      <c r="E2350" s="187">
        <v>148.86000000000001</v>
      </c>
    </row>
    <row r="2351" spans="1:5">
      <c r="A2351" s="186">
        <v>36785</v>
      </c>
      <c r="B2351" s="186" t="s">
        <v>3157</v>
      </c>
      <c r="C2351" s="186" t="s">
        <v>252</v>
      </c>
      <c r="D2351" s="186" t="s">
        <v>177</v>
      </c>
      <c r="E2351" s="187">
        <v>129.35</v>
      </c>
    </row>
    <row r="2352" spans="1:5">
      <c r="A2352" s="186">
        <v>36782</v>
      </c>
      <c r="B2352" s="186" t="s">
        <v>3158</v>
      </c>
      <c r="C2352" s="186" t="s">
        <v>252</v>
      </c>
      <c r="D2352" s="186" t="s">
        <v>177</v>
      </c>
      <c r="E2352" s="187">
        <v>154.4</v>
      </c>
    </row>
    <row r="2353" spans="1:5">
      <c r="A2353" s="186">
        <v>25930</v>
      </c>
      <c r="B2353" s="186" t="s">
        <v>3159</v>
      </c>
      <c r="C2353" s="186" t="s">
        <v>252</v>
      </c>
      <c r="D2353" s="186" t="s">
        <v>177</v>
      </c>
      <c r="E2353" s="187">
        <v>173.91</v>
      </c>
    </row>
    <row r="2354" spans="1:5">
      <c r="A2354" s="186">
        <v>4824</v>
      </c>
      <c r="B2354" s="186" t="s">
        <v>3160</v>
      </c>
      <c r="C2354" s="186" t="s">
        <v>184</v>
      </c>
      <c r="D2354" s="186" t="s">
        <v>176</v>
      </c>
      <c r="E2354" s="187">
        <v>0.47</v>
      </c>
    </row>
    <row r="2355" spans="1:5">
      <c r="A2355" s="186">
        <v>11795</v>
      </c>
      <c r="B2355" s="186" t="s">
        <v>3161</v>
      </c>
      <c r="C2355" s="186" t="s">
        <v>173</v>
      </c>
      <c r="D2355" s="186" t="s">
        <v>177</v>
      </c>
      <c r="E2355" s="187">
        <v>422.64</v>
      </c>
    </row>
    <row r="2356" spans="1:5">
      <c r="A2356" s="186">
        <v>134</v>
      </c>
      <c r="B2356" s="186" t="s">
        <v>3162</v>
      </c>
      <c r="C2356" s="186" t="s">
        <v>184</v>
      </c>
      <c r="D2356" s="186" t="s">
        <v>176</v>
      </c>
      <c r="E2356" s="187">
        <v>1.7</v>
      </c>
    </row>
    <row r="2357" spans="1:5">
      <c r="A2357" s="186">
        <v>4229</v>
      </c>
      <c r="B2357" s="186" t="s">
        <v>3163</v>
      </c>
      <c r="C2357" s="186" t="s">
        <v>184</v>
      </c>
      <c r="D2357" s="186" t="s">
        <v>176</v>
      </c>
      <c r="E2357" s="187">
        <v>30.09</v>
      </c>
    </row>
    <row r="2358" spans="1:5">
      <c r="A2358" s="186">
        <v>11244</v>
      </c>
      <c r="B2358" s="186" t="s">
        <v>3164</v>
      </c>
      <c r="C2358" s="186" t="s">
        <v>175</v>
      </c>
      <c r="D2358" s="186" t="s">
        <v>177</v>
      </c>
      <c r="E2358" s="187">
        <v>292.55</v>
      </c>
    </row>
    <row r="2359" spans="1:5">
      <c r="A2359" s="186">
        <v>11245</v>
      </c>
      <c r="B2359" s="186" t="s">
        <v>3165</v>
      </c>
      <c r="C2359" s="186" t="s">
        <v>175</v>
      </c>
      <c r="D2359" s="186" t="s">
        <v>177</v>
      </c>
      <c r="E2359" s="187">
        <v>404.65</v>
      </c>
    </row>
    <row r="2360" spans="1:5">
      <c r="A2360" s="186">
        <v>11235</v>
      </c>
      <c r="B2360" s="186" t="s">
        <v>3166</v>
      </c>
      <c r="C2360" s="186" t="s">
        <v>175</v>
      </c>
      <c r="D2360" s="186" t="s">
        <v>177</v>
      </c>
      <c r="E2360" s="187">
        <v>223.25</v>
      </c>
    </row>
    <row r="2361" spans="1:5">
      <c r="A2361" s="186">
        <v>11236</v>
      </c>
      <c r="B2361" s="186" t="s">
        <v>3167</v>
      </c>
      <c r="C2361" s="186" t="s">
        <v>175</v>
      </c>
      <c r="D2361" s="186" t="s">
        <v>177</v>
      </c>
      <c r="E2361" s="187">
        <v>283.72000000000003</v>
      </c>
    </row>
    <row r="2362" spans="1:5">
      <c r="A2362" s="186">
        <v>11731</v>
      </c>
      <c r="B2362" s="186" t="s">
        <v>3168</v>
      </c>
      <c r="C2362" s="186" t="s">
        <v>175</v>
      </c>
      <c r="D2362" s="186" t="s">
        <v>176</v>
      </c>
      <c r="E2362" s="187">
        <v>5.64</v>
      </c>
    </row>
    <row r="2363" spans="1:5">
      <c r="A2363" s="186">
        <v>11732</v>
      </c>
      <c r="B2363" s="186" t="s">
        <v>3169</v>
      </c>
      <c r="C2363" s="186" t="s">
        <v>175</v>
      </c>
      <c r="D2363" s="186" t="s">
        <v>176</v>
      </c>
      <c r="E2363" s="187">
        <v>28.65</v>
      </c>
    </row>
    <row r="2364" spans="1:5">
      <c r="A2364" s="186">
        <v>36494</v>
      </c>
      <c r="B2364" s="186" t="s">
        <v>3170</v>
      </c>
      <c r="C2364" s="186" t="s">
        <v>175</v>
      </c>
      <c r="D2364" s="186" t="s">
        <v>177</v>
      </c>
      <c r="E2364" s="188">
        <v>607038.12</v>
      </c>
    </row>
    <row r="2365" spans="1:5">
      <c r="A2365" s="186">
        <v>36493</v>
      </c>
      <c r="B2365" s="186" t="s">
        <v>3171</v>
      </c>
      <c r="C2365" s="186" t="s">
        <v>175</v>
      </c>
      <c r="D2365" s="186" t="s">
        <v>177</v>
      </c>
      <c r="E2365" s="188">
        <v>687749.53</v>
      </c>
    </row>
    <row r="2366" spans="1:5">
      <c r="A2366" s="186">
        <v>36492</v>
      </c>
      <c r="B2366" s="186" t="s">
        <v>3172</v>
      </c>
      <c r="C2366" s="186" t="s">
        <v>175</v>
      </c>
      <c r="D2366" s="186" t="s">
        <v>177</v>
      </c>
      <c r="E2366" s="188">
        <v>1277577.81</v>
      </c>
    </row>
    <row r="2367" spans="1:5">
      <c r="A2367" s="186">
        <v>13333</v>
      </c>
      <c r="B2367" s="186" t="s">
        <v>3173</v>
      </c>
      <c r="C2367" s="186" t="s">
        <v>175</v>
      </c>
      <c r="D2367" s="186" t="s">
        <v>177</v>
      </c>
      <c r="E2367" s="188">
        <v>132151.10999999999</v>
      </c>
    </row>
    <row r="2368" spans="1:5">
      <c r="A2368" s="186">
        <v>13533</v>
      </c>
      <c r="B2368" s="186" t="s">
        <v>3174</v>
      </c>
      <c r="C2368" s="186" t="s">
        <v>175</v>
      </c>
      <c r="D2368" s="186" t="s">
        <v>177</v>
      </c>
      <c r="E2368" s="188">
        <v>118128.41</v>
      </c>
    </row>
    <row r="2369" spans="1:5">
      <c r="A2369" s="186">
        <v>36499</v>
      </c>
      <c r="B2369" s="186" t="s">
        <v>3175</v>
      </c>
      <c r="C2369" s="186" t="s">
        <v>175</v>
      </c>
      <c r="D2369" s="186" t="s">
        <v>177</v>
      </c>
      <c r="E2369" s="188">
        <v>2576.94</v>
      </c>
    </row>
    <row r="2370" spans="1:5">
      <c r="A2370" s="186">
        <v>39585</v>
      </c>
      <c r="B2370" s="186" t="s">
        <v>3176</v>
      </c>
      <c r="C2370" s="186" t="s">
        <v>175</v>
      </c>
      <c r="D2370" s="186" t="s">
        <v>177</v>
      </c>
      <c r="E2370" s="188">
        <v>85329.96</v>
      </c>
    </row>
    <row r="2371" spans="1:5">
      <c r="A2371" s="186">
        <v>39586</v>
      </c>
      <c r="B2371" s="186" t="s">
        <v>3177</v>
      </c>
      <c r="C2371" s="186" t="s">
        <v>175</v>
      </c>
      <c r="D2371" s="186" t="s">
        <v>177</v>
      </c>
      <c r="E2371" s="188">
        <v>100086.27</v>
      </c>
    </row>
    <row r="2372" spans="1:5">
      <c r="A2372" s="186">
        <v>39587</v>
      </c>
      <c r="B2372" s="186" t="s">
        <v>3178</v>
      </c>
      <c r="C2372" s="186" t="s">
        <v>175</v>
      </c>
      <c r="D2372" s="186" t="s">
        <v>177</v>
      </c>
      <c r="E2372" s="188">
        <v>121899.95</v>
      </c>
    </row>
    <row r="2373" spans="1:5">
      <c r="A2373" s="186">
        <v>39588</v>
      </c>
      <c r="B2373" s="186" t="s">
        <v>3179</v>
      </c>
      <c r="C2373" s="186" t="s">
        <v>175</v>
      </c>
      <c r="D2373" s="186" t="s">
        <v>177</v>
      </c>
      <c r="E2373" s="188">
        <v>141147.31</v>
      </c>
    </row>
    <row r="2374" spans="1:5">
      <c r="A2374" s="186">
        <v>39584</v>
      </c>
      <c r="B2374" s="186" t="s">
        <v>3180</v>
      </c>
      <c r="C2374" s="186" t="s">
        <v>175</v>
      </c>
      <c r="D2374" s="186" t="s">
        <v>177</v>
      </c>
      <c r="E2374" s="188">
        <v>75988.58</v>
      </c>
    </row>
    <row r="2375" spans="1:5">
      <c r="A2375" s="186">
        <v>39590</v>
      </c>
      <c r="B2375" s="186" t="s">
        <v>3181</v>
      </c>
      <c r="C2375" s="186" t="s">
        <v>175</v>
      </c>
      <c r="D2375" s="186" t="s">
        <v>177</v>
      </c>
      <c r="E2375" s="188">
        <v>74166.5</v>
      </c>
    </row>
    <row r="2376" spans="1:5">
      <c r="A2376" s="186">
        <v>39592</v>
      </c>
      <c r="B2376" s="186" t="s">
        <v>3182</v>
      </c>
      <c r="C2376" s="186" t="s">
        <v>175</v>
      </c>
      <c r="D2376" s="186" t="s">
        <v>177</v>
      </c>
      <c r="E2376" s="188">
        <v>106579.05</v>
      </c>
    </row>
    <row r="2377" spans="1:5">
      <c r="A2377" s="186">
        <v>39593</v>
      </c>
      <c r="B2377" s="186" t="s">
        <v>3183</v>
      </c>
      <c r="C2377" s="186" t="s">
        <v>175</v>
      </c>
      <c r="D2377" s="186" t="s">
        <v>177</v>
      </c>
      <c r="E2377" s="188">
        <v>121899.95</v>
      </c>
    </row>
    <row r="2378" spans="1:5">
      <c r="A2378" s="186">
        <v>14254</v>
      </c>
      <c r="B2378" s="186" t="s">
        <v>3184</v>
      </c>
      <c r="C2378" s="186" t="s">
        <v>175</v>
      </c>
      <c r="D2378" s="186" t="s">
        <v>177</v>
      </c>
      <c r="E2378" s="188">
        <v>69290.5</v>
      </c>
    </row>
    <row r="2379" spans="1:5">
      <c r="A2379" s="186">
        <v>25987</v>
      </c>
      <c r="B2379" s="186" t="s">
        <v>3185</v>
      </c>
      <c r="C2379" s="186" t="s">
        <v>175</v>
      </c>
      <c r="D2379" s="186" t="s">
        <v>177</v>
      </c>
      <c r="E2379" s="188">
        <v>57863.09</v>
      </c>
    </row>
    <row r="2380" spans="1:5">
      <c r="A2380" s="186">
        <v>25019</v>
      </c>
      <c r="B2380" s="186" t="s">
        <v>3186</v>
      </c>
      <c r="C2380" s="186" t="s">
        <v>175</v>
      </c>
      <c r="D2380" s="186" t="s">
        <v>177</v>
      </c>
      <c r="E2380" s="188">
        <v>99183.81</v>
      </c>
    </row>
    <row r="2381" spans="1:5">
      <c r="A2381" s="186">
        <v>36501</v>
      </c>
      <c r="B2381" s="186" t="s">
        <v>3187</v>
      </c>
      <c r="C2381" s="186" t="s">
        <v>175</v>
      </c>
      <c r="D2381" s="186" t="s">
        <v>177</v>
      </c>
      <c r="E2381" s="188">
        <v>88307.77</v>
      </c>
    </row>
    <row r="2382" spans="1:5">
      <c r="A2382" s="186">
        <v>25986</v>
      </c>
      <c r="B2382" s="186" t="s">
        <v>3188</v>
      </c>
      <c r="C2382" s="186" t="s">
        <v>175</v>
      </c>
      <c r="D2382" s="186" t="s">
        <v>177</v>
      </c>
      <c r="E2382" s="188">
        <v>106162.86</v>
      </c>
    </row>
    <row r="2383" spans="1:5">
      <c r="A2383" s="186">
        <v>36500</v>
      </c>
      <c r="B2383" s="186" t="s">
        <v>3189</v>
      </c>
      <c r="C2383" s="186" t="s">
        <v>175</v>
      </c>
      <c r="D2383" s="186" t="s">
        <v>177</v>
      </c>
      <c r="E2383" s="188">
        <v>62404.69</v>
      </c>
    </row>
    <row r="2384" spans="1:5">
      <c r="A2384" s="186">
        <v>20017</v>
      </c>
      <c r="B2384" s="186" t="s">
        <v>3190</v>
      </c>
      <c r="C2384" s="186" t="s">
        <v>181</v>
      </c>
      <c r="D2384" s="186" t="s">
        <v>176</v>
      </c>
      <c r="E2384" s="187">
        <v>4.72</v>
      </c>
    </row>
    <row r="2385" spans="1:5">
      <c r="A2385" s="186">
        <v>20007</v>
      </c>
      <c r="B2385" s="186" t="s">
        <v>3191</v>
      </c>
      <c r="C2385" s="186" t="s">
        <v>181</v>
      </c>
      <c r="D2385" s="186" t="s">
        <v>176</v>
      </c>
      <c r="E2385" s="187">
        <v>2.82</v>
      </c>
    </row>
    <row r="2386" spans="1:5">
      <c r="A2386" s="186">
        <v>39831</v>
      </c>
      <c r="B2386" s="186" t="s">
        <v>3192</v>
      </c>
      <c r="C2386" s="186" t="s">
        <v>199</v>
      </c>
      <c r="D2386" s="186" t="s">
        <v>177</v>
      </c>
      <c r="E2386" s="187">
        <v>223.37</v>
      </c>
    </row>
    <row r="2387" spans="1:5">
      <c r="A2387" s="186">
        <v>39836</v>
      </c>
      <c r="B2387" s="186" t="s">
        <v>3193</v>
      </c>
      <c r="C2387" s="186" t="s">
        <v>199</v>
      </c>
      <c r="D2387" s="186" t="s">
        <v>177</v>
      </c>
      <c r="E2387" s="187">
        <v>196.27</v>
      </c>
    </row>
    <row r="2388" spans="1:5">
      <c r="A2388" s="186">
        <v>39830</v>
      </c>
      <c r="B2388" s="186" t="s">
        <v>3194</v>
      </c>
      <c r="C2388" s="186" t="s">
        <v>199</v>
      </c>
      <c r="D2388" s="186" t="s">
        <v>177</v>
      </c>
      <c r="E2388" s="187">
        <v>223.84</v>
      </c>
    </row>
    <row r="2389" spans="1:5">
      <c r="A2389" s="186">
        <v>36888</v>
      </c>
      <c r="B2389" s="186" t="s">
        <v>3195</v>
      </c>
      <c r="C2389" s="186" t="s">
        <v>181</v>
      </c>
      <c r="D2389" s="186" t="s">
        <v>176</v>
      </c>
      <c r="E2389" s="187">
        <v>8.4600000000000009</v>
      </c>
    </row>
    <row r="2390" spans="1:5">
      <c r="A2390" s="186">
        <v>40527</v>
      </c>
      <c r="B2390" s="186" t="s">
        <v>3196</v>
      </c>
      <c r="C2390" s="186" t="s">
        <v>175</v>
      </c>
      <c r="D2390" s="186" t="s">
        <v>176</v>
      </c>
      <c r="E2390" s="188">
        <v>2383.91</v>
      </c>
    </row>
    <row r="2391" spans="1:5">
      <c r="A2391" s="186">
        <v>36497</v>
      </c>
      <c r="B2391" s="186" t="s">
        <v>3197</v>
      </c>
      <c r="C2391" s="186" t="s">
        <v>175</v>
      </c>
      <c r="D2391" s="186" t="s">
        <v>176</v>
      </c>
      <c r="E2391" s="188">
        <v>2721.5</v>
      </c>
    </row>
    <row r="2392" spans="1:5">
      <c r="A2392" s="186">
        <v>36487</v>
      </c>
      <c r="B2392" s="186" t="s">
        <v>3198</v>
      </c>
      <c r="C2392" s="186" t="s">
        <v>175</v>
      </c>
      <c r="D2392" s="186" t="s">
        <v>176</v>
      </c>
      <c r="E2392" s="188">
        <v>4738.54</v>
      </c>
    </row>
    <row r="2393" spans="1:5">
      <c r="A2393" s="186">
        <v>25952</v>
      </c>
      <c r="B2393" s="186" t="s">
        <v>3199</v>
      </c>
      <c r="C2393" s="186" t="s">
        <v>175</v>
      </c>
      <c r="D2393" s="186" t="s">
        <v>177</v>
      </c>
      <c r="E2393" s="188">
        <v>1061499.48</v>
      </c>
    </row>
    <row r="2394" spans="1:5">
      <c r="A2394" s="186">
        <v>25954</v>
      </c>
      <c r="B2394" s="186" t="s">
        <v>3200</v>
      </c>
      <c r="C2394" s="186" t="s">
        <v>175</v>
      </c>
      <c r="D2394" s="186" t="s">
        <v>177</v>
      </c>
      <c r="E2394" s="188">
        <v>2041345.16</v>
      </c>
    </row>
    <row r="2395" spans="1:5">
      <c r="A2395" s="186">
        <v>25953</v>
      </c>
      <c r="B2395" s="186" t="s">
        <v>3201</v>
      </c>
      <c r="C2395" s="186" t="s">
        <v>175</v>
      </c>
      <c r="D2395" s="186" t="s">
        <v>177</v>
      </c>
      <c r="E2395" s="188">
        <v>3470286.76</v>
      </c>
    </row>
    <row r="2396" spans="1:5">
      <c r="A2396" s="186">
        <v>37776</v>
      </c>
      <c r="B2396" s="186" t="s">
        <v>3202</v>
      </c>
      <c r="C2396" s="186" t="s">
        <v>175</v>
      </c>
      <c r="D2396" s="186" t="s">
        <v>177</v>
      </c>
      <c r="E2396" s="188">
        <v>212684.22</v>
      </c>
    </row>
    <row r="2397" spans="1:5">
      <c r="A2397" s="186">
        <v>37775</v>
      </c>
      <c r="B2397" s="186" t="s">
        <v>3203</v>
      </c>
      <c r="C2397" s="186" t="s">
        <v>175</v>
      </c>
      <c r="D2397" s="186" t="s">
        <v>177</v>
      </c>
      <c r="E2397" s="188">
        <v>334993.75</v>
      </c>
    </row>
    <row r="2398" spans="1:5">
      <c r="A2398" s="186">
        <v>36491</v>
      </c>
      <c r="B2398" s="186" t="s">
        <v>3204</v>
      </c>
      <c r="C2398" s="186" t="s">
        <v>175</v>
      </c>
      <c r="D2398" s="186" t="s">
        <v>177</v>
      </c>
      <c r="E2398" s="188">
        <v>1240581.25</v>
      </c>
    </row>
    <row r="2399" spans="1:5">
      <c r="A2399" s="186">
        <v>10712</v>
      </c>
      <c r="B2399" s="186" t="s">
        <v>3205</v>
      </c>
      <c r="C2399" s="186" t="s">
        <v>175</v>
      </c>
      <c r="D2399" s="186" t="s">
        <v>177</v>
      </c>
      <c r="E2399" s="188">
        <v>83748.429999999993</v>
      </c>
    </row>
    <row r="2400" spans="1:5">
      <c r="A2400" s="186">
        <v>3363</v>
      </c>
      <c r="B2400" s="186" t="s">
        <v>3206</v>
      </c>
      <c r="C2400" s="186" t="s">
        <v>175</v>
      </c>
      <c r="D2400" s="186" t="s">
        <v>177</v>
      </c>
      <c r="E2400" s="188">
        <v>117800</v>
      </c>
    </row>
    <row r="2401" spans="1:5">
      <c r="A2401" s="186">
        <v>3365</v>
      </c>
      <c r="B2401" s="186" t="s">
        <v>3207</v>
      </c>
      <c r="C2401" s="186" t="s">
        <v>175</v>
      </c>
      <c r="D2401" s="186" t="s">
        <v>177</v>
      </c>
      <c r="E2401" s="188">
        <v>275357.5</v>
      </c>
    </row>
    <row r="2402" spans="1:5">
      <c r="A2402" s="186">
        <v>7569</v>
      </c>
      <c r="B2402" s="186" t="s">
        <v>3208</v>
      </c>
      <c r="C2402" s="186" t="s">
        <v>175</v>
      </c>
      <c r="D2402" s="186" t="s">
        <v>177</v>
      </c>
      <c r="E2402" s="187">
        <v>64.790000000000006</v>
      </c>
    </row>
    <row r="2403" spans="1:5">
      <c r="A2403" s="186">
        <v>34349</v>
      </c>
      <c r="B2403" s="186" t="s">
        <v>3209</v>
      </c>
      <c r="C2403" s="186" t="s">
        <v>175</v>
      </c>
      <c r="D2403" s="186" t="s">
        <v>176</v>
      </c>
      <c r="E2403" s="187">
        <v>20.38</v>
      </c>
    </row>
    <row r="2404" spans="1:5">
      <c r="A2404" s="186">
        <v>11991</v>
      </c>
      <c r="B2404" s="186" t="s">
        <v>3210</v>
      </c>
      <c r="C2404" s="186" t="s">
        <v>175</v>
      </c>
      <c r="D2404" s="186" t="s">
        <v>176</v>
      </c>
      <c r="E2404" s="187">
        <v>38.11</v>
      </c>
    </row>
    <row r="2405" spans="1:5">
      <c r="A2405" s="186">
        <v>20062</v>
      </c>
      <c r="B2405" s="186" t="s">
        <v>3211</v>
      </c>
      <c r="C2405" s="186" t="s">
        <v>175</v>
      </c>
      <c r="D2405" s="186" t="s">
        <v>177</v>
      </c>
      <c r="E2405" s="187">
        <v>14.66</v>
      </c>
    </row>
    <row r="2406" spans="1:5">
      <c r="A2406" s="186">
        <v>11029</v>
      </c>
      <c r="B2406" s="186" t="s">
        <v>3212</v>
      </c>
      <c r="C2406" s="186" t="s">
        <v>217</v>
      </c>
      <c r="D2406" s="186" t="s">
        <v>176</v>
      </c>
      <c r="E2406" s="187">
        <v>1.1299999999999999</v>
      </c>
    </row>
    <row r="2407" spans="1:5">
      <c r="A2407" s="186">
        <v>4316</v>
      </c>
      <c r="B2407" s="186" t="s">
        <v>3213</v>
      </c>
      <c r="C2407" s="186" t="s">
        <v>175</v>
      </c>
      <c r="D2407" s="186" t="s">
        <v>176</v>
      </c>
      <c r="E2407" s="187">
        <v>1.1399999999999999</v>
      </c>
    </row>
    <row r="2408" spans="1:5">
      <c r="A2408" s="186">
        <v>4313</v>
      </c>
      <c r="B2408" s="186" t="s">
        <v>3214</v>
      </c>
      <c r="C2408" s="186" t="s">
        <v>217</v>
      </c>
      <c r="D2408" s="186" t="s">
        <v>176</v>
      </c>
      <c r="E2408" s="187">
        <v>1.63</v>
      </c>
    </row>
    <row r="2409" spans="1:5">
      <c r="A2409" s="186">
        <v>4317</v>
      </c>
      <c r="B2409" s="186" t="s">
        <v>3215</v>
      </c>
      <c r="C2409" s="186" t="s">
        <v>175</v>
      </c>
      <c r="D2409" s="186" t="s">
        <v>176</v>
      </c>
      <c r="E2409" s="187">
        <v>1.86</v>
      </c>
    </row>
    <row r="2410" spans="1:5">
      <c r="A2410" s="186">
        <v>4314</v>
      </c>
      <c r="B2410" s="186" t="s">
        <v>3216</v>
      </c>
      <c r="C2410" s="186" t="s">
        <v>217</v>
      </c>
      <c r="D2410" s="186" t="s">
        <v>176</v>
      </c>
      <c r="E2410" s="187">
        <v>2.1800000000000002</v>
      </c>
    </row>
    <row r="2411" spans="1:5">
      <c r="A2411" s="186">
        <v>10921</v>
      </c>
      <c r="B2411" s="186" t="s">
        <v>3217</v>
      </c>
      <c r="C2411" s="186" t="s">
        <v>175</v>
      </c>
      <c r="D2411" s="186" t="s">
        <v>177</v>
      </c>
      <c r="E2411" s="188">
        <v>4619.55</v>
      </c>
    </row>
    <row r="2412" spans="1:5">
      <c r="A2412" s="186">
        <v>10922</v>
      </c>
      <c r="B2412" s="186" t="s">
        <v>3218</v>
      </c>
      <c r="C2412" s="186" t="s">
        <v>175</v>
      </c>
      <c r="D2412" s="186" t="s">
        <v>177</v>
      </c>
      <c r="E2412" s="188">
        <v>4184.2700000000004</v>
      </c>
    </row>
    <row r="2413" spans="1:5">
      <c r="A2413" s="186">
        <v>10923</v>
      </c>
      <c r="B2413" s="186" t="s">
        <v>3219</v>
      </c>
      <c r="C2413" s="186" t="s">
        <v>175</v>
      </c>
      <c r="D2413" s="186" t="s">
        <v>177</v>
      </c>
      <c r="E2413" s="188">
        <v>2473.08</v>
      </c>
    </row>
    <row r="2414" spans="1:5">
      <c r="A2414" s="186">
        <v>10924</v>
      </c>
      <c r="B2414" s="186" t="s">
        <v>3220</v>
      </c>
      <c r="C2414" s="186" t="s">
        <v>175</v>
      </c>
      <c r="D2414" s="186" t="s">
        <v>177</v>
      </c>
      <c r="E2414" s="188">
        <v>2604.63</v>
      </c>
    </row>
    <row r="2415" spans="1:5">
      <c r="A2415" s="186">
        <v>37772</v>
      </c>
      <c r="B2415" s="186" t="s">
        <v>3221</v>
      </c>
      <c r="C2415" s="186" t="s">
        <v>175</v>
      </c>
      <c r="D2415" s="186" t="s">
        <v>177</v>
      </c>
      <c r="E2415" s="188">
        <v>151152.01</v>
      </c>
    </row>
    <row r="2416" spans="1:5">
      <c r="A2416" s="186">
        <v>37771</v>
      </c>
      <c r="B2416" s="186" t="s">
        <v>3222</v>
      </c>
      <c r="C2416" s="186" t="s">
        <v>175</v>
      </c>
      <c r="D2416" s="186" t="s">
        <v>177</v>
      </c>
      <c r="E2416" s="188">
        <v>160801.66</v>
      </c>
    </row>
    <row r="2417" spans="1:5">
      <c r="A2417" s="186">
        <v>12772</v>
      </c>
      <c r="B2417" s="186" t="s">
        <v>3223</v>
      </c>
      <c r="C2417" s="186" t="s">
        <v>175</v>
      </c>
      <c r="D2417" s="186" t="s">
        <v>177</v>
      </c>
      <c r="E2417" s="187">
        <v>802.57</v>
      </c>
    </row>
    <row r="2418" spans="1:5">
      <c r="A2418" s="186">
        <v>12770</v>
      </c>
      <c r="B2418" s="186" t="s">
        <v>3224</v>
      </c>
      <c r="C2418" s="186" t="s">
        <v>175</v>
      </c>
      <c r="D2418" s="186" t="s">
        <v>177</v>
      </c>
      <c r="E2418" s="187">
        <v>482.9</v>
      </c>
    </row>
    <row r="2419" spans="1:5">
      <c r="A2419" s="186">
        <v>12775</v>
      </c>
      <c r="B2419" s="186" t="s">
        <v>3225</v>
      </c>
      <c r="C2419" s="186" t="s">
        <v>175</v>
      </c>
      <c r="D2419" s="186" t="s">
        <v>177</v>
      </c>
      <c r="E2419" s="187">
        <v>353.67</v>
      </c>
    </row>
    <row r="2420" spans="1:5">
      <c r="A2420" s="186">
        <v>12768</v>
      </c>
      <c r="B2420" s="186" t="s">
        <v>3226</v>
      </c>
      <c r="C2420" s="186" t="s">
        <v>175</v>
      </c>
      <c r="D2420" s="186" t="s">
        <v>177</v>
      </c>
      <c r="E2420" s="188">
        <v>1129.04</v>
      </c>
    </row>
    <row r="2421" spans="1:5">
      <c r="A2421" s="186">
        <v>12769</v>
      </c>
      <c r="B2421" s="186" t="s">
        <v>3227</v>
      </c>
      <c r="C2421" s="186" t="s">
        <v>175</v>
      </c>
      <c r="D2421" s="186" t="s">
        <v>177</v>
      </c>
      <c r="E2421" s="187">
        <v>92.5</v>
      </c>
    </row>
    <row r="2422" spans="1:5">
      <c r="A2422" s="186">
        <v>12773</v>
      </c>
      <c r="B2422" s="186" t="s">
        <v>3228</v>
      </c>
      <c r="C2422" s="186" t="s">
        <v>175</v>
      </c>
      <c r="D2422" s="186" t="s">
        <v>177</v>
      </c>
      <c r="E2422" s="187">
        <v>99.3</v>
      </c>
    </row>
    <row r="2423" spans="1:5">
      <c r="A2423" s="186">
        <v>12774</v>
      </c>
      <c r="B2423" s="186" t="s">
        <v>3229</v>
      </c>
      <c r="C2423" s="186" t="s">
        <v>175</v>
      </c>
      <c r="D2423" s="186" t="s">
        <v>177</v>
      </c>
      <c r="E2423" s="187">
        <v>122.42</v>
      </c>
    </row>
    <row r="2424" spans="1:5">
      <c r="A2424" s="186">
        <v>12776</v>
      </c>
      <c r="B2424" s="186" t="s">
        <v>3230</v>
      </c>
      <c r="C2424" s="186" t="s">
        <v>175</v>
      </c>
      <c r="D2424" s="186" t="s">
        <v>177</v>
      </c>
      <c r="E2424" s="188">
        <v>1822.79</v>
      </c>
    </row>
    <row r="2425" spans="1:5">
      <c r="A2425" s="186">
        <v>12777</v>
      </c>
      <c r="B2425" s="186" t="s">
        <v>3231</v>
      </c>
      <c r="C2425" s="186" t="s">
        <v>175</v>
      </c>
      <c r="D2425" s="186" t="s">
        <v>177</v>
      </c>
      <c r="E2425" s="188">
        <v>2380.5100000000002</v>
      </c>
    </row>
    <row r="2426" spans="1:5">
      <c r="A2426" s="186">
        <v>3391</v>
      </c>
      <c r="B2426" s="186" t="s">
        <v>3232</v>
      </c>
      <c r="C2426" s="186" t="s">
        <v>175</v>
      </c>
      <c r="D2426" s="186" t="s">
        <v>177</v>
      </c>
      <c r="E2426" s="187">
        <v>24.57</v>
      </c>
    </row>
    <row r="2427" spans="1:5">
      <c r="A2427" s="186">
        <v>3389</v>
      </c>
      <c r="B2427" s="186" t="s">
        <v>3233</v>
      </c>
      <c r="C2427" s="186" t="s">
        <v>175</v>
      </c>
      <c r="D2427" s="186" t="s">
        <v>177</v>
      </c>
      <c r="E2427" s="187">
        <v>12.75</v>
      </c>
    </row>
    <row r="2428" spans="1:5">
      <c r="A2428" s="186">
        <v>3390</v>
      </c>
      <c r="B2428" s="186" t="s">
        <v>3234</v>
      </c>
      <c r="C2428" s="186" t="s">
        <v>175</v>
      </c>
      <c r="D2428" s="186" t="s">
        <v>177</v>
      </c>
      <c r="E2428" s="187">
        <v>14.35</v>
      </c>
    </row>
    <row r="2429" spans="1:5">
      <c r="A2429" s="186">
        <v>12873</v>
      </c>
      <c r="B2429" s="186" t="s">
        <v>3235</v>
      </c>
      <c r="C2429" s="186" t="s">
        <v>187</v>
      </c>
      <c r="D2429" s="186" t="s">
        <v>176</v>
      </c>
      <c r="E2429" s="187">
        <v>15.73</v>
      </c>
    </row>
    <row r="2430" spans="1:5">
      <c r="A2430" s="186">
        <v>41076</v>
      </c>
      <c r="B2430" s="186" t="s">
        <v>3236</v>
      </c>
      <c r="C2430" s="186" t="s">
        <v>188</v>
      </c>
      <c r="D2430" s="186" t="s">
        <v>176</v>
      </c>
      <c r="E2430" s="188">
        <v>2786.01</v>
      </c>
    </row>
    <row r="2431" spans="1:5">
      <c r="A2431" s="186">
        <v>140</v>
      </c>
      <c r="B2431" s="186" t="s">
        <v>3237</v>
      </c>
      <c r="C2431" s="186" t="s">
        <v>184</v>
      </c>
      <c r="D2431" s="186" t="s">
        <v>176</v>
      </c>
      <c r="E2431" s="187">
        <v>19.059999999999999</v>
      </c>
    </row>
    <row r="2432" spans="1:5">
      <c r="A2432" s="186">
        <v>151</v>
      </c>
      <c r="B2432" s="186" t="s">
        <v>3238</v>
      </c>
      <c r="C2432" s="186" t="s">
        <v>180</v>
      </c>
      <c r="D2432" s="186" t="s">
        <v>176</v>
      </c>
      <c r="E2432" s="187">
        <v>28.13</v>
      </c>
    </row>
    <row r="2433" spans="1:5">
      <c r="A2433" s="186">
        <v>7340</v>
      </c>
      <c r="B2433" s="186" t="s">
        <v>3239</v>
      </c>
      <c r="C2433" s="186" t="s">
        <v>180</v>
      </c>
      <c r="D2433" s="186" t="s">
        <v>177</v>
      </c>
      <c r="E2433" s="187">
        <v>21.86</v>
      </c>
    </row>
    <row r="2434" spans="1:5">
      <c r="A2434" s="186">
        <v>2701</v>
      </c>
      <c r="B2434" s="186" t="s">
        <v>3240</v>
      </c>
      <c r="C2434" s="186" t="s">
        <v>187</v>
      </c>
      <c r="D2434" s="186" t="s">
        <v>176</v>
      </c>
      <c r="E2434" s="187">
        <v>17.09</v>
      </c>
    </row>
    <row r="2435" spans="1:5">
      <c r="A2435" s="186">
        <v>40929</v>
      </c>
      <c r="B2435" s="186" t="s">
        <v>3241</v>
      </c>
      <c r="C2435" s="186" t="s">
        <v>188</v>
      </c>
      <c r="D2435" s="186" t="s">
        <v>176</v>
      </c>
      <c r="E2435" s="188">
        <v>3025.05</v>
      </c>
    </row>
    <row r="2436" spans="1:5">
      <c r="A2436" s="186">
        <v>38114</v>
      </c>
      <c r="B2436" s="186" t="s">
        <v>3242</v>
      </c>
      <c r="C2436" s="186" t="s">
        <v>175</v>
      </c>
      <c r="D2436" s="186" t="s">
        <v>176</v>
      </c>
      <c r="E2436" s="187">
        <v>10.56</v>
      </c>
    </row>
    <row r="2437" spans="1:5">
      <c r="A2437" s="186">
        <v>38064</v>
      </c>
      <c r="B2437" s="186" t="s">
        <v>3243</v>
      </c>
      <c r="C2437" s="186" t="s">
        <v>175</v>
      </c>
      <c r="D2437" s="186" t="s">
        <v>176</v>
      </c>
      <c r="E2437" s="187">
        <v>11.8</v>
      </c>
    </row>
    <row r="2438" spans="1:5">
      <c r="A2438" s="186">
        <v>38115</v>
      </c>
      <c r="B2438" s="186" t="s">
        <v>3244</v>
      </c>
      <c r="C2438" s="186" t="s">
        <v>175</v>
      </c>
      <c r="D2438" s="186" t="s">
        <v>176</v>
      </c>
      <c r="E2438" s="187">
        <v>11.27</v>
      </c>
    </row>
    <row r="2439" spans="1:5">
      <c r="A2439" s="186">
        <v>38065</v>
      </c>
      <c r="B2439" s="186" t="s">
        <v>3245</v>
      </c>
      <c r="C2439" s="186" t="s">
        <v>175</v>
      </c>
      <c r="D2439" s="186" t="s">
        <v>176</v>
      </c>
      <c r="E2439" s="187">
        <v>16.75</v>
      </c>
    </row>
    <row r="2440" spans="1:5">
      <c r="A2440" s="186">
        <v>38078</v>
      </c>
      <c r="B2440" s="186" t="s">
        <v>3246</v>
      </c>
      <c r="C2440" s="186" t="s">
        <v>175</v>
      </c>
      <c r="D2440" s="186" t="s">
        <v>176</v>
      </c>
      <c r="E2440" s="187">
        <v>9.77</v>
      </c>
    </row>
    <row r="2441" spans="1:5">
      <c r="A2441" s="186">
        <v>38113</v>
      </c>
      <c r="B2441" s="186" t="s">
        <v>3247</v>
      </c>
      <c r="C2441" s="186" t="s">
        <v>175</v>
      </c>
      <c r="D2441" s="186" t="s">
        <v>176</v>
      </c>
      <c r="E2441" s="187">
        <v>5.31</v>
      </c>
    </row>
    <row r="2442" spans="1:5">
      <c r="A2442" s="186">
        <v>38063</v>
      </c>
      <c r="B2442" s="186" t="s">
        <v>3248</v>
      </c>
      <c r="C2442" s="186" t="s">
        <v>175</v>
      </c>
      <c r="D2442" s="186" t="s">
        <v>176</v>
      </c>
      <c r="E2442" s="187">
        <v>5.69</v>
      </c>
    </row>
    <row r="2443" spans="1:5">
      <c r="A2443" s="186">
        <v>38080</v>
      </c>
      <c r="B2443" s="186" t="s">
        <v>3249</v>
      </c>
      <c r="C2443" s="186" t="s">
        <v>175</v>
      </c>
      <c r="D2443" s="186" t="s">
        <v>176</v>
      </c>
      <c r="E2443" s="187">
        <v>16.97</v>
      </c>
    </row>
    <row r="2444" spans="1:5">
      <c r="A2444" s="186">
        <v>38069</v>
      </c>
      <c r="B2444" s="186" t="s">
        <v>3250</v>
      </c>
      <c r="C2444" s="186" t="s">
        <v>175</v>
      </c>
      <c r="D2444" s="186" t="s">
        <v>176</v>
      </c>
      <c r="E2444" s="187">
        <v>9.2799999999999994</v>
      </c>
    </row>
    <row r="2445" spans="1:5">
      <c r="A2445" s="186">
        <v>38077</v>
      </c>
      <c r="B2445" s="186" t="s">
        <v>3251</v>
      </c>
      <c r="C2445" s="186" t="s">
        <v>175</v>
      </c>
      <c r="D2445" s="186" t="s">
        <v>176</v>
      </c>
      <c r="E2445" s="187">
        <v>9.07</v>
      </c>
    </row>
    <row r="2446" spans="1:5">
      <c r="A2446" s="186">
        <v>38073</v>
      </c>
      <c r="B2446" s="186" t="s">
        <v>3252</v>
      </c>
      <c r="C2446" s="186" t="s">
        <v>175</v>
      </c>
      <c r="D2446" s="186" t="s">
        <v>176</v>
      </c>
      <c r="E2446" s="187">
        <v>13.82</v>
      </c>
    </row>
    <row r="2447" spans="1:5">
      <c r="A2447" s="186">
        <v>38112</v>
      </c>
      <c r="B2447" s="186" t="s">
        <v>3253</v>
      </c>
      <c r="C2447" s="186" t="s">
        <v>175</v>
      </c>
      <c r="D2447" s="186" t="s">
        <v>176</v>
      </c>
      <c r="E2447" s="187">
        <v>4.07</v>
      </c>
    </row>
    <row r="2448" spans="1:5">
      <c r="A2448" s="186">
        <v>38062</v>
      </c>
      <c r="B2448" s="186" t="s">
        <v>3254</v>
      </c>
      <c r="C2448" s="186" t="s">
        <v>175</v>
      </c>
      <c r="D2448" s="186" t="s">
        <v>176</v>
      </c>
      <c r="E2448" s="187">
        <v>4.18</v>
      </c>
    </row>
    <row r="2449" spans="1:5">
      <c r="A2449" s="186">
        <v>12128</v>
      </c>
      <c r="B2449" s="186" t="s">
        <v>3255</v>
      </c>
      <c r="C2449" s="186" t="s">
        <v>175</v>
      </c>
      <c r="D2449" s="186" t="s">
        <v>176</v>
      </c>
      <c r="E2449" s="187">
        <v>5.59</v>
      </c>
    </row>
    <row r="2450" spans="1:5">
      <c r="A2450" s="186">
        <v>12129</v>
      </c>
      <c r="B2450" s="186" t="s">
        <v>3256</v>
      </c>
      <c r="C2450" s="186" t="s">
        <v>175</v>
      </c>
      <c r="D2450" s="186" t="s">
        <v>176</v>
      </c>
      <c r="E2450" s="187">
        <v>7.39</v>
      </c>
    </row>
    <row r="2451" spans="1:5">
      <c r="A2451" s="186">
        <v>38081</v>
      </c>
      <c r="B2451" s="186" t="s">
        <v>3257</v>
      </c>
      <c r="C2451" s="186" t="s">
        <v>175</v>
      </c>
      <c r="D2451" s="186" t="s">
        <v>176</v>
      </c>
      <c r="E2451" s="187">
        <v>14.39</v>
      </c>
    </row>
    <row r="2452" spans="1:5">
      <c r="A2452" s="186">
        <v>38070</v>
      </c>
      <c r="B2452" s="186" t="s">
        <v>3258</v>
      </c>
      <c r="C2452" s="186" t="s">
        <v>175</v>
      </c>
      <c r="D2452" s="186" t="s">
        <v>176</v>
      </c>
      <c r="E2452" s="187">
        <v>9.92</v>
      </c>
    </row>
    <row r="2453" spans="1:5">
      <c r="A2453" s="186">
        <v>38074</v>
      </c>
      <c r="B2453" s="186" t="s">
        <v>3259</v>
      </c>
      <c r="C2453" s="186" t="s">
        <v>175</v>
      </c>
      <c r="D2453" s="186" t="s">
        <v>176</v>
      </c>
      <c r="E2453" s="187">
        <v>15.08</v>
      </c>
    </row>
    <row r="2454" spans="1:5">
      <c r="A2454" s="186">
        <v>38079</v>
      </c>
      <c r="B2454" s="186" t="s">
        <v>3260</v>
      </c>
      <c r="C2454" s="186" t="s">
        <v>175</v>
      </c>
      <c r="D2454" s="186" t="s">
        <v>176</v>
      </c>
      <c r="E2454" s="187">
        <v>12.94</v>
      </c>
    </row>
    <row r="2455" spans="1:5">
      <c r="A2455" s="186">
        <v>38072</v>
      </c>
      <c r="B2455" s="186" t="s">
        <v>3261</v>
      </c>
      <c r="C2455" s="186" t="s">
        <v>175</v>
      </c>
      <c r="D2455" s="186" t="s">
        <v>176</v>
      </c>
      <c r="E2455" s="187">
        <v>12.44</v>
      </c>
    </row>
    <row r="2456" spans="1:5">
      <c r="A2456" s="186">
        <v>38068</v>
      </c>
      <c r="B2456" s="186" t="s">
        <v>3262</v>
      </c>
      <c r="C2456" s="186" t="s">
        <v>175</v>
      </c>
      <c r="D2456" s="186" t="s">
        <v>176</v>
      </c>
      <c r="E2456" s="187">
        <v>8.59</v>
      </c>
    </row>
    <row r="2457" spans="1:5">
      <c r="A2457" s="186">
        <v>38071</v>
      </c>
      <c r="B2457" s="186" t="s">
        <v>3263</v>
      </c>
      <c r="C2457" s="186" t="s">
        <v>175</v>
      </c>
      <c r="D2457" s="186" t="s">
        <v>176</v>
      </c>
      <c r="E2457" s="187">
        <v>10.27</v>
      </c>
    </row>
    <row r="2458" spans="1:5">
      <c r="A2458" s="186">
        <v>38412</v>
      </c>
      <c r="B2458" s="186" t="s">
        <v>3264</v>
      </c>
      <c r="C2458" s="186" t="s">
        <v>175</v>
      </c>
      <c r="D2458" s="186" t="s">
        <v>177</v>
      </c>
      <c r="E2458" s="188">
        <v>1100</v>
      </c>
    </row>
    <row r="2459" spans="1:5">
      <c r="A2459" s="186">
        <v>3405</v>
      </c>
      <c r="B2459" s="186" t="s">
        <v>3265</v>
      </c>
      <c r="C2459" s="186" t="s">
        <v>175</v>
      </c>
      <c r="D2459" s="186" t="s">
        <v>176</v>
      </c>
      <c r="E2459" s="187">
        <v>73.180000000000007</v>
      </c>
    </row>
    <row r="2460" spans="1:5">
      <c r="A2460" s="186">
        <v>3394</v>
      </c>
      <c r="B2460" s="186" t="s">
        <v>3266</v>
      </c>
      <c r="C2460" s="186" t="s">
        <v>175</v>
      </c>
      <c r="D2460" s="186" t="s">
        <v>176</v>
      </c>
      <c r="E2460" s="187">
        <v>386.29</v>
      </c>
    </row>
    <row r="2461" spans="1:5">
      <c r="A2461" s="186">
        <v>3393</v>
      </c>
      <c r="B2461" s="186" t="s">
        <v>3267</v>
      </c>
      <c r="C2461" s="186" t="s">
        <v>175</v>
      </c>
      <c r="D2461" s="186" t="s">
        <v>176</v>
      </c>
      <c r="E2461" s="187">
        <v>657.71</v>
      </c>
    </row>
    <row r="2462" spans="1:5">
      <c r="A2462" s="186">
        <v>3406</v>
      </c>
      <c r="B2462" s="186" t="s">
        <v>3268</v>
      </c>
      <c r="C2462" s="186" t="s">
        <v>175</v>
      </c>
      <c r="D2462" s="186" t="s">
        <v>174</v>
      </c>
      <c r="E2462" s="187">
        <v>22.4</v>
      </c>
    </row>
    <row r="2463" spans="1:5">
      <c r="A2463" s="186">
        <v>3395</v>
      </c>
      <c r="B2463" s="186" t="s">
        <v>3269</v>
      </c>
      <c r="C2463" s="186" t="s">
        <v>175</v>
      </c>
      <c r="D2463" s="186" t="s">
        <v>176</v>
      </c>
      <c r="E2463" s="187">
        <v>94.49</v>
      </c>
    </row>
    <row r="2464" spans="1:5">
      <c r="A2464" s="186">
        <v>3398</v>
      </c>
      <c r="B2464" s="186" t="s">
        <v>3270</v>
      </c>
      <c r="C2464" s="186" t="s">
        <v>175</v>
      </c>
      <c r="D2464" s="186" t="s">
        <v>176</v>
      </c>
      <c r="E2464" s="187">
        <v>4.49</v>
      </c>
    </row>
    <row r="2465" spans="1:5">
      <c r="A2465" s="186">
        <v>34377</v>
      </c>
      <c r="B2465" s="186" t="s">
        <v>3271</v>
      </c>
      <c r="C2465" s="186" t="s">
        <v>175</v>
      </c>
      <c r="D2465" s="186" t="s">
        <v>176</v>
      </c>
      <c r="E2465" s="187">
        <v>191.74</v>
      </c>
    </row>
    <row r="2466" spans="1:5">
      <c r="A2466" s="186">
        <v>40662</v>
      </c>
      <c r="B2466" s="186" t="s">
        <v>3272</v>
      </c>
      <c r="C2466" s="186" t="s">
        <v>175</v>
      </c>
      <c r="D2466" s="186" t="s">
        <v>177</v>
      </c>
      <c r="E2466" s="187">
        <v>214.54</v>
      </c>
    </row>
    <row r="2467" spans="1:5">
      <c r="A2467" s="186">
        <v>3437</v>
      </c>
      <c r="B2467" s="186" t="s">
        <v>3273</v>
      </c>
      <c r="C2467" s="186" t="s">
        <v>173</v>
      </c>
      <c r="D2467" s="186" t="s">
        <v>177</v>
      </c>
      <c r="E2467" s="187">
        <v>595.95000000000005</v>
      </c>
    </row>
    <row r="2468" spans="1:5">
      <c r="A2468" s="186">
        <v>11190</v>
      </c>
      <c r="B2468" s="186" t="s">
        <v>3274</v>
      </c>
      <c r="C2468" s="186" t="s">
        <v>175</v>
      </c>
      <c r="D2468" s="186" t="s">
        <v>177</v>
      </c>
      <c r="E2468" s="187">
        <v>204.9</v>
      </c>
    </row>
    <row r="2469" spans="1:5">
      <c r="A2469" s="186">
        <v>3428</v>
      </c>
      <c r="B2469" s="186" t="s">
        <v>3275</v>
      </c>
      <c r="C2469" s="186" t="s">
        <v>173</v>
      </c>
      <c r="D2469" s="186" t="s">
        <v>177</v>
      </c>
      <c r="E2469" s="187">
        <v>884</v>
      </c>
    </row>
    <row r="2470" spans="1:5">
      <c r="A2470" s="186">
        <v>3429</v>
      </c>
      <c r="B2470" s="186" t="s">
        <v>3276</v>
      </c>
      <c r="C2470" s="186" t="s">
        <v>173</v>
      </c>
      <c r="D2470" s="186" t="s">
        <v>177</v>
      </c>
      <c r="E2470" s="187">
        <v>505.07</v>
      </c>
    </row>
    <row r="2471" spans="1:5">
      <c r="A2471" s="186">
        <v>34370</v>
      </c>
      <c r="B2471" s="186" t="s">
        <v>3277</v>
      </c>
      <c r="C2471" s="186" t="s">
        <v>175</v>
      </c>
      <c r="D2471" s="186" t="s">
        <v>176</v>
      </c>
      <c r="E2471" s="187">
        <v>582.01</v>
      </c>
    </row>
    <row r="2472" spans="1:5">
      <c r="A2472" s="186">
        <v>34372</v>
      </c>
      <c r="B2472" s="186" t="s">
        <v>3278</v>
      </c>
      <c r="C2472" s="186" t="s">
        <v>175</v>
      </c>
      <c r="D2472" s="186" t="s">
        <v>176</v>
      </c>
      <c r="E2472" s="187">
        <v>809.66</v>
      </c>
    </row>
    <row r="2473" spans="1:5">
      <c r="A2473" s="186">
        <v>36896</v>
      </c>
      <c r="B2473" s="186" t="s">
        <v>3279</v>
      </c>
      <c r="C2473" s="186" t="s">
        <v>175</v>
      </c>
      <c r="D2473" s="186" t="s">
        <v>174</v>
      </c>
      <c r="E2473" s="187">
        <v>333.95</v>
      </c>
    </row>
    <row r="2474" spans="1:5">
      <c r="A2474" s="186">
        <v>34367</v>
      </c>
      <c r="B2474" s="186" t="s">
        <v>3280</v>
      </c>
      <c r="C2474" s="186" t="s">
        <v>175</v>
      </c>
      <c r="D2474" s="186" t="s">
        <v>176</v>
      </c>
      <c r="E2474" s="187">
        <v>392.27</v>
      </c>
    </row>
    <row r="2475" spans="1:5">
      <c r="A2475" s="186">
        <v>36897</v>
      </c>
      <c r="B2475" s="186" t="s">
        <v>3281</v>
      </c>
      <c r="C2475" s="186" t="s">
        <v>175</v>
      </c>
      <c r="D2475" s="186" t="s">
        <v>176</v>
      </c>
      <c r="E2475" s="187">
        <v>462.57</v>
      </c>
    </row>
    <row r="2476" spans="1:5">
      <c r="A2476" s="186">
        <v>34369</v>
      </c>
      <c r="B2476" s="186" t="s">
        <v>3282</v>
      </c>
      <c r="C2476" s="186" t="s">
        <v>175</v>
      </c>
      <c r="D2476" s="186" t="s">
        <v>176</v>
      </c>
      <c r="E2476" s="187">
        <v>548.05999999999995</v>
      </c>
    </row>
    <row r="2477" spans="1:5">
      <c r="A2477" s="186">
        <v>34364</v>
      </c>
      <c r="B2477" s="186" t="s">
        <v>3283</v>
      </c>
      <c r="C2477" s="186" t="s">
        <v>175</v>
      </c>
      <c r="D2477" s="186" t="s">
        <v>176</v>
      </c>
      <c r="E2477" s="187">
        <v>536.07000000000005</v>
      </c>
    </row>
    <row r="2478" spans="1:5">
      <c r="A2478" s="186">
        <v>40659</v>
      </c>
      <c r="B2478" s="186" t="s">
        <v>3284</v>
      </c>
      <c r="C2478" s="186" t="s">
        <v>173</v>
      </c>
      <c r="D2478" s="186" t="s">
        <v>177</v>
      </c>
      <c r="E2478" s="187">
        <v>843.19</v>
      </c>
    </row>
    <row r="2479" spans="1:5">
      <c r="A2479" s="186">
        <v>40660</v>
      </c>
      <c r="B2479" s="186" t="s">
        <v>3285</v>
      </c>
      <c r="C2479" s="186" t="s">
        <v>173</v>
      </c>
      <c r="D2479" s="186" t="s">
        <v>177</v>
      </c>
      <c r="E2479" s="188">
        <v>1068.6400000000001</v>
      </c>
    </row>
    <row r="2480" spans="1:5">
      <c r="A2480" s="186">
        <v>40661</v>
      </c>
      <c r="B2480" s="186" t="s">
        <v>3286</v>
      </c>
      <c r="C2480" s="186" t="s">
        <v>173</v>
      </c>
      <c r="D2480" s="186" t="s">
        <v>177</v>
      </c>
      <c r="E2480" s="187">
        <v>657.03</v>
      </c>
    </row>
    <row r="2481" spans="1:5">
      <c r="A2481" s="186">
        <v>3421</v>
      </c>
      <c r="B2481" s="186" t="s">
        <v>3287</v>
      </c>
      <c r="C2481" s="186" t="s">
        <v>173</v>
      </c>
      <c r="D2481" s="186" t="s">
        <v>177</v>
      </c>
      <c r="E2481" s="187">
        <v>662.06</v>
      </c>
    </row>
    <row r="2482" spans="1:5">
      <c r="A2482" s="186">
        <v>599</v>
      </c>
      <c r="B2482" s="186" t="s">
        <v>3288</v>
      </c>
      <c r="C2482" s="186" t="s">
        <v>173</v>
      </c>
      <c r="D2482" s="186" t="s">
        <v>176</v>
      </c>
      <c r="E2482" s="187">
        <v>289.60000000000002</v>
      </c>
    </row>
    <row r="2483" spans="1:5">
      <c r="A2483" s="186">
        <v>34381</v>
      </c>
      <c r="B2483" s="186" t="s">
        <v>3289</v>
      </c>
      <c r="C2483" s="186" t="s">
        <v>175</v>
      </c>
      <c r="D2483" s="186" t="s">
        <v>176</v>
      </c>
      <c r="E2483" s="187">
        <v>195.73</v>
      </c>
    </row>
    <row r="2484" spans="1:5">
      <c r="A2484" s="186">
        <v>3423</v>
      </c>
      <c r="B2484" s="186" t="s">
        <v>3290</v>
      </c>
      <c r="C2484" s="186" t="s">
        <v>173</v>
      </c>
      <c r="D2484" s="186" t="s">
        <v>177</v>
      </c>
      <c r="E2484" s="187">
        <v>933.66</v>
      </c>
    </row>
    <row r="2485" spans="1:5">
      <c r="A2485" s="186">
        <v>34797</v>
      </c>
      <c r="B2485" s="186" t="s">
        <v>3291</v>
      </c>
      <c r="C2485" s="186" t="s">
        <v>175</v>
      </c>
      <c r="D2485" s="186" t="s">
        <v>177</v>
      </c>
      <c r="E2485" s="187">
        <v>446.3</v>
      </c>
    </row>
    <row r="2486" spans="1:5">
      <c r="A2486" s="186">
        <v>25964</v>
      </c>
      <c r="B2486" s="186" t="s">
        <v>3292</v>
      </c>
      <c r="C2486" s="186" t="s">
        <v>187</v>
      </c>
      <c r="D2486" s="186" t="s">
        <v>176</v>
      </c>
      <c r="E2486" s="187">
        <v>14.1</v>
      </c>
    </row>
    <row r="2487" spans="1:5">
      <c r="A2487" s="186">
        <v>41077</v>
      </c>
      <c r="B2487" s="186" t="s">
        <v>3293</v>
      </c>
      <c r="C2487" s="186" t="s">
        <v>188</v>
      </c>
      <c r="D2487" s="186" t="s">
        <v>176</v>
      </c>
      <c r="E2487" s="188">
        <v>2496.81</v>
      </c>
    </row>
    <row r="2488" spans="1:5">
      <c r="A2488" s="186">
        <v>20159</v>
      </c>
      <c r="B2488" s="186" t="s">
        <v>3294</v>
      </c>
      <c r="C2488" s="186" t="s">
        <v>175</v>
      </c>
      <c r="D2488" s="186" t="s">
        <v>176</v>
      </c>
      <c r="E2488" s="187">
        <v>62.26</v>
      </c>
    </row>
    <row r="2489" spans="1:5">
      <c r="A2489" s="186">
        <v>37963</v>
      </c>
      <c r="B2489" s="186" t="s">
        <v>3295</v>
      </c>
      <c r="C2489" s="186" t="s">
        <v>175</v>
      </c>
      <c r="D2489" s="186" t="s">
        <v>177</v>
      </c>
      <c r="E2489" s="187">
        <v>3.28</v>
      </c>
    </row>
    <row r="2490" spans="1:5">
      <c r="A2490" s="186">
        <v>37964</v>
      </c>
      <c r="B2490" s="186" t="s">
        <v>3296</v>
      </c>
      <c r="C2490" s="186" t="s">
        <v>175</v>
      </c>
      <c r="D2490" s="186" t="s">
        <v>177</v>
      </c>
      <c r="E2490" s="187">
        <v>5.47</v>
      </c>
    </row>
    <row r="2491" spans="1:5">
      <c r="A2491" s="186">
        <v>37965</v>
      </c>
      <c r="B2491" s="186" t="s">
        <v>3297</v>
      </c>
      <c r="C2491" s="186" t="s">
        <v>175</v>
      </c>
      <c r="D2491" s="186" t="s">
        <v>177</v>
      </c>
      <c r="E2491" s="187">
        <v>7.93</v>
      </c>
    </row>
    <row r="2492" spans="1:5">
      <c r="A2492" s="186">
        <v>37966</v>
      </c>
      <c r="B2492" s="186" t="s">
        <v>3298</v>
      </c>
      <c r="C2492" s="186" t="s">
        <v>175</v>
      </c>
      <c r="D2492" s="186" t="s">
        <v>177</v>
      </c>
      <c r="E2492" s="187">
        <v>14.36</v>
      </c>
    </row>
    <row r="2493" spans="1:5">
      <c r="A2493" s="186">
        <v>37967</v>
      </c>
      <c r="B2493" s="186" t="s">
        <v>3299</v>
      </c>
      <c r="C2493" s="186" t="s">
        <v>175</v>
      </c>
      <c r="D2493" s="186" t="s">
        <v>177</v>
      </c>
      <c r="E2493" s="187">
        <v>23.03</v>
      </c>
    </row>
    <row r="2494" spans="1:5">
      <c r="A2494" s="186">
        <v>37968</v>
      </c>
      <c r="B2494" s="186" t="s">
        <v>3300</v>
      </c>
      <c r="C2494" s="186" t="s">
        <v>175</v>
      </c>
      <c r="D2494" s="186" t="s">
        <v>177</v>
      </c>
      <c r="E2494" s="187">
        <v>50.51</v>
      </c>
    </row>
    <row r="2495" spans="1:5">
      <c r="A2495" s="186">
        <v>37969</v>
      </c>
      <c r="B2495" s="186" t="s">
        <v>3301</v>
      </c>
      <c r="C2495" s="186" t="s">
        <v>175</v>
      </c>
      <c r="D2495" s="186" t="s">
        <v>177</v>
      </c>
      <c r="E2495" s="187">
        <v>134.94</v>
      </c>
    </row>
    <row r="2496" spans="1:5">
      <c r="A2496" s="186">
        <v>37970</v>
      </c>
      <c r="B2496" s="186" t="s">
        <v>3302</v>
      </c>
      <c r="C2496" s="186" t="s">
        <v>175</v>
      </c>
      <c r="D2496" s="186" t="s">
        <v>177</v>
      </c>
      <c r="E2496" s="187">
        <v>157.41999999999999</v>
      </c>
    </row>
    <row r="2497" spans="1:5">
      <c r="A2497" s="186">
        <v>21118</v>
      </c>
      <c r="B2497" s="186" t="s">
        <v>3303</v>
      </c>
      <c r="C2497" s="186" t="s">
        <v>175</v>
      </c>
      <c r="D2497" s="186" t="s">
        <v>177</v>
      </c>
      <c r="E2497" s="187">
        <v>2.48</v>
      </c>
    </row>
    <row r="2498" spans="1:5">
      <c r="A2498" s="186">
        <v>37956</v>
      </c>
      <c r="B2498" s="186" t="s">
        <v>3304</v>
      </c>
      <c r="C2498" s="186" t="s">
        <v>175</v>
      </c>
      <c r="D2498" s="186" t="s">
        <v>177</v>
      </c>
      <c r="E2498" s="187">
        <v>3.93</v>
      </c>
    </row>
    <row r="2499" spans="1:5">
      <c r="A2499" s="186">
        <v>37957</v>
      </c>
      <c r="B2499" s="186" t="s">
        <v>3305</v>
      </c>
      <c r="C2499" s="186" t="s">
        <v>175</v>
      </c>
      <c r="D2499" s="186" t="s">
        <v>177</v>
      </c>
      <c r="E2499" s="187">
        <v>8.2799999999999994</v>
      </c>
    </row>
    <row r="2500" spans="1:5">
      <c r="A2500" s="186">
        <v>37958</v>
      </c>
      <c r="B2500" s="186" t="s">
        <v>3306</v>
      </c>
      <c r="C2500" s="186" t="s">
        <v>175</v>
      </c>
      <c r="D2500" s="186" t="s">
        <v>177</v>
      </c>
      <c r="E2500" s="187">
        <v>14.36</v>
      </c>
    </row>
    <row r="2501" spans="1:5">
      <c r="A2501" s="186">
        <v>37959</v>
      </c>
      <c r="B2501" s="186" t="s">
        <v>3307</v>
      </c>
      <c r="C2501" s="186" t="s">
        <v>175</v>
      </c>
      <c r="D2501" s="186" t="s">
        <v>177</v>
      </c>
      <c r="E2501" s="187">
        <v>23.03</v>
      </c>
    </row>
    <row r="2502" spans="1:5">
      <c r="A2502" s="186">
        <v>37960</v>
      </c>
      <c r="B2502" s="186" t="s">
        <v>3308</v>
      </c>
      <c r="C2502" s="186" t="s">
        <v>175</v>
      </c>
      <c r="D2502" s="186" t="s">
        <v>177</v>
      </c>
      <c r="E2502" s="187">
        <v>49.6</v>
      </c>
    </row>
    <row r="2503" spans="1:5">
      <c r="A2503" s="186">
        <v>37961</v>
      </c>
      <c r="B2503" s="186" t="s">
        <v>3309</v>
      </c>
      <c r="C2503" s="186" t="s">
        <v>175</v>
      </c>
      <c r="D2503" s="186" t="s">
        <v>177</v>
      </c>
      <c r="E2503" s="187">
        <v>131.59</v>
      </c>
    </row>
    <row r="2504" spans="1:5">
      <c r="A2504" s="186">
        <v>37962</v>
      </c>
      <c r="B2504" s="186" t="s">
        <v>3310</v>
      </c>
      <c r="C2504" s="186" t="s">
        <v>175</v>
      </c>
      <c r="D2504" s="186" t="s">
        <v>177</v>
      </c>
      <c r="E2504" s="187">
        <v>152.91</v>
      </c>
    </row>
    <row r="2505" spans="1:5">
      <c r="A2505" s="186">
        <v>3533</v>
      </c>
      <c r="B2505" s="186" t="s">
        <v>3311</v>
      </c>
      <c r="C2505" s="186" t="s">
        <v>175</v>
      </c>
      <c r="D2505" s="186" t="s">
        <v>176</v>
      </c>
      <c r="E2505" s="187">
        <v>2.91</v>
      </c>
    </row>
    <row r="2506" spans="1:5">
      <c r="A2506" s="186">
        <v>3538</v>
      </c>
      <c r="B2506" s="186" t="s">
        <v>3312</v>
      </c>
      <c r="C2506" s="186" t="s">
        <v>175</v>
      </c>
      <c r="D2506" s="186" t="s">
        <v>176</v>
      </c>
      <c r="E2506" s="187">
        <v>5.0199999999999996</v>
      </c>
    </row>
    <row r="2507" spans="1:5">
      <c r="A2507" s="186">
        <v>3497</v>
      </c>
      <c r="B2507" s="186" t="s">
        <v>3313</v>
      </c>
      <c r="C2507" s="186" t="s">
        <v>175</v>
      </c>
      <c r="D2507" s="186" t="s">
        <v>176</v>
      </c>
      <c r="E2507" s="187">
        <v>18.739999999999998</v>
      </c>
    </row>
    <row r="2508" spans="1:5">
      <c r="A2508" s="186">
        <v>3498</v>
      </c>
      <c r="B2508" s="186" t="s">
        <v>3314</v>
      </c>
      <c r="C2508" s="186" t="s">
        <v>175</v>
      </c>
      <c r="D2508" s="186" t="s">
        <v>176</v>
      </c>
      <c r="E2508" s="187">
        <v>5.95</v>
      </c>
    </row>
    <row r="2509" spans="1:5">
      <c r="A2509" s="186">
        <v>3496</v>
      </c>
      <c r="B2509" s="186" t="s">
        <v>3315</v>
      </c>
      <c r="C2509" s="186" t="s">
        <v>175</v>
      </c>
      <c r="D2509" s="186" t="s">
        <v>176</v>
      </c>
      <c r="E2509" s="187">
        <v>4.8</v>
      </c>
    </row>
    <row r="2510" spans="1:5">
      <c r="A2510" s="186">
        <v>38429</v>
      </c>
      <c r="B2510" s="186" t="s">
        <v>3316</v>
      </c>
      <c r="C2510" s="186" t="s">
        <v>175</v>
      </c>
      <c r="D2510" s="186" t="s">
        <v>177</v>
      </c>
      <c r="E2510" s="187">
        <v>8.3699999999999992</v>
      </c>
    </row>
    <row r="2511" spans="1:5">
      <c r="A2511" s="186">
        <v>38431</v>
      </c>
      <c r="B2511" s="186" t="s">
        <v>3317</v>
      </c>
      <c r="C2511" s="186" t="s">
        <v>175</v>
      </c>
      <c r="D2511" s="186" t="s">
        <v>177</v>
      </c>
      <c r="E2511" s="187">
        <v>13.27</v>
      </c>
    </row>
    <row r="2512" spans="1:5">
      <c r="A2512" s="186">
        <v>38430</v>
      </c>
      <c r="B2512" s="186" t="s">
        <v>3318</v>
      </c>
      <c r="C2512" s="186" t="s">
        <v>175</v>
      </c>
      <c r="D2512" s="186" t="s">
        <v>177</v>
      </c>
      <c r="E2512" s="187">
        <v>16.95</v>
      </c>
    </row>
    <row r="2513" spans="1:5">
      <c r="A2513" s="186">
        <v>36348</v>
      </c>
      <c r="B2513" s="186" t="s">
        <v>3319</v>
      </c>
      <c r="C2513" s="186" t="s">
        <v>175</v>
      </c>
      <c r="D2513" s="186" t="s">
        <v>177</v>
      </c>
      <c r="E2513" s="187">
        <v>1.87</v>
      </c>
    </row>
    <row r="2514" spans="1:5">
      <c r="A2514" s="186">
        <v>36349</v>
      </c>
      <c r="B2514" s="186" t="s">
        <v>3320</v>
      </c>
      <c r="C2514" s="186" t="s">
        <v>175</v>
      </c>
      <c r="D2514" s="186" t="s">
        <v>177</v>
      </c>
      <c r="E2514" s="187">
        <v>2.81</v>
      </c>
    </row>
    <row r="2515" spans="1:5">
      <c r="A2515" s="186">
        <v>38433</v>
      </c>
      <c r="B2515" s="186" t="s">
        <v>3321</v>
      </c>
      <c r="C2515" s="186" t="s">
        <v>175</v>
      </c>
      <c r="D2515" s="186" t="s">
        <v>177</v>
      </c>
      <c r="E2515" s="187">
        <v>5.21</v>
      </c>
    </row>
    <row r="2516" spans="1:5">
      <c r="A2516" s="186">
        <v>38440</v>
      </c>
      <c r="B2516" s="186" t="s">
        <v>3322</v>
      </c>
      <c r="C2516" s="186" t="s">
        <v>175</v>
      </c>
      <c r="D2516" s="186" t="s">
        <v>177</v>
      </c>
      <c r="E2516" s="187">
        <v>179.81</v>
      </c>
    </row>
    <row r="2517" spans="1:5">
      <c r="A2517" s="186">
        <v>36359</v>
      </c>
      <c r="B2517" s="186" t="s">
        <v>3323</v>
      </c>
      <c r="C2517" s="186" t="s">
        <v>175</v>
      </c>
      <c r="D2517" s="186" t="s">
        <v>177</v>
      </c>
      <c r="E2517" s="187">
        <v>2.23</v>
      </c>
    </row>
    <row r="2518" spans="1:5">
      <c r="A2518" s="186">
        <v>36360</v>
      </c>
      <c r="B2518" s="186" t="s">
        <v>3324</v>
      </c>
      <c r="C2518" s="186" t="s">
        <v>175</v>
      </c>
      <c r="D2518" s="186" t="s">
        <v>177</v>
      </c>
      <c r="E2518" s="187">
        <v>3.45</v>
      </c>
    </row>
    <row r="2519" spans="1:5">
      <c r="A2519" s="186">
        <v>38434</v>
      </c>
      <c r="B2519" s="186" t="s">
        <v>3325</v>
      </c>
      <c r="C2519" s="186" t="s">
        <v>175</v>
      </c>
      <c r="D2519" s="186" t="s">
        <v>177</v>
      </c>
      <c r="E2519" s="187">
        <v>5.28</v>
      </c>
    </row>
    <row r="2520" spans="1:5">
      <c r="A2520" s="186">
        <v>38435</v>
      </c>
      <c r="B2520" s="186" t="s">
        <v>3326</v>
      </c>
      <c r="C2520" s="186" t="s">
        <v>175</v>
      </c>
      <c r="D2520" s="186" t="s">
        <v>177</v>
      </c>
      <c r="E2520" s="187">
        <v>10.029999999999999</v>
      </c>
    </row>
    <row r="2521" spans="1:5">
      <c r="A2521" s="186">
        <v>38436</v>
      </c>
      <c r="B2521" s="186" t="s">
        <v>3327</v>
      </c>
      <c r="C2521" s="186" t="s">
        <v>175</v>
      </c>
      <c r="D2521" s="186" t="s">
        <v>177</v>
      </c>
      <c r="E2521" s="187">
        <v>20.73</v>
      </c>
    </row>
    <row r="2522" spans="1:5">
      <c r="A2522" s="186">
        <v>38437</v>
      </c>
      <c r="B2522" s="186" t="s">
        <v>3328</v>
      </c>
      <c r="C2522" s="186" t="s">
        <v>175</v>
      </c>
      <c r="D2522" s="186" t="s">
        <v>177</v>
      </c>
      <c r="E2522" s="187">
        <v>31.13</v>
      </c>
    </row>
    <row r="2523" spans="1:5">
      <c r="A2523" s="186">
        <v>38438</v>
      </c>
      <c r="B2523" s="186" t="s">
        <v>3329</v>
      </c>
      <c r="C2523" s="186" t="s">
        <v>175</v>
      </c>
      <c r="D2523" s="186" t="s">
        <v>177</v>
      </c>
      <c r="E2523" s="187">
        <v>78.66</v>
      </c>
    </row>
    <row r="2524" spans="1:5">
      <c r="A2524" s="186">
        <v>38439</v>
      </c>
      <c r="B2524" s="186" t="s">
        <v>3330</v>
      </c>
      <c r="C2524" s="186" t="s">
        <v>175</v>
      </c>
      <c r="D2524" s="186" t="s">
        <v>177</v>
      </c>
      <c r="E2524" s="187">
        <v>119.9</v>
      </c>
    </row>
    <row r="2525" spans="1:5">
      <c r="A2525" s="186">
        <v>10836</v>
      </c>
      <c r="B2525" s="186" t="s">
        <v>3331</v>
      </c>
      <c r="C2525" s="186" t="s">
        <v>175</v>
      </c>
      <c r="D2525" s="186" t="s">
        <v>176</v>
      </c>
      <c r="E2525" s="187">
        <v>21.83</v>
      </c>
    </row>
    <row r="2526" spans="1:5">
      <c r="A2526" s="186">
        <v>20128</v>
      </c>
      <c r="B2526" s="186" t="s">
        <v>3332</v>
      </c>
      <c r="C2526" s="186" t="s">
        <v>175</v>
      </c>
      <c r="D2526" s="186" t="s">
        <v>176</v>
      </c>
      <c r="E2526" s="187">
        <v>63.97</v>
      </c>
    </row>
    <row r="2527" spans="1:5">
      <c r="A2527" s="186">
        <v>20131</v>
      </c>
      <c r="B2527" s="186" t="s">
        <v>3333</v>
      </c>
      <c r="C2527" s="186" t="s">
        <v>175</v>
      </c>
      <c r="D2527" s="186" t="s">
        <v>176</v>
      </c>
      <c r="E2527" s="187">
        <v>58.39</v>
      </c>
    </row>
    <row r="2528" spans="1:5">
      <c r="A2528" s="186">
        <v>3521</v>
      </c>
      <c r="B2528" s="186" t="s">
        <v>3334</v>
      </c>
      <c r="C2528" s="186" t="s">
        <v>175</v>
      </c>
      <c r="D2528" s="186" t="s">
        <v>176</v>
      </c>
      <c r="E2528" s="187">
        <v>2.5299999999999998</v>
      </c>
    </row>
    <row r="2529" spans="1:5">
      <c r="A2529" s="186">
        <v>3531</v>
      </c>
      <c r="B2529" s="186" t="s">
        <v>3335</v>
      </c>
      <c r="C2529" s="186" t="s">
        <v>175</v>
      </c>
      <c r="D2529" s="186" t="s">
        <v>176</v>
      </c>
      <c r="E2529" s="187">
        <v>2.86</v>
      </c>
    </row>
    <row r="2530" spans="1:5">
      <c r="A2530" s="186">
        <v>3522</v>
      </c>
      <c r="B2530" s="186" t="s">
        <v>3336</v>
      </c>
      <c r="C2530" s="186" t="s">
        <v>175</v>
      </c>
      <c r="D2530" s="186" t="s">
        <v>176</v>
      </c>
      <c r="E2530" s="187">
        <v>4.25</v>
      </c>
    </row>
    <row r="2531" spans="1:5">
      <c r="A2531" s="186">
        <v>3527</v>
      </c>
      <c r="B2531" s="186" t="s">
        <v>3337</v>
      </c>
      <c r="C2531" s="186" t="s">
        <v>175</v>
      </c>
      <c r="D2531" s="186" t="s">
        <v>176</v>
      </c>
      <c r="E2531" s="187">
        <v>14.63</v>
      </c>
    </row>
    <row r="2532" spans="1:5">
      <c r="A2532" s="186">
        <v>10835</v>
      </c>
      <c r="B2532" s="186" t="s">
        <v>3338</v>
      </c>
      <c r="C2532" s="186" t="s">
        <v>175</v>
      </c>
      <c r="D2532" s="186" t="s">
        <v>176</v>
      </c>
      <c r="E2532" s="187">
        <v>4.57</v>
      </c>
    </row>
    <row r="2533" spans="1:5">
      <c r="A2533" s="186">
        <v>3475</v>
      </c>
      <c r="B2533" s="186" t="s">
        <v>3339</v>
      </c>
      <c r="C2533" s="186" t="s">
        <v>175</v>
      </c>
      <c r="D2533" s="186" t="s">
        <v>176</v>
      </c>
      <c r="E2533" s="187">
        <v>4.92</v>
      </c>
    </row>
    <row r="2534" spans="1:5">
      <c r="A2534" s="186">
        <v>3485</v>
      </c>
      <c r="B2534" s="186" t="s">
        <v>3340</v>
      </c>
      <c r="C2534" s="186" t="s">
        <v>175</v>
      </c>
      <c r="D2534" s="186" t="s">
        <v>176</v>
      </c>
      <c r="E2534" s="187">
        <v>15.71</v>
      </c>
    </row>
    <row r="2535" spans="1:5">
      <c r="A2535" s="186">
        <v>3534</v>
      </c>
      <c r="B2535" s="186" t="s">
        <v>3341</v>
      </c>
      <c r="C2535" s="186" t="s">
        <v>175</v>
      </c>
      <c r="D2535" s="186" t="s">
        <v>176</v>
      </c>
      <c r="E2535" s="187">
        <v>6.21</v>
      </c>
    </row>
    <row r="2536" spans="1:5">
      <c r="A2536" s="186">
        <v>3543</v>
      </c>
      <c r="B2536" s="186" t="s">
        <v>3342</v>
      </c>
      <c r="C2536" s="186" t="s">
        <v>175</v>
      </c>
      <c r="D2536" s="186" t="s">
        <v>176</v>
      </c>
      <c r="E2536" s="187">
        <v>3.12</v>
      </c>
    </row>
    <row r="2537" spans="1:5">
      <c r="A2537" s="186">
        <v>3482</v>
      </c>
      <c r="B2537" s="186" t="s">
        <v>3343</v>
      </c>
      <c r="C2537" s="186" t="s">
        <v>175</v>
      </c>
      <c r="D2537" s="186" t="s">
        <v>176</v>
      </c>
      <c r="E2537" s="187">
        <v>7.89</v>
      </c>
    </row>
    <row r="2538" spans="1:5">
      <c r="A2538" s="186">
        <v>3505</v>
      </c>
      <c r="B2538" s="186" t="s">
        <v>3344</v>
      </c>
      <c r="C2538" s="186" t="s">
        <v>175</v>
      </c>
      <c r="D2538" s="186" t="s">
        <v>176</v>
      </c>
      <c r="E2538" s="187">
        <v>4.4800000000000004</v>
      </c>
    </row>
    <row r="2539" spans="1:5">
      <c r="A2539" s="186">
        <v>3516</v>
      </c>
      <c r="B2539" s="186" t="s">
        <v>3345</v>
      </c>
      <c r="C2539" s="186" t="s">
        <v>175</v>
      </c>
      <c r="D2539" s="186" t="s">
        <v>176</v>
      </c>
      <c r="E2539" s="187">
        <v>1.19</v>
      </c>
    </row>
    <row r="2540" spans="1:5">
      <c r="A2540" s="186">
        <v>3517</v>
      </c>
      <c r="B2540" s="186" t="s">
        <v>3346</v>
      </c>
      <c r="C2540" s="186" t="s">
        <v>175</v>
      </c>
      <c r="D2540" s="186" t="s">
        <v>176</v>
      </c>
      <c r="E2540" s="187">
        <v>4.17</v>
      </c>
    </row>
    <row r="2541" spans="1:5">
      <c r="A2541" s="186">
        <v>3515</v>
      </c>
      <c r="B2541" s="186" t="s">
        <v>3347</v>
      </c>
      <c r="C2541" s="186" t="s">
        <v>175</v>
      </c>
      <c r="D2541" s="186" t="s">
        <v>176</v>
      </c>
      <c r="E2541" s="187">
        <v>7.25</v>
      </c>
    </row>
    <row r="2542" spans="1:5">
      <c r="A2542" s="186">
        <v>20147</v>
      </c>
      <c r="B2542" s="186" t="s">
        <v>3348</v>
      </c>
      <c r="C2542" s="186" t="s">
        <v>175</v>
      </c>
      <c r="D2542" s="186" t="s">
        <v>176</v>
      </c>
      <c r="E2542" s="187">
        <v>7.8</v>
      </c>
    </row>
    <row r="2543" spans="1:5">
      <c r="A2543" s="186">
        <v>3524</v>
      </c>
      <c r="B2543" s="186" t="s">
        <v>3349</v>
      </c>
      <c r="C2543" s="186" t="s">
        <v>175</v>
      </c>
      <c r="D2543" s="186" t="s">
        <v>176</v>
      </c>
      <c r="E2543" s="187">
        <v>9.25</v>
      </c>
    </row>
    <row r="2544" spans="1:5">
      <c r="A2544" s="186">
        <v>3532</v>
      </c>
      <c r="B2544" s="186" t="s">
        <v>3350</v>
      </c>
      <c r="C2544" s="186" t="s">
        <v>175</v>
      </c>
      <c r="D2544" s="186" t="s">
        <v>176</v>
      </c>
      <c r="E2544" s="187">
        <v>16.93</v>
      </c>
    </row>
    <row r="2545" spans="1:5">
      <c r="A2545" s="186">
        <v>3528</v>
      </c>
      <c r="B2545" s="186" t="s">
        <v>3351</v>
      </c>
      <c r="C2545" s="186" t="s">
        <v>175</v>
      </c>
      <c r="D2545" s="186" t="s">
        <v>176</v>
      </c>
      <c r="E2545" s="187">
        <v>9.41</v>
      </c>
    </row>
    <row r="2546" spans="1:5">
      <c r="A2546" s="186">
        <v>37952</v>
      </c>
      <c r="B2546" s="186" t="s">
        <v>3352</v>
      </c>
      <c r="C2546" s="186" t="s">
        <v>175</v>
      </c>
      <c r="D2546" s="186" t="s">
        <v>176</v>
      </c>
      <c r="E2546" s="187">
        <v>67.069999999999993</v>
      </c>
    </row>
    <row r="2547" spans="1:5">
      <c r="A2547" s="186">
        <v>37951</v>
      </c>
      <c r="B2547" s="186" t="s">
        <v>3353</v>
      </c>
      <c r="C2547" s="186" t="s">
        <v>175</v>
      </c>
      <c r="D2547" s="186" t="s">
        <v>176</v>
      </c>
      <c r="E2547" s="187">
        <v>2.44</v>
      </c>
    </row>
    <row r="2548" spans="1:5">
      <c r="A2548" s="186">
        <v>3518</v>
      </c>
      <c r="B2548" s="186" t="s">
        <v>3354</v>
      </c>
      <c r="C2548" s="186" t="s">
        <v>175</v>
      </c>
      <c r="D2548" s="186" t="s">
        <v>176</v>
      </c>
      <c r="E2548" s="187">
        <v>3.57</v>
      </c>
    </row>
    <row r="2549" spans="1:5">
      <c r="A2549" s="186">
        <v>3519</v>
      </c>
      <c r="B2549" s="186" t="s">
        <v>3355</v>
      </c>
      <c r="C2549" s="186" t="s">
        <v>175</v>
      </c>
      <c r="D2549" s="186" t="s">
        <v>176</v>
      </c>
      <c r="E2549" s="187">
        <v>8.4600000000000009</v>
      </c>
    </row>
    <row r="2550" spans="1:5">
      <c r="A2550" s="186">
        <v>3520</v>
      </c>
      <c r="B2550" s="186" t="s">
        <v>3356</v>
      </c>
      <c r="C2550" s="186" t="s">
        <v>175</v>
      </c>
      <c r="D2550" s="186" t="s">
        <v>176</v>
      </c>
      <c r="E2550" s="187">
        <v>9.48</v>
      </c>
    </row>
    <row r="2551" spans="1:5">
      <c r="A2551" s="186">
        <v>37950</v>
      </c>
      <c r="B2551" s="186" t="s">
        <v>3357</v>
      </c>
      <c r="C2551" s="186" t="s">
        <v>175</v>
      </c>
      <c r="D2551" s="186" t="s">
        <v>176</v>
      </c>
      <c r="E2551" s="187">
        <v>58.39</v>
      </c>
    </row>
    <row r="2552" spans="1:5">
      <c r="A2552" s="186">
        <v>37949</v>
      </c>
      <c r="B2552" s="186" t="s">
        <v>3358</v>
      </c>
      <c r="C2552" s="186" t="s">
        <v>175</v>
      </c>
      <c r="D2552" s="186" t="s">
        <v>176</v>
      </c>
      <c r="E2552" s="187">
        <v>2.14</v>
      </c>
    </row>
    <row r="2553" spans="1:5">
      <c r="A2553" s="186">
        <v>3526</v>
      </c>
      <c r="B2553" s="186" t="s">
        <v>3359</v>
      </c>
      <c r="C2553" s="186" t="s">
        <v>175</v>
      </c>
      <c r="D2553" s="186" t="s">
        <v>176</v>
      </c>
      <c r="E2553" s="187">
        <v>2.87</v>
      </c>
    </row>
    <row r="2554" spans="1:5">
      <c r="A2554" s="186">
        <v>3509</v>
      </c>
      <c r="B2554" s="186" t="s">
        <v>3360</v>
      </c>
      <c r="C2554" s="186" t="s">
        <v>175</v>
      </c>
      <c r="D2554" s="186" t="s">
        <v>176</v>
      </c>
      <c r="E2554" s="187">
        <v>7.45</v>
      </c>
    </row>
    <row r="2555" spans="1:5">
      <c r="A2555" s="186">
        <v>3530</v>
      </c>
      <c r="B2555" s="186" t="s">
        <v>3361</v>
      </c>
      <c r="C2555" s="186" t="s">
        <v>175</v>
      </c>
      <c r="D2555" s="186" t="s">
        <v>176</v>
      </c>
      <c r="E2555" s="187">
        <v>291.45</v>
      </c>
    </row>
    <row r="2556" spans="1:5">
      <c r="A2556" s="186">
        <v>3542</v>
      </c>
      <c r="B2556" s="186" t="s">
        <v>3362</v>
      </c>
      <c r="C2556" s="186" t="s">
        <v>175</v>
      </c>
      <c r="D2556" s="186" t="s">
        <v>176</v>
      </c>
      <c r="E2556" s="187">
        <v>0.68</v>
      </c>
    </row>
    <row r="2557" spans="1:5">
      <c r="A2557" s="186">
        <v>3529</v>
      </c>
      <c r="B2557" s="186" t="s">
        <v>3363</v>
      </c>
      <c r="C2557" s="186" t="s">
        <v>175</v>
      </c>
      <c r="D2557" s="186" t="s">
        <v>176</v>
      </c>
      <c r="E2557" s="187">
        <v>0.93</v>
      </c>
    </row>
    <row r="2558" spans="1:5">
      <c r="A2558" s="186">
        <v>3536</v>
      </c>
      <c r="B2558" s="186" t="s">
        <v>3364</v>
      </c>
      <c r="C2558" s="186" t="s">
        <v>175</v>
      </c>
      <c r="D2558" s="186" t="s">
        <v>176</v>
      </c>
      <c r="E2558" s="187">
        <v>2.79</v>
      </c>
    </row>
    <row r="2559" spans="1:5">
      <c r="A2559" s="186">
        <v>3535</v>
      </c>
      <c r="B2559" s="186" t="s">
        <v>3365</v>
      </c>
      <c r="C2559" s="186" t="s">
        <v>175</v>
      </c>
      <c r="D2559" s="186" t="s">
        <v>176</v>
      </c>
      <c r="E2559" s="187">
        <v>6.62</v>
      </c>
    </row>
    <row r="2560" spans="1:5">
      <c r="A2560" s="186">
        <v>3540</v>
      </c>
      <c r="B2560" s="186" t="s">
        <v>3366</v>
      </c>
      <c r="C2560" s="186" t="s">
        <v>175</v>
      </c>
      <c r="D2560" s="186" t="s">
        <v>176</v>
      </c>
      <c r="E2560" s="187">
        <v>7.16</v>
      </c>
    </row>
    <row r="2561" spans="1:5">
      <c r="A2561" s="186">
        <v>3539</v>
      </c>
      <c r="B2561" s="186" t="s">
        <v>3367</v>
      </c>
      <c r="C2561" s="186" t="s">
        <v>175</v>
      </c>
      <c r="D2561" s="186" t="s">
        <v>176</v>
      </c>
      <c r="E2561" s="187">
        <v>31.09</v>
      </c>
    </row>
    <row r="2562" spans="1:5">
      <c r="A2562" s="186">
        <v>3513</v>
      </c>
      <c r="B2562" s="186" t="s">
        <v>3368</v>
      </c>
      <c r="C2562" s="186" t="s">
        <v>175</v>
      </c>
      <c r="D2562" s="186" t="s">
        <v>176</v>
      </c>
      <c r="E2562" s="187">
        <v>138.16</v>
      </c>
    </row>
    <row r="2563" spans="1:5">
      <c r="A2563" s="186">
        <v>3492</v>
      </c>
      <c r="B2563" s="186" t="s">
        <v>3369</v>
      </c>
      <c r="C2563" s="186" t="s">
        <v>175</v>
      </c>
      <c r="D2563" s="186" t="s">
        <v>176</v>
      </c>
      <c r="E2563" s="187">
        <v>26.59</v>
      </c>
    </row>
    <row r="2564" spans="1:5">
      <c r="A2564" s="186">
        <v>3491</v>
      </c>
      <c r="B2564" s="186" t="s">
        <v>3370</v>
      </c>
      <c r="C2564" s="186" t="s">
        <v>175</v>
      </c>
      <c r="D2564" s="186" t="s">
        <v>176</v>
      </c>
      <c r="E2564" s="187">
        <v>15.16</v>
      </c>
    </row>
    <row r="2565" spans="1:5">
      <c r="A2565" s="186">
        <v>3493</v>
      </c>
      <c r="B2565" s="186" t="s">
        <v>3371</v>
      </c>
      <c r="C2565" s="186" t="s">
        <v>175</v>
      </c>
      <c r="D2565" s="186" t="s">
        <v>176</v>
      </c>
      <c r="E2565" s="187">
        <v>36.36</v>
      </c>
    </row>
    <row r="2566" spans="1:5">
      <c r="A2566" s="186">
        <v>12628</v>
      </c>
      <c r="B2566" s="186" t="s">
        <v>3372</v>
      </c>
      <c r="C2566" s="186" t="s">
        <v>175</v>
      </c>
      <c r="D2566" s="186" t="s">
        <v>177</v>
      </c>
      <c r="E2566" s="187">
        <v>7.43</v>
      </c>
    </row>
    <row r="2567" spans="1:5">
      <c r="A2567" s="186">
        <v>12629</v>
      </c>
      <c r="B2567" s="186" t="s">
        <v>3373</v>
      </c>
      <c r="C2567" s="186" t="s">
        <v>175</v>
      </c>
      <c r="D2567" s="186" t="s">
        <v>177</v>
      </c>
      <c r="E2567" s="187">
        <v>8.06</v>
      </c>
    </row>
    <row r="2568" spans="1:5">
      <c r="A2568" s="186">
        <v>3481</v>
      </c>
      <c r="B2568" s="186" t="s">
        <v>3374</v>
      </c>
      <c r="C2568" s="186" t="s">
        <v>175</v>
      </c>
      <c r="D2568" s="186" t="s">
        <v>176</v>
      </c>
      <c r="E2568" s="187">
        <v>18.420000000000002</v>
      </c>
    </row>
    <row r="2569" spans="1:5">
      <c r="A2569" s="186">
        <v>3510</v>
      </c>
      <c r="B2569" s="186" t="s">
        <v>3375</v>
      </c>
      <c r="C2569" s="186" t="s">
        <v>175</v>
      </c>
      <c r="D2569" s="186" t="s">
        <v>176</v>
      </c>
      <c r="E2569" s="187">
        <v>17.21</v>
      </c>
    </row>
    <row r="2570" spans="1:5">
      <c r="A2570" s="186">
        <v>3508</v>
      </c>
      <c r="B2570" s="186" t="s">
        <v>3376</v>
      </c>
      <c r="C2570" s="186" t="s">
        <v>175</v>
      </c>
      <c r="D2570" s="186" t="s">
        <v>176</v>
      </c>
      <c r="E2570" s="187">
        <v>45</v>
      </c>
    </row>
    <row r="2571" spans="1:5">
      <c r="A2571" s="186">
        <v>38939</v>
      </c>
      <c r="B2571" s="186" t="s">
        <v>3377</v>
      </c>
      <c r="C2571" s="186" t="s">
        <v>175</v>
      </c>
      <c r="D2571" s="186" t="s">
        <v>177</v>
      </c>
      <c r="E2571" s="187">
        <v>19.98</v>
      </c>
    </row>
    <row r="2572" spans="1:5">
      <c r="A2572" s="186">
        <v>38940</v>
      </c>
      <c r="B2572" s="186" t="s">
        <v>3378</v>
      </c>
      <c r="C2572" s="186" t="s">
        <v>175</v>
      </c>
      <c r="D2572" s="186" t="s">
        <v>177</v>
      </c>
      <c r="E2572" s="187">
        <v>30.51</v>
      </c>
    </row>
    <row r="2573" spans="1:5">
      <c r="A2573" s="186">
        <v>38941</v>
      </c>
      <c r="B2573" s="186" t="s">
        <v>3379</v>
      </c>
      <c r="C2573" s="186" t="s">
        <v>175</v>
      </c>
      <c r="D2573" s="186" t="s">
        <v>177</v>
      </c>
      <c r="E2573" s="187">
        <v>36.04</v>
      </c>
    </row>
    <row r="2574" spans="1:5">
      <c r="A2574" s="186">
        <v>38942</v>
      </c>
      <c r="B2574" s="186" t="s">
        <v>3380</v>
      </c>
      <c r="C2574" s="186" t="s">
        <v>175</v>
      </c>
      <c r="D2574" s="186" t="s">
        <v>177</v>
      </c>
      <c r="E2574" s="187">
        <v>40.369999999999997</v>
      </c>
    </row>
    <row r="2575" spans="1:5">
      <c r="A2575" s="186">
        <v>38987</v>
      </c>
      <c r="B2575" s="186" t="s">
        <v>3381</v>
      </c>
      <c r="C2575" s="186" t="s">
        <v>175</v>
      </c>
      <c r="D2575" s="186" t="s">
        <v>177</v>
      </c>
      <c r="E2575" s="187">
        <v>9.33</v>
      </c>
    </row>
    <row r="2576" spans="1:5">
      <c r="A2576" s="186">
        <v>38988</v>
      </c>
      <c r="B2576" s="186" t="s">
        <v>3382</v>
      </c>
      <c r="C2576" s="186" t="s">
        <v>175</v>
      </c>
      <c r="D2576" s="186" t="s">
        <v>177</v>
      </c>
      <c r="E2576" s="187">
        <v>21.68</v>
      </c>
    </row>
    <row r="2577" spans="1:5">
      <c r="A2577" s="186">
        <v>38989</v>
      </c>
      <c r="B2577" s="186" t="s">
        <v>3383</v>
      </c>
      <c r="C2577" s="186" t="s">
        <v>175</v>
      </c>
      <c r="D2577" s="186" t="s">
        <v>177</v>
      </c>
      <c r="E2577" s="187">
        <v>28.81</v>
      </c>
    </row>
    <row r="2578" spans="1:5">
      <c r="A2578" s="186">
        <v>38990</v>
      </c>
      <c r="B2578" s="186" t="s">
        <v>3384</v>
      </c>
      <c r="C2578" s="186" t="s">
        <v>175</v>
      </c>
      <c r="D2578" s="186" t="s">
        <v>177</v>
      </c>
      <c r="E2578" s="187">
        <v>75.930000000000007</v>
      </c>
    </row>
    <row r="2579" spans="1:5">
      <c r="A2579" s="186">
        <v>38991</v>
      </c>
      <c r="B2579" s="186" t="s">
        <v>3385</v>
      </c>
      <c r="C2579" s="186" t="s">
        <v>175</v>
      </c>
      <c r="D2579" s="186" t="s">
        <v>177</v>
      </c>
      <c r="E2579" s="187">
        <v>153.41</v>
      </c>
    </row>
    <row r="2580" spans="1:5">
      <c r="A2580" s="186">
        <v>38913</v>
      </c>
      <c r="B2580" s="186" t="s">
        <v>3386</v>
      </c>
      <c r="C2580" s="186" t="s">
        <v>175</v>
      </c>
      <c r="D2580" s="186" t="s">
        <v>177</v>
      </c>
      <c r="E2580" s="187">
        <v>18.54</v>
      </c>
    </row>
    <row r="2581" spans="1:5">
      <c r="A2581" s="186">
        <v>38914</v>
      </c>
      <c r="B2581" s="186" t="s">
        <v>3387</v>
      </c>
      <c r="C2581" s="186" t="s">
        <v>175</v>
      </c>
      <c r="D2581" s="186" t="s">
        <v>177</v>
      </c>
      <c r="E2581" s="187">
        <v>21.51</v>
      </c>
    </row>
    <row r="2582" spans="1:5">
      <c r="A2582" s="186">
        <v>38915</v>
      </c>
      <c r="B2582" s="186" t="s">
        <v>3388</v>
      </c>
      <c r="C2582" s="186" t="s">
        <v>175</v>
      </c>
      <c r="D2582" s="186" t="s">
        <v>177</v>
      </c>
      <c r="E2582" s="187">
        <v>37.340000000000003</v>
      </c>
    </row>
    <row r="2583" spans="1:5">
      <c r="A2583" s="186">
        <v>38916</v>
      </c>
      <c r="B2583" s="186" t="s">
        <v>3389</v>
      </c>
      <c r="C2583" s="186" t="s">
        <v>175</v>
      </c>
      <c r="D2583" s="186" t="s">
        <v>177</v>
      </c>
      <c r="E2583" s="187">
        <v>49.27</v>
      </c>
    </row>
    <row r="2584" spans="1:5">
      <c r="A2584" s="186">
        <v>39300</v>
      </c>
      <c r="B2584" s="186" t="s">
        <v>3390</v>
      </c>
      <c r="C2584" s="186" t="s">
        <v>175</v>
      </c>
      <c r="D2584" s="186" t="s">
        <v>177</v>
      </c>
      <c r="E2584" s="187">
        <v>16.75</v>
      </c>
    </row>
    <row r="2585" spans="1:5">
      <c r="A2585" s="186">
        <v>39301</v>
      </c>
      <c r="B2585" s="186" t="s">
        <v>3391</v>
      </c>
      <c r="C2585" s="186" t="s">
        <v>175</v>
      </c>
      <c r="D2585" s="186" t="s">
        <v>177</v>
      </c>
      <c r="E2585" s="187">
        <v>23.24</v>
      </c>
    </row>
    <row r="2586" spans="1:5">
      <c r="A2586" s="186">
        <v>39302</v>
      </c>
      <c r="B2586" s="186" t="s">
        <v>3392</v>
      </c>
      <c r="C2586" s="186" t="s">
        <v>175</v>
      </c>
      <c r="D2586" s="186" t="s">
        <v>177</v>
      </c>
      <c r="E2586" s="187">
        <v>29.2</v>
      </c>
    </row>
    <row r="2587" spans="1:5">
      <c r="A2587" s="186">
        <v>39303</v>
      </c>
      <c r="B2587" s="186" t="s">
        <v>3393</v>
      </c>
      <c r="C2587" s="186" t="s">
        <v>175</v>
      </c>
      <c r="D2587" s="186" t="s">
        <v>177</v>
      </c>
      <c r="E2587" s="187">
        <v>51.35</v>
      </c>
    </row>
    <row r="2588" spans="1:5">
      <c r="A2588" s="186">
        <v>38923</v>
      </c>
      <c r="B2588" s="186" t="s">
        <v>3394</v>
      </c>
      <c r="C2588" s="186" t="s">
        <v>175</v>
      </c>
      <c r="D2588" s="186" t="s">
        <v>177</v>
      </c>
      <c r="E2588" s="187">
        <v>16.36</v>
      </c>
    </row>
    <row r="2589" spans="1:5">
      <c r="A2589" s="186">
        <v>38925</v>
      </c>
      <c r="B2589" s="186" t="s">
        <v>3395</v>
      </c>
      <c r="C2589" s="186" t="s">
        <v>175</v>
      </c>
      <c r="D2589" s="186" t="s">
        <v>177</v>
      </c>
      <c r="E2589" s="187">
        <v>17.579999999999998</v>
      </c>
    </row>
    <row r="2590" spans="1:5">
      <c r="A2590" s="186">
        <v>38926</v>
      </c>
      <c r="B2590" s="186" t="s">
        <v>3396</v>
      </c>
      <c r="C2590" s="186" t="s">
        <v>175</v>
      </c>
      <c r="D2590" s="186" t="s">
        <v>177</v>
      </c>
      <c r="E2590" s="187">
        <v>25.1</v>
      </c>
    </row>
    <row r="2591" spans="1:5">
      <c r="A2591" s="186">
        <v>38927</v>
      </c>
      <c r="B2591" s="186" t="s">
        <v>3397</v>
      </c>
      <c r="C2591" s="186" t="s">
        <v>175</v>
      </c>
      <c r="D2591" s="186" t="s">
        <v>177</v>
      </c>
      <c r="E2591" s="187">
        <v>26.85</v>
      </c>
    </row>
    <row r="2592" spans="1:5">
      <c r="A2592" s="186">
        <v>39304</v>
      </c>
      <c r="B2592" s="186" t="s">
        <v>3398</v>
      </c>
      <c r="C2592" s="186" t="s">
        <v>175</v>
      </c>
      <c r="D2592" s="186" t="s">
        <v>177</v>
      </c>
      <c r="E2592" s="187">
        <v>20.69</v>
      </c>
    </row>
    <row r="2593" spans="1:5">
      <c r="A2593" s="186">
        <v>38924</v>
      </c>
      <c r="B2593" s="186" t="s">
        <v>3399</v>
      </c>
      <c r="C2593" s="186" t="s">
        <v>175</v>
      </c>
      <c r="D2593" s="186" t="s">
        <v>177</v>
      </c>
      <c r="E2593" s="187">
        <v>29.48</v>
      </c>
    </row>
    <row r="2594" spans="1:5">
      <c r="A2594" s="186">
        <v>39305</v>
      </c>
      <c r="B2594" s="186" t="s">
        <v>3400</v>
      </c>
      <c r="C2594" s="186" t="s">
        <v>175</v>
      </c>
      <c r="D2594" s="186" t="s">
        <v>177</v>
      </c>
      <c r="E2594" s="187">
        <v>27.08</v>
      </c>
    </row>
    <row r="2595" spans="1:5">
      <c r="A2595" s="186">
        <v>39306</v>
      </c>
      <c r="B2595" s="186" t="s">
        <v>3401</v>
      </c>
      <c r="C2595" s="186" t="s">
        <v>175</v>
      </c>
      <c r="D2595" s="186" t="s">
        <v>177</v>
      </c>
      <c r="E2595" s="187">
        <v>33.880000000000003</v>
      </c>
    </row>
    <row r="2596" spans="1:5">
      <c r="A2596" s="186">
        <v>38928</v>
      </c>
      <c r="B2596" s="186" t="s">
        <v>3402</v>
      </c>
      <c r="C2596" s="186" t="s">
        <v>175</v>
      </c>
      <c r="D2596" s="186" t="s">
        <v>177</v>
      </c>
      <c r="E2596" s="187">
        <v>29.76</v>
      </c>
    </row>
    <row r="2597" spans="1:5">
      <c r="A2597" s="186">
        <v>38929</v>
      </c>
      <c r="B2597" s="186" t="s">
        <v>3403</v>
      </c>
      <c r="C2597" s="186" t="s">
        <v>175</v>
      </c>
      <c r="D2597" s="186" t="s">
        <v>177</v>
      </c>
      <c r="E2597" s="187">
        <v>52.77</v>
      </c>
    </row>
    <row r="2598" spans="1:5">
      <c r="A2598" s="186">
        <v>39307</v>
      </c>
      <c r="B2598" s="186" t="s">
        <v>3404</v>
      </c>
      <c r="C2598" s="186" t="s">
        <v>175</v>
      </c>
      <c r="D2598" s="186" t="s">
        <v>177</v>
      </c>
      <c r="E2598" s="187">
        <v>38.99</v>
      </c>
    </row>
    <row r="2599" spans="1:5">
      <c r="A2599" s="186">
        <v>38930</v>
      </c>
      <c r="B2599" s="186" t="s">
        <v>3405</v>
      </c>
      <c r="C2599" s="186" t="s">
        <v>175</v>
      </c>
      <c r="D2599" s="186" t="s">
        <v>177</v>
      </c>
      <c r="E2599" s="187">
        <v>66.290000000000006</v>
      </c>
    </row>
    <row r="2600" spans="1:5">
      <c r="A2600" s="186">
        <v>38931</v>
      </c>
      <c r="B2600" s="186" t="s">
        <v>3406</v>
      </c>
      <c r="C2600" s="186" t="s">
        <v>175</v>
      </c>
      <c r="D2600" s="186" t="s">
        <v>177</v>
      </c>
      <c r="E2600" s="187">
        <v>16.690000000000001</v>
      </c>
    </row>
    <row r="2601" spans="1:5">
      <c r="A2601" s="186">
        <v>38932</v>
      </c>
      <c r="B2601" s="186" t="s">
        <v>3407</v>
      </c>
      <c r="C2601" s="186" t="s">
        <v>175</v>
      </c>
      <c r="D2601" s="186" t="s">
        <v>177</v>
      </c>
      <c r="E2601" s="187">
        <v>16.86</v>
      </c>
    </row>
    <row r="2602" spans="1:5">
      <c r="A2602" s="186">
        <v>38934</v>
      </c>
      <c r="B2602" s="186" t="s">
        <v>3408</v>
      </c>
      <c r="C2602" s="186" t="s">
        <v>175</v>
      </c>
      <c r="D2602" s="186" t="s">
        <v>177</v>
      </c>
      <c r="E2602" s="187">
        <v>24.91</v>
      </c>
    </row>
    <row r="2603" spans="1:5">
      <c r="A2603" s="186">
        <v>38935</v>
      </c>
      <c r="B2603" s="186" t="s">
        <v>3409</v>
      </c>
      <c r="C2603" s="186" t="s">
        <v>175</v>
      </c>
      <c r="D2603" s="186" t="s">
        <v>177</v>
      </c>
      <c r="E2603" s="187">
        <v>26.66</v>
      </c>
    </row>
    <row r="2604" spans="1:5">
      <c r="A2604" s="186">
        <v>38936</v>
      </c>
      <c r="B2604" s="186" t="s">
        <v>3410</v>
      </c>
      <c r="C2604" s="186" t="s">
        <v>175</v>
      </c>
      <c r="D2604" s="186" t="s">
        <v>177</v>
      </c>
      <c r="E2604" s="187">
        <v>28.55</v>
      </c>
    </row>
    <row r="2605" spans="1:5">
      <c r="A2605" s="186">
        <v>38937</v>
      </c>
      <c r="B2605" s="186" t="s">
        <v>3411</v>
      </c>
      <c r="C2605" s="186" t="s">
        <v>175</v>
      </c>
      <c r="D2605" s="186" t="s">
        <v>177</v>
      </c>
      <c r="E2605" s="187">
        <v>34.799999999999997</v>
      </c>
    </row>
    <row r="2606" spans="1:5">
      <c r="A2606" s="186">
        <v>38938</v>
      </c>
      <c r="B2606" s="186" t="s">
        <v>3412</v>
      </c>
      <c r="C2606" s="186" t="s">
        <v>175</v>
      </c>
      <c r="D2606" s="186" t="s">
        <v>177</v>
      </c>
      <c r="E2606" s="187">
        <v>51.74</v>
      </c>
    </row>
    <row r="2607" spans="1:5">
      <c r="A2607" s="186">
        <v>3489</v>
      </c>
      <c r="B2607" s="186" t="s">
        <v>3413</v>
      </c>
      <c r="C2607" s="186" t="s">
        <v>175</v>
      </c>
      <c r="D2607" s="186" t="s">
        <v>176</v>
      </c>
      <c r="E2607" s="187">
        <v>17.010000000000002</v>
      </c>
    </row>
    <row r="2608" spans="1:5">
      <c r="A2608" s="186">
        <v>20151</v>
      </c>
      <c r="B2608" s="186" t="s">
        <v>3414</v>
      </c>
      <c r="C2608" s="186" t="s">
        <v>175</v>
      </c>
      <c r="D2608" s="186" t="s">
        <v>176</v>
      </c>
      <c r="E2608" s="187">
        <v>26.29</v>
      </c>
    </row>
    <row r="2609" spans="1:5">
      <c r="A2609" s="186">
        <v>20152</v>
      </c>
      <c r="B2609" s="186" t="s">
        <v>3415</v>
      </c>
      <c r="C2609" s="186" t="s">
        <v>175</v>
      </c>
      <c r="D2609" s="186" t="s">
        <v>176</v>
      </c>
      <c r="E2609" s="187">
        <v>91.5</v>
      </c>
    </row>
    <row r="2610" spans="1:5">
      <c r="A2610" s="186">
        <v>20148</v>
      </c>
      <c r="B2610" s="186" t="s">
        <v>3416</v>
      </c>
      <c r="C2610" s="186" t="s">
        <v>175</v>
      </c>
      <c r="D2610" s="186" t="s">
        <v>176</v>
      </c>
      <c r="E2610" s="187">
        <v>5.23</v>
      </c>
    </row>
    <row r="2611" spans="1:5">
      <c r="A2611" s="186">
        <v>20149</v>
      </c>
      <c r="B2611" s="186" t="s">
        <v>3417</v>
      </c>
      <c r="C2611" s="186" t="s">
        <v>175</v>
      </c>
      <c r="D2611" s="186" t="s">
        <v>176</v>
      </c>
      <c r="E2611" s="187">
        <v>8.09</v>
      </c>
    </row>
    <row r="2612" spans="1:5">
      <c r="A2612" s="186">
        <v>20150</v>
      </c>
      <c r="B2612" s="186" t="s">
        <v>3418</v>
      </c>
      <c r="C2612" s="186" t="s">
        <v>175</v>
      </c>
      <c r="D2612" s="186" t="s">
        <v>176</v>
      </c>
      <c r="E2612" s="187">
        <v>18.88</v>
      </c>
    </row>
    <row r="2613" spans="1:5">
      <c r="A2613" s="186">
        <v>20157</v>
      </c>
      <c r="B2613" s="186" t="s">
        <v>3419</v>
      </c>
      <c r="C2613" s="186" t="s">
        <v>175</v>
      </c>
      <c r="D2613" s="186" t="s">
        <v>176</v>
      </c>
      <c r="E2613" s="187">
        <v>35.479999999999997</v>
      </c>
    </row>
    <row r="2614" spans="1:5">
      <c r="A2614" s="186">
        <v>20158</v>
      </c>
      <c r="B2614" s="186" t="s">
        <v>3420</v>
      </c>
      <c r="C2614" s="186" t="s">
        <v>175</v>
      </c>
      <c r="D2614" s="186" t="s">
        <v>176</v>
      </c>
      <c r="E2614" s="187">
        <v>117.86</v>
      </c>
    </row>
    <row r="2615" spans="1:5">
      <c r="A2615" s="186">
        <v>20154</v>
      </c>
      <c r="B2615" s="186" t="s">
        <v>3421</v>
      </c>
      <c r="C2615" s="186" t="s">
        <v>175</v>
      </c>
      <c r="D2615" s="186" t="s">
        <v>176</v>
      </c>
      <c r="E2615" s="187">
        <v>6.72</v>
      </c>
    </row>
    <row r="2616" spans="1:5">
      <c r="A2616" s="186">
        <v>20155</v>
      </c>
      <c r="B2616" s="186" t="s">
        <v>3422</v>
      </c>
      <c r="C2616" s="186" t="s">
        <v>175</v>
      </c>
      <c r="D2616" s="186" t="s">
        <v>176</v>
      </c>
      <c r="E2616" s="187">
        <v>10.07</v>
      </c>
    </row>
    <row r="2617" spans="1:5">
      <c r="A2617" s="186">
        <v>20156</v>
      </c>
      <c r="B2617" s="186" t="s">
        <v>3423</v>
      </c>
      <c r="C2617" s="186" t="s">
        <v>175</v>
      </c>
      <c r="D2617" s="186" t="s">
        <v>176</v>
      </c>
      <c r="E2617" s="187">
        <v>22.65</v>
      </c>
    </row>
    <row r="2618" spans="1:5">
      <c r="A2618" s="186">
        <v>3512</v>
      </c>
      <c r="B2618" s="186" t="s">
        <v>3424</v>
      </c>
      <c r="C2618" s="186" t="s">
        <v>175</v>
      </c>
      <c r="D2618" s="186" t="s">
        <v>176</v>
      </c>
      <c r="E2618" s="187">
        <v>266.54000000000002</v>
      </c>
    </row>
    <row r="2619" spans="1:5">
      <c r="A2619" s="186">
        <v>3499</v>
      </c>
      <c r="B2619" s="186" t="s">
        <v>3425</v>
      </c>
      <c r="C2619" s="186" t="s">
        <v>175</v>
      </c>
      <c r="D2619" s="186" t="s">
        <v>176</v>
      </c>
      <c r="E2619" s="187">
        <v>1.1299999999999999</v>
      </c>
    </row>
    <row r="2620" spans="1:5">
      <c r="A2620" s="186">
        <v>3500</v>
      </c>
      <c r="B2620" s="186" t="s">
        <v>3426</v>
      </c>
      <c r="C2620" s="186" t="s">
        <v>175</v>
      </c>
      <c r="D2620" s="186" t="s">
        <v>176</v>
      </c>
      <c r="E2620" s="187">
        <v>1.91</v>
      </c>
    </row>
    <row r="2621" spans="1:5">
      <c r="A2621" s="186">
        <v>3501</v>
      </c>
      <c r="B2621" s="186" t="s">
        <v>3427</v>
      </c>
      <c r="C2621" s="186" t="s">
        <v>175</v>
      </c>
      <c r="D2621" s="186" t="s">
        <v>176</v>
      </c>
      <c r="E2621" s="187">
        <v>5.53</v>
      </c>
    </row>
    <row r="2622" spans="1:5">
      <c r="A2622" s="186">
        <v>3502</v>
      </c>
      <c r="B2622" s="186" t="s">
        <v>3428</v>
      </c>
      <c r="C2622" s="186" t="s">
        <v>175</v>
      </c>
      <c r="D2622" s="186" t="s">
        <v>176</v>
      </c>
      <c r="E2622" s="187">
        <v>7.87</v>
      </c>
    </row>
    <row r="2623" spans="1:5">
      <c r="A2623" s="186">
        <v>3503</v>
      </c>
      <c r="B2623" s="186" t="s">
        <v>3429</v>
      </c>
      <c r="C2623" s="186" t="s">
        <v>175</v>
      </c>
      <c r="D2623" s="186" t="s">
        <v>176</v>
      </c>
      <c r="E2623" s="187">
        <v>9.42</v>
      </c>
    </row>
    <row r="2624" spans="1:5">
      <c r="A2624" s="186">
        <v>3477</v>
      </c>
      <c r="B2624" s="186" t="s">
        <v>3430</v>
      </c>
      <c r="C2624" s="186" t="s">
        <v>175</v>
      </c>
      <c r="D2624" s="186" t="s">
        <v>176</v>
      </c>
      <c r="E2624" s="187">
        <v>36.479999999999997</v>
      </c>
    </row>
    <row r="2625" spans="1:5">
      <c r="A2625" s="186">
        <v>3478</v>
      </c>
      <c r="B2625" s="186" t="s">
        <v>3431</v>
      </c>
      <c r="C2625" s="186" t="s">
        <v>175</v>
      </c>
      <c r="D2625" s="186" t="s">
        <v>176</v>
      </c>
      <c r="E2625" s="187">
        <v>83.83</v>
      </c>
    </row>
    <row r="2626" spans="1:5">
      <c r="A2626" s="186">
        <v>3525</v>
      </c>
      <c r="B2626" s="186" t="s">
        <v>3432</v>
      </c>
      <c r="C2626" s="186" t="s">
        <v>175</v>
      </c>
      <c r="D2626" s="186" t="s">
        <v>176</v>
      </c>
      <c r="E2626" s="187">
        <v>99.46</v>
      </c>
    </row>
    <row r="2627" spans="1:5">
      <c r="A2627" s="186">
        <v>3511</v>
      </c>
      <c r="B2627" s="186" t="s">
        <v>3433</v>
      </c>
      <c r="C2627" s="186" t="s">
        <v>175</v>
      </c>
      <c r="D2627" s="186" t="s">
        <v>176</v>
      </c>
      <c r="E2627" s="187">
        <v>116.7</v>
      </c>
    </row>
    <row r="2628" spans="1:5">
      <c r="A2628" s="186">
        <v>38917</v>
      </c>
      <c r="B2628" s="186" t="s">
        <v>3434</v>
      </c>
      <c r="C2628" s="186" t="s">
        <v>175</v>
      </c>
      <c r="D2628" s="186" t="s">
        <v>177</v>
      </c>
      <c r="E2628" s="187">
        <v>15.97</v>
      </c>
    </row>
    <row r="2629" spans="1:5">
      <c r="A2629" s="186">
        <v>38919</v>
      </c>
      <c r="B2629" s="186" t="s">
        <v>3435</v>
      </c>
      <c r="C2629" s="186" t="s">
        <v>175</v>
      </c>
      <c r="D2629" s="186" t="s">
        <v>177</v>
      </c>
      <c r="E2629" s="187">
        <v>23.76</v>
      </c>
    </row>
    <row r="2630" spans="1:5">
      <c r="A2630" s="186">
        <v>38922</v>
      </c>
      <c r="B2630" s="186" t="s">
        <v>3436</v>
      </c>
      <c r="C2630" s="186" t="s">
        <v>175</v>
      </c>
      <c r="D2630" s="186" t="s">
        <v>177</v>
      </c>
      <c r="E2630" s="187">
        <v>30.7</v>
      </c>
    </row>
    <row r="2631" spans="1:5">
      <c r="A2631" s="186">
        <v>38921</v>
      </c>
      <c r="B2631" s="186" t="s">
        <v>3437</v>
      </c>
      <c r="C2631" s="186" t="s">
        <v>175</v>
      </c>
      <c r="D2631" s="186" t="s">
        <v>177</v>
      </c>
      <c r="E2631" s="187">
        <v>37.950000000000003</v>
      </c>
    </row>
    <row r="2632" spans="1:5">
      <c r="A2632" s="186">
        <v>38918</v>
      </c>
      <c r="B2632" s="186" t="s">
        <v>3438</v>
      </c>
      <c r="C2632" s="186" t="s">
        <v>175</v>
      </c>
      <c r="D2632" s="186" t="s">
        <v>177</v>
      </c>
      <c r="E2632" s="187">
        <v>36.07</v>
      </c>
    </row>
    <row r="2633" spans="1:5">
      <c r="A2633" s="186">
        <v>38920</v>
      </c>
      <c r="B2633" s="186" t="s">
        <v>3439</v>
      </c>
      <c r="C2633" s="186" t="s">
        <v>175</v>
      </c>
      <c r="D2633" s="186" t="s">
        <v>177</v>
      </c>
      <c r="E2633" s="187">
        <v>45.09</v>
      </c>
    </row>
    <row r="2634" spans="1:5">
      <c r="A2634" s="186">
        <v>12032</v>
      </c>
      <c r="B2634" s="186" t="s">
        <v>3440</v>
      </c>
      <c r="C2634" s="186" t="s">
        <v>199</v>
      </c>
      <c r="D2634" s="186" t="s">
        <v>176</v>
      </c>
      <c r="E2634" s="187">
        <v>43.42</v>
      </c>
    </row>
    <row r="2635" spans="1:5">
      <c r="A2635" s="186">
        <v>12030</v>
      </c>
      <c r="B2635" s="186" t="s">
        <v>3441</v>
      </c>
      <c r="C2635" s="186" t="s">
        <v>199</v>
      </c>
      <c r="D2635" s="186" t="s">
        <v>176</v>
      </c>
      <c r="E2635" s="187">
        <v>40.79</v>
      </c>
    </row>
    <row r="2636" spans="1:5">
      <c r="A2636" s="186">
        <v>10908</v>
      </c>
      <c r="B2636" s="186" t="s">
        <v>3442</v>
      </c>
      <c r="C2636" s="186" t="s">
        <v>175</v>
      </c>
      <c r="D2636" s="186" t="s">
        <v>176</v>
      </c>
      <c r="E2636" s="187">
        <v>19.86</v>
      </c>
    </row>
    <row r="2637" spans="1:5">
      <c r="A2637" s="186">
        <v>10909</v>
      </c>
      <c r="B2637" s="186" t="s">
        <v>3443</v>
      </c>
      <c r="C2637" s="186" t="s">
        <v>175</v>
      </c>
      <c r="D2637" s="186" t="s">
        <v>176</v>
      </c>
      <c r="E2637" s="187">
        <v>31.68</v>
      </c>
    </row>
    <row r="2638" spans="1:5">
      <c r="A2638" s="186">
        <v>3669</v>
      </c>
      <c r="B2638" s="186" t="s">
        <v>3444</v>
      </c>
      <c r="C2638" s="186" t="s">
        <v>175</v>
      </c>
      <c r="D2638" s="186" t="s">
        <v>176</v>
      </c>
      <c r="E2638" s="187">
        <v>13.57</v>
      </c>
    </row>
    <row r="2639" spans="1:5">
      <c r="A2639" s="186">
        <v>20138</v>
      </c>
      <c r="B2639" s="186" t="s">
        <v>3445</v>
      </c>
      <c r="C2639" s="186" t="s">
        <v>175</v>
      </c>
      <c r="D2639" s="186" t="s">
        <v>176</v>
      </c>
      <c r="E2639" s="187">
        <v>67.44</v>
      </c>
    </row>
    <row r="2640" spans="1:5">
      <c r="A2640" s="186">
        <v>20139</v>
      </c>
      <c r="B2640" s="186" t="s">
        <v>3446</v>
      </c>
      <c r="C2640" s="186" t="s">
        <v>175</v>
      </c>
      <c r="D2640" s="186" t="s">
        <v>176</v>
      </c>
      <c r="E2640" s="187">
        <v>113.3</v>
      </c>
    </row>
    <row r="2641" spans="1:5">
      <c r="A2641" s="186">
        <v>3668</v>
      </c>
      <c r="B2641" s="186" t="s">
        <v>3447</v>
      </c>
      <c r="C2641" s="186" t="s">
        <v>175</v>
      </c>
      <c r="D2641" s="186" t="s">
        <v>176</v>
      </c>
      <c r="E2641" s="187">
        <v>44.92</v>
      </c>
    </row>
    <row r="2642" spans="1:5">
      <c r="A2642" s="186">
        <v>3656</v>
      </c>
      <c r="B2642" s="186" t="s">
        <v>3448</v>
      </c>
      <c r="C2642" s="186" t="s">
        <v>175</v>
      </c>
      <c r="D2642" s="186" t="s">
        <v>176</v>
      </c>
      <c r="E2642" s="187">
        <v>22.26</v>
      </c>
    </row>
    <row r="2643" spans="1:5">
      <c r="A2643" s="186">
        <v>10911</v>
      </c>
      <c r="B2643" s="186" t="s">
        <v>3449</v>
      </c>
      <c r="C2643" s="186" t="s">
        <v>175</v>
      </c>
      <c r="D2643" s="186" t="s">
        <v>176</v>
      </c>
      <c r="E2643" s="187">
        <v>24.71</v>
      </c>
    </row>
    <row r="2644" spans="1:5">
      <c r="A2644" s="186">
        <v>3654</v>
      </c>
      <c r="B2644" s="186" t="s">
        <v>3450</v>
      </c>
      <c r="C2644" s="186" t="s">
        <v>175</v>
      </c>
      <c r="D2644" s="186" t="s">
        <v>176</v>
      </c>
      <c r="E2644" s="187">
        <v>5.92</v>
      </c>
    </row>
    <row r="2645" spans="1:5">
      <c r="A2645" s="186">
        <v>3664</v>
      </c>
      <c r="B2645" s="186" t="s">
        <v>3451</v>
      </c>
      <c r="C2645" s="186" t="s">
        <v>175</v>
      </c>
      <c r="D2645" s="186" t="s">
        <v>176</v>
      </c>
      <c r="E2645" s="187">
        <v>7.35</v>
      </c>
    </row>
    <row r="2646" spans="1:5">
      <c r="A2646" s="186">
        <v>3657</v>
      </c>
      <c r="B2646" s="186" t="s">
        <v>3452</v>
      </c>
      <c r="C2646" s="186" t="s">
        <v>175</v>
      </c>
      <c r="D2646" s="186" t="s">
        <v>176</v>
      </c>
      <c r="E2646" s="187">
        <v>7.92</v>
      </c>
    </row>
    <row r="2647" spans="1:5">
      <c r="A2647" s="186">
        <v>12625</v>
      </c>
      <c r="B2647" s="186" t="s">
        <v>3453</v>
      </c>
      <c r="C2647" s="186" t="s">
        <v>175</v>
      </c>
      <c r="D2647" s="186" t="s">
        <v>177</v>
      </c>
      <c r="E2647" s="187">
        <v>10.19</v>
      </c>
    </row>
    <row r="2648" spans="1:5">
      <c r="A2648" s="186">
        <v>20136</v>
      </c>
      <c r="B2648" s="186" t="s">
        <v>3454</v>
      </c>
      <c r="C2648" s="186" t="s">
        <v>175</v>
      </c>
      <c r="D2648" s="186" t="s">
        <v>176</v>
      </c>
      <c r="E2648" s="187">
        <v>152.18</v>
      </c>
    </row>
    <row r="2649" spans="1:5">
      <c r="A2649" s="186">
        <v>20144</v>
      </c>
      <c r="B2649" s="186" t="s">
        <v>3455</v>
      </c>
      <c r="C2649" s="186" t="s">
        <v>175</v>
      </c>
      <c r="D2649" s="186" t="s">
        <v>176</v>
      </c>
      <c r="E2649" s="187">
        <v>66.849999999999994</v>
      </c>
    </row>
    <row r="2650" spans="1:5">
      <c r="A2650" s="186">
        <v>20143</v>
      </c>
      <c r="B2650" s="186" t="s">
        <v>3456</v>
      </c>
      <c r="C2650" s="186" t="s">
        <v>175</v>
      </c>
      <c r="D2650" s="186" t="s">
        <v>176</v>
      </c>
      <c r="E2650" s="187">
        <v>62.43</v>
      </c>
    </row>
    <row r="2651" spans="1:5">
      <c r="A2651" s="186">
        <v>20145</v>
      </c>
      <c r="B2651" s="186" t="s">
        <v>3457</v>
      </c>
      <c r="C2651" s="186" t="s">
        <v>175</v>
      </c>
      <c r="D2651" s="186" t="s">
        <v>176</v>
      </c>
      <c r="E2651" s="187">
        <v>177.17</v>
      </c>
    </row>
    <row r="2652" spans="1:5">
      <c r="A2652" s="186">
        <v>20146</v>
      </c>
      <c r="B2652" s="186" t="s">
        <v>3458</v>
      </c>
      <c r="C2652" s="186" t="s">
        <v>175</v>
      </c>
      <c r="D2652" s="186" t="s">
        <v>176</v>
      </c>
      <c r="E2652" s="187">
        <v>199.78</v>
      </c>
    </row>
    <row r="2653" spans="1:5">
      <c r="A2653" s="186">
        <v>20140</v>
      </c>
      <c r="B2653" s="186" t="s">
        <v>3459</v>
      </c>
      <c r="C2653" s="186" t="s">
        <v>175</v>
      </c>
      <c r="D2653" s="186" t="s">
        <v>176</v>
      </c>
      <c r="E2653" s="187">
        <v>7.96</v>
      </c>
    </row>
    <row r="2654" spans="1:5">
      <c r="A2654" s="186">
        <v>20141</v>
      </c>
      <c r="B2654" s="186" t="s">
        <v>3460</v>
      </c>
      <c r="C2654" s="186" t="s">
        <v>175</v>
      </c>
      <c r="D2654" s="186" t="s">
        <v>176</v>
      </c>
      <c r="E2654" s="187">
        <v>13.96</v>
      </c>
    </row>
    <row r="2655" spans="1:5">
      <c r="A2655" s="186">
        <v>20142</v>
      </c>
      <c r="B2655" s="186" t="s">
        <v>3461</v>
      </c>
      <c r="C2655" s="186" t="s">
        <v>175</v>
      </c>
      <c r="D2655" s="186" t="s">
        <v>176</v>
      </c>
      <c r="E2655" s="187">
        <v>42.72</v>
      </c>
    </row>
    <row r="2656" spans="1:5">
      <c r="A2656" s="186">
        <v>3659</v>
      </c>
      <c r="B2656" s="186" t="s">
        <v>3462</v>
      </c>
      <c r="C2656" s="186" t="s">
        <v>175</v>
      </c>
      <c r="D2656" s="186" t="s">
        <v>176</v>
      </c>
      <c r="E2656" s="187">
        <v>18.53</v>
      </c>
    </row>
    <row r="2657" spans="1:5">
      <c r="A2657" s="186">
        <v>3660</v>
      </c>
      <c r="B2657" s="186" t="s">
        <v>3463</v>
      </c>
      <c r="C2657" s="186" t="s">
        <v>175</v>
      </c>
      <c r="D2657" s="186" t="s">
        <v>176</v>
      </c>
      <c r="E2657" s="187">
        <v>26.71</v>
      </c>
    </row>
    <row r="2658" spans="1:5">
      <c r="A2658" s="186">
        <v>3662</v>
      </c>
      <c r="B2658" s="186" t="s">
        <v>3464</v>
      </c>
      <c r="C2658" s="186" t="s">
        <v>175</v>
      </c>
      <c r="D2658" s="186" t="s">
        <v>176</v>
      </c>
      <c r="E2658" s="187">
        <v>10.09</v>
      </c>
    </row>
    <row r="2659" spans="1:5">
      <c r="A2659" s="186">
        <v>3661</v>
      </c>
      <c r="B2659" s="186" t="s">
        <v>3465</v>
      </c>
      <c r="C2659" s="186" t="s">
        <v>175</v>
      </c>
      <c r="D2659" s="186" t="s">
        <v>176</v>
      </c>
      <c r="E2659" s="187">
        <v>14.85</v>
      </c>
    </row>
    <row r="2660" spans="1:5">
      <c r="A2660" s="186">
        <v>3658</v>
      </c>
      <c r="B2660" s="186" t="s">
        <v>3466</v>
      </c>
      <c r="C2660" s="186" t="s">
        <v>175</v>
      </c>
      <c r="D2660" s="186" t="s">
        <v>176</v>
      </c>
      <c r="E2660" s="187">
        <v>18.899999999999999</v>
      </c>
    </row>
    <row r="2661" spans="1:5">
      <c r="A2661" s="186">
        <v>3670</v>
      </c>
      <c r="B2661" s="186" t="s">
        <v>3467</v>
      </c>
      <c r="C2661" s="186" t="s">
        <v>175</v>
      </c>
      <c r="D2661" s="186" t="s">
        <v>176</v>
      </c>
      <c r="E2661" s="187">
        <v>24.66</v>
      </c>
    </row>
    <row r="2662" spans="1:5">
      <c r="A2662" s="186">
        <v>3666</v>
      </c>
      <c r="B2662" s="186" t="s">
        <v>3468</v>
      </c>
      <c r="C2662" s="186" t="s">
        <v>175</v>
      </c>
      <c r="D2662" s="186" t="s">
        <v>176</v>
      </c>
      <c r="E2662" s="187">
        <v>4.17</v>
      </c>
    </row>
    <row r="2663" spans="1:5">
      <c r="A2663" s="186">
        <v>14157</v>
      </c>
      <c r="B2663" s="186" t="s">
        <v>3469</v>
      </c>
      <c r="C2663" s="186" t="s">
        <v>175</v>
      </c>
      <c r="D2663" s="186" t="s">
        <v>177</v>
      </c>
      <c r="E2663" s="187">
        <v>1.21</v>
      </c>
    </row>
    <row r="2664" spans="1:5">
      <c r="A2664" s="186">
        <v>3653</v>
      </c>
      <c r="B2664" s="186" t="s">
        <v>3470</v>
      </c>
      <c r="C2664" s="186" t="s">
        <v>175</v>
      </c>
      <c r="D2664" s="186" t="s">
        <v>177</v>
      </c>
      <c r="E2664" s="187">
        <v>129.81</v>
      </c>
    </row>
    <row r="2665" spans="1:5">
      <c r="A2665" s="186">
        <v>3649</v>
      </c>
      <c r="B2665" s="186" t="s">
        <v>3471</v>
      </c>
      <c r="C2665" s="186" t="s">
        <v>175</v>
      </c>
      <c r="D2665" s="186" t="s">
        <v>177</v>
      </c>
      <c r="E2665" s="187">
        <v>268.87</v>
      </c>
    </row>
    <row r="2666" spans="1:5">
      <c r="A2666" s="186">
        <v>42696</v>
      </c>
      <c r="B2666" s="186" t="s">
        <v>3472</v>
      </c>
      <c r="C2666" s="186" t="s">
        <v>175</v>
      </c>
      <c r="D2666" s="186" t="s">
        <v>177</v>
      </c>
      <c r="E2666" s="187">
        <v>752.27</v>
      </c>
    </row>
    <row r="2667" spans="1:5">
      <c r="A2667" s="186">
        <v>42697</v>
      </c>
      <c r="B2667" s="186" t="s">
        <v>3473</v>
      </c>
      <c r="C2667" s="186" t="s">
        <v>175</v>
      </c>
      <c r="D2667" s="186" t="s">
        <v>177</v>
      </c>
      <c r="E2667" s="188">
        <v>1132.94</v>
      </c>
    </row>
    <row r="2668" spans="1:5">
      <c r="A2668" s="186">
        <v>42698</v>
      </c>
      <c r="B2668" s="186" t="s">
        <v>3474</v>
      </c>
      <c r="C2668" s="186" t="s">
        <v>175</v>
      </c>
      <c r="D2668" s="186" t="s">
        <v>177</v>
      </c>
      <c r="E2668" s="188">
        <v>1578.15</v>
      </c>
    </row>
    <row r="2669" spans="1:5">
      <c r="A2669" s="186">
        <v>39875</v>
      </c>
      <c r="B2669" s="186" t="s">
        <v>3475</v>
      </c>
      <c r="C2669" s="186" t="s">
        <v>175</v>
      </c>
      <c r="D2669" s="186" t="s">
        <v>177</v>
      </c>
      <c r="E2669" s="187">
        <v>674.97</v>
      </c>
    </row>
    <row r="2670" spans="1:5">
      <c r="A2670" s="186">
        <v>39876</v>
      </c>
      <c r="B2670" s="186" t="s">
        <v>3476</v>
      </c>
      <c r="C2670" s="186" t="s">
        <v>175</v>
      </c>
      <c r="D2670" s="186" t="s">
        <v>177</v>
      </c>
      <c r="E2670" s="187">
        <v>845.06</v>
      </c>
    </row>
    <row r="2671" spans="1:5">
      <c r="A2671" s="186">
        <v>39877</v>
      </c>
      <c r="B2671" s="186" t="s">
        <v>3477</v>
      </c>
      <c r="C2671" s="186" t="s">
        <v>175</v>
      </c>
      <c r="D2671" s="186" t="s">
        <v>177</v>
      </c>
      <c r="E2671" s="188">
        <v>1172.06</v>
      </c>
    </row>
    <row r="2672" spans="1:5">
      <c r="A2672" s="186">
        <v>39878</v>
      </c>
      <c r="B2672" s="186" t="s">
        <v>3478</v>
      </c>
      <c r="C2672" s="186" t="s">
        <v>175</v>
      </c>
      <c r="D2672" s="186" t="s">
        <v>177</v>
      </c>
      <c r="E2672" s="188">
        <v>1548.1</v>
      </c>
    </row>
    <row r="2673" spans="1:5">
      <c r="A2673" s="186">
        <v>39872</v>
      </c>
      <c r="B2673" s="186" t="s">
        <v>3479</v>
      </c>
      <c r="C2673" s="186" t="s">
        <v>175</v>
      </c>
      <c r="D2673" s="186" t="s">
        <v>177</v>
      </c>
      <c r="E2673" s="187">
        <v>462.88</v>
      </c>
    </row>
    <row r="2674" spans="1:5">
      <c r="A2674" s="186">
        <v>39873</v>
      </c>
      <c r="B2674" s="186" t="s">
        <v>3480</v>
      </c>
      <c r="C2674" s="186" t="s">
        <v>175</v>
      </c>
      <c r="D2674" s="186" t="s">
        <v>177</v>
      </c>
      <c r="E2674" s="187">
        <v>536.91</v>
      </c>
    </row>
    <row r="2675" spans="1:5">
      <c r="A2675" s="186">
        <v>39874</v>
      </c>
      <c r="B2675" s="186" t="s">
        <v>3481</v>
      </c>
      <c r="C2675" s="186" t="s">
        <v>175</v>
      </c>
      <c r="D2675" s="186" t="s">
        <v>177</v>
      </c>
      <c r="E2675" s="187">
        <v>589.72</v>
      </c>
    </row>
    <row r="2676" spans="1:5">
      <c r="A2676" s="186">
        <v>3674</v>
      </c>
      <c r="B2676" s="186" t="s">
        <v>3482</v>
      </c>
      <c r="C2676" s="186" t="s">
        <v>181</v>
      </c>
      <c r="D2676" s="186" t="s">
        <v>177</v>
      </c>
      <c r="E2676" s="187">
        <v>62.4</v>
      </c>
    </row>
    <row r="2677" spans="1:5">
      <c r="A2677" s="186">
        <v>3681</v>
      </c>
      <c r="B2677" s="186" t="s">
        <v>3483</v>
      </c>
      <c r="C2677" s="186" t="s">
        <v>181</v>
      </c>
      <c r="D2677" s="186" t="s">
        <v>177</v>
      </c>
      <c r="E2677" s="187">
        <v>92.84</v>
      </c>
    </row>
    <row r="2678" spans="1:5">
      <c r="A2678" s="186">
        <v>3676</v>
      </c>
      <c r="B2678" s="186" t="s">
        <v>3484</v>
      </c>
      <c r="C2678" s="186" t="s">
        <v>181</v>
      </c>
      <c r="D2678" s="186" t="s">
        <v>177</v>
      </c>
      <c r="E2678" s="187">
        <v>349.41</v>
      </c>
    </row>
    <row r="2679" spans="1:5">
      <c r="A2679" s="186">
        <v>3679</v>
      </c>
      <c r="B2679" s="186" t="s">
        <v>3485</v>
      </c>
      <c r="C2679" s="186" t="s">
        <v>181</v>
      </c>
      <c r="D2679" s="186" t="s">
        <v>177</v>
      </c>
      <c r="E2679" s="187">
        <v>289.07</v>
      </c>
    </row>
    <row r="2680" spans="1:5">
      <c r="A2680" s="186">
        <v>3672</v>
      </c>
      <c r="B2680" s="186" t="s">
        <v>3486</v>
      </c>
      <c r="C2680" s="186" t="s">
        <v>181</v>
      </c>
      <c r="D2680" s="186" t="s">
        <v>177</v>
      </c>
      <c r="E2680" s="187">
        <v>0.98</v>
      </c>
    </row>
    <row r="2681" spans="1:5">
      <c r="A2681" s="186">
        <v>3671</v>
      </c>
      <c r="B2681" s="186" t="s">
        <v>3487</v>
      </c>
      <c r="C2681" s="186" t="s">
        <v>181</v>
      </c>
      <c r="D2681" s="186" t="s">
        <v>177</v>
      </c>
      <c r="E2681" s="187">
        <v>0.93</v>
      </c>
    </row>
    <row r="2682" spans="1:5">
      <c r="A2682" s="186">
        <v>3673</v>
      </c>
      <c r="B2682" s="186" t="s">
        <v>3488</v>
      </c>
      <c r="C2682" s="186" t="s">
        <v>181</v>
      </c>
      <c r="D2682" s="186" t="s">
        <v>177</v>
      </c>
      <c r="E2682" s="187">
        <v>1.46</v>
      </c>
    </row>
    <row r="2683" spans="1:5">
      <c r="A2683" s="186">
        <v>38394</v>
      </c>
      <c r="B2683" s="186" t="s">
        <v>3489</v>
      </c>
      <c r="C2683" s="186" t="s">
        <v>175</v>
      </c>
      <c r="D2683" s="186" t="s">
        <v>176</v>
      </c>
      <c r="E2683" s="187">
        <v>270.81</v>
      </c>
    </row>
    <row r="2684" spans="1:5">
      <c r="A2684" s="186">
        <v>3729</v>
      </c>
      <c r="B2684" s="186" t="s">
        <v>3490</v>
      </c>
      <c r="C2684" s="186" t="s">
        <v>175</v>
      </c>
      <c r="D2684" s="186" t="s">
        <v>176</v>
      </c>
      <c r="E2684" s="187">
        <v>98.96</v>
      </c>
    </row>
    <row r="2685" spans="1:5">
      <c r="A2685" s="186">
        <v>39357</v>
      </c>
      <c r="B2685" s="186" t="s">
        <v>3491</v>
      </c>
      <c r="C2685" s="186" t="s">
        <v>175</v>
      </c>
      <c r="D2685" s="186" t="s">
        <v>177</v>
      </c>
      <c r="E2685" s="187">
        <v>145.07</v>
      </c>
    </row>
    <row r="2686" spans="1:5">
      <c r="A2686" s="186">
        <v>39358</v>
      </c>
      <c r="B2686" s="186" t="s">
        <v>3492</v>
      </c>
      <c r="C2686" s="186" t="s">
        <v>175</v>
      </c>
      <c r="D2686" s="186" t="s">
        <v>177</v>
      </c>
      <c r="E2686" s="187">
        <v>159.08000000000001</v>
      </c>
    </row>
    <row r="2687" spans="1:5">
      <c r="A2687" s="186">
        <v>39356</v>
      </c>
      <c r="B2687" s="186" t="s">
        <v>3493</v>
      </c>
      <c r="C2687" s="186" t="s">
        <v>175</v>
      </c>
      <c r="D2687" s="186" t="s">
        <v>177</v>
      </c>
      <c r="E2687" s="187">
        <v>271.39</v>
      </c>
    </row>
    <row r="2688" spans="1:5">
      <c r="A2688" s="186">
        <v>39355</v>
      </c>
      <c r="B2688" s="186" t="s">
        <v>3494</v>
      </c>
      <c r="C2688" s="186" t="s">
        <v>175</v>
      </c>
      <c r="D2688" s="186" t="s">
        <v>177</v>
      </c>
      <c r="E2688" s="187">
        <v>233.54</v>
      </c>
    </row>
    <row r="2689" spans="1:5">
      <c r="A2689" s="186">
        <v>39353</v>
      </c>
      <c r="B2689" s="186" t="s">
        <v>3495</v>
      </c>
      <c r="C2689" s="186" t="s">
        <v>175</v>
      </c>
      <c r="D2689" s="186" t="s">
        <v>177</v>
      </c>
      <c r="E2689" s="187">
        <v>320.26</v>
      </c>
    </row>
    <row r="2690" spans="1:5">
      <c r="A2690" s="186">
        <v>39354</v>
      </c>
      <c r="B2690" s="186" t="s">
        <v>3496</v>
      </c>
      <c r="C2690" s="186" t="s">
        <v>175</v>
      </c>
      <c r="D2690" s="186" t="s">
        <v>177</v>
      </c>
      <c r="E2690" s="187">
        <v>319.19</v>
      </c>
    </row>
    <row r="2691" spans="1:5">
      <c r="A2691" s="186">
        <v>39398</v>
      </c>
      <c r="B2691" s="186" t="s">
        <v>3497</v>
      </c>
      <c r="C2691" s="186" t="s">
        <v>175</v>
      </c>
      <c r="D2691" s="186" t="s">
        <v>176</v>
      </c>
      <c r="E2691" s="187">
        <v>60.63</v>
      </c>
    </row>
    <row r="2692" spans="1:5">
      <c r="A2692" s="186">
        <v>13343</v>
      </c>
      <c r="B2692" s="186" t="s">
        <v>3498</v>
      </c>
      <c r="C2692" s="186" t="s">
        <v>175</v>
      </c>
      <c r="D2692" s="186" t="s">
        <v>176</v>
      </c>
      <c r="E2692" s="187">
        <v>30.91</v>
      </c>
    </row>
    <row r="2693" spans="1:5">
      <c r="A2693" s="186">
        <v>12118</v>
      </c>
      <c r="B2693" s="186" t="s">
        <v>3499</v>
      </c>
      <c r="C2693" s="186" t="s">
        <v>175</v>
      </c>
      <c r="D2693" s="186" t="s">
        <v>176</v>
      </c>
      <c r="E2693" s="187">
        <v>13.41</v>
      </c>
    </row>
    <row r="2694" spans="1:5">
      <c r="A2694" s="186">
        <v>39482</v>
      </c>
      <c r="B2694" s="186" t="s">
        <v>3500</v>
      </c>
      <c r="C2694" s="186" t="s">
        <v>175</v>
      </c>
      <c r="D2694" s="186" t="s">
        <v>176</v>
      </c>
      <c r="E2694" s="187">
        <v>367.78</v>
      </c>
    </row>
    <row r="2695" spans="1:5">
      <c r="A2695" s="186">
        <v>39486</v>
      </c>
      <c r="B2695" s="186" t="s">
        <v>3501</v>
      </c>
      <c r="C2695" s="186" t="s">
        <v>175</v>
      </c>
      <c r="D2695" s="186" t="s">
        <v>176</v>
      </c>
      <c r="E2695" s="187">
        <v>300.16000000000003</v>
      </c>
    </row>
    <row r="2696" spans="1:5">
      <c r="A2696" s="186">
        <v>39484</v>
      </c>
      <c r="B2696" s="186" t="s">
        <v>3502</v>
      </c>
      <c r="C2696" s="186" t="s">
        <v>175</v>
      </c>
      <c r="D2696" s="186" t="s">
        <v>176</v>
      </c>
      <c r="E2696" s="187">
        <v>367.78</v>
      </c>
    </row>
    <row r="2697" spans="1:5">
      <c r="A2697" s="186">
        <v>39488</v>
      </c>
      <c r="B2697" s="186" t="s">
        <v>3503</v>
      </c>
      <c r="C2697" s="186" t="s">
        <v>175</v>
      </c>
      <c r="D2697" s="186" t="s">
        <v>176</v>
      </c>
      <c r="E2697" s="187">
        <v>305.08</v>
      </c>
    </row>
    <row r="2698" spans="1:5">
      <c r="A2698" s="186">
        <v>39485</v>
      </c>
      <c r="B2698" s="186" t="s">
        <v>3504</v>
      </c>
      <c r="C2698" s="186" t="s">
        <v>175</v>
      </c>
      <c r="D2698" s="186" t="s">
        <v>176</v>
      </c>
      <c r="E2698" s="187">
        <v>367.78</v>
      </c>
    </row>
    <row r="2699" spans="1:5">
      <c r="A2699" s="186">
        <v>39489</v>
      </c>
      <c r="B2699" s="186" t="s">
        <v>3505</v>
      </c>
      <c r="C2699" s="186" t="s">
        <v>175</v>
      </c>
      <c r="D2699" s="186" t="s">
        <v>176</v>
      </c>
      <c r="E2699" s="187">
        <v>310.25</v>
      </c>
    </row>
    <row r="2700" spans="1:5">
      <c r="A2700" s="186">
        <v>39490</v>
      </c>
      <c r="B2700" s="186" t="s">
        <v>3506</v>
      </c>
      <c r="C2700" s="186" t="s">
        <v>175</v>
      </c>
      <c r="D2700" s="186" t="s">
        <v>176</v>
      </c>
      <c r="E2700" s="187">
        <v>462.31</v>
      </c>
    </row>
    <row r="2701" spans="1:5">
      <c r="A2701" s="186">
        <v>39494</v>
      </c>
      <c r="B2701" s="186" t="s">
        <v>3507</v>
      </c>
      <c r="C2701" s="186" t="s">
        <v>175</v>
      </c>
      <c r="D2701" s="186" t="s">
        <v>176</v>
      </c>
      <c r="E2701" s="187">
        <v>331.98</v>
      </c>
    </row>
    <row r="2702" spans="1:5">
      <c r="A2702" s="186">
        <v>39495</v>
      </c>
      <c r="B2702" s="186" t="s">
        <v>3508</v>
      </c>
      <c r="C2702" s="186" t="s">
        <v>175</v>
      </c>
      <c r="D2702" s="186" t="s">
        <v>176</v>
      </c>
      <c r="E2702" s="187">
        <v>374.1</v>
      </c>
    </row>
    <row r="2703" spans="1:5">
      <c r="A2703" s="186">
        <v>39496</v>
      </c>
      <c r="B2703" s="186" t="s">
        <v>3509</v>
      </c>
      <c r="C2703" s="186" t="s">
        <v>175</v>
      </c>
      <c r="D2703" s="186" t="s">
        <v>176</v>
      </c>
      <c r="E2703" s="187">
        <v>411.5</v>
      </c>
    </row>
    <row r="2704" spans="1:5">
      <c r="A2704" s="186">
        <v>39492</v>
      </c>
      <c r="B2704" s="186" t="s">
        <v>3510</v>
      </c>
      <c r="C2704" s="186" t="s">
        <v>175</v>
      </c>
      <c r="D2704" s="186" t="s">
        <v>176</v>
      </c>
      <c r="E2704" s="187">
        <v>476.41</v>
      </c>
    </row>
    <row r="2705" spans="1:5">
      <c r="A2705" s="186">
        <v>39497</v>
      </c>
      <c r="B2705" s="186" t="s">
        <v>3511</v>
      </c>
      <c r="C2705" s="186" t="s">
        <v>175</v>
      </c>
      <c r="D2705" s="186" t="s">
        <v>176</v>
      </c>
      <c r="E2705" s="187">
        <v>430.32</v>
      </c>
    </row>
    <row r="2706" spans="1:5">
      <c r="A2706" s="186">
        <v>39493</v>
      </c>
      <c r="B2706" s="186" t="s">
        <v>3512</v>
      </c>
      <c r="C2706" s="186" t="s">
        <v>175</v>
      </c>
      <c r="D2706" s="186" t="s">
        <v>176</v>
      </c>
      <c r="E2706" s="187">
        <v>510.99</v>
      </c>
    </row>
    <row r="2707" spans="1:5">
      <c r="A2707" s="186">
        <v>39500</v>
      </c>
      <c r="B2707" s="186" t="s">
        <v>3513</v>
      </c>
      <c r="C2707" s="186" t="s">
        <v>175</v>
      </c>
      <c r="D2707" s="186" t="s">
        <v>176</v>
      </c>
      <c r="E2707" s="187">
        <v>557.54</v>
      </c>
    </row>
    <row r="2708" spans="1:5">
      <c r="A2708" s="186">
        <v>39498</v>
      </c>
      <c r="B2708" s="186" t="s">
        <v>3514</v>
      </c>
      <c r="C2708" s="186" t="s">
        <v>175</v>
      </c>
      <c r="D2708" s="186" t="s">
        <v>176</v>
      </c>
      <c r="E2708" s="187">
        <v>687.63</v>
      </c>
    </row>
    <row r="2709" spans="1:5">
      <c r="A2709" s="186">
        <v>43628</v>
      </c>
      <c r="B2709" s="186" t="s">
        <v>3515</v>
      </c>
      <c r="C2709" s="186" t="s">
        <v>175</v>
      </c>
      <c r="D2709" s="186" t="s">
        <v>176</v>
      </c>
      <c r="E2709" s="187">
        <v>542</v>
      </c>
    </row>
    <row r="2710" spans="1:5">
      <c r="A2710" s="186">
        <v>39501</v>
      </c>
      <c r="B2710" s="186" t="s">
        <v>3516</v>
      </c>
      <c r="C2710" s="186" t="s">
        <v>175</v>
      </c>
      <c r="D2710" s="186" t="s">
        <v>176</v>
      </c>
      <c r="E2710" s="187">
        <v>572.64</v>
      </c>
    </row>
    <row r="2711" spans="1:5">
      <c r="A2711" s="186">
        <v>39499</v>
      </c>
      <c r="B2711" s="186" t="s">
        <v>3517</v>
      </c>
      <c r="C2711" s="186" t="s">
        <v>175</v>
      </c>
      <c r="D2711" s="186" t="s">
        <v>176</v>
      </c>
      <c r="E2711" s="187">
        <v>697.39</v>
      </c>
    </row>
    <row r="2712" spans="1:5">
      <c r="A2712" s="186">
        <v>43621</v>
      </c>
      <c r="B2712" s="186" t="s">
        <v>3518</v>
      </c>
      <c r="C2712" s="186" t="s">
        <v>175</v>
      </c>
      <c r="D2712" s="186" t="s">
        <v>176</v>
      </c>
      <c r="E2712" s="187">
        <v>575.87</v>
      </c>
    </row>
    <row r="2713" spans="1:5">
      <c r="A2713" s="186">
        <v>3733</v>
      </c>
      <c r="B2713" s="186" t="s">
        <v>3519</v>
      </c>
      <c r="C2713" s="186" t="s">
        <v>173</v>
      </c>
      <c r="D2713" s="186" t="s">
        <v>177</v>
      </c>
      <c r="E2713" s="187">
        <v>54.83</v>
      </c>
    </row>
    <row r="2714" spans="1:5">
      <c r="A2714" s="186">
        <v>3731</v>
      </c>
      <c r="B2714" s="186" t="s">
        <v>3520</v>
      </c>
      <c r="C2714" s="186" t="s">
        <v>173</v>
      </c>
      <c r="D2714" s="186" t="s">
        <v>177</v>
      </c>
      <c r="E2714" s="187">
        <v>50.9</v>
      </c>
    </row>
    <row r="2715" spans="1:5">
      <c r="A2715" s="186">
        <v>38137</v>
      </c>
      <c r="B2715" s="186" t="s">
        <v>3521</v>
      </c>
      <c r="C2715" s="186" t="s">
        <v>173</v>
      </c>
      <c r="D2715" s="186" t="s">
        <v>177</v>
      </c>
      <c r="E2715" s="187">
        <v>51.2</v>
      </c>
    </row>
    <row r="2716" spans="1:5">
      <c r="A2716" s="186">
        <v>38135</v>
      </c>
      <c r="B2716" s="186" t="s">
        <v>3522</v>
      </c>
      <c r="C2716" s="186" t="s">
        <v>173</v>
      </c>
      <c r="D2716" s="186" t="s">
        <v>177</v>
      </c>
      <c r="E2716" s="187">
        <v>64.900000000000006</v>
      </c>
    </row>
    <row r="2717" spans="1:5">
      <c r="A2717" s="186">
        <v>38138</v>
      </c>
      <c r="B2717" s="186" t="s">
        <v>3523</v>
      </c>
      <c r="C2717" s="186" t="s">
        <v>173</v>
      </c>
      <c r="D2717" s="186" t="s">
        <v>177</v>
      </c>
      <c r="E2717" s="187">
        <v>50.27</v>
      </c>
    </row>
    <row r="2718" spans="1:5">
      <c r="A2718" s="186">
        <v>3736</v>
      </c>
      <c r="B2718" s="186" t="s">
        <v>3524</v>
      </c>
      <c r="C2718" s="186" t="s">
        <v>173</v>
      </c>
      <c r="D2718" s="186" t="s">
        <v>174</v>
      </c>
      <c r="E2718" s="187">
        <v>35</v>
      </c>
    </row>
    <row r="2719" spans="1:5">
      <c r="A2719" s="186">
        <v>3741</v>
      </c>
      <c r="B2719" s="186" t="s">
        <v>3525</v>
      </c>
      <c r="C2719" s="186" t="s">
        <v>173</v>
      </c>
      <c r="D2719" s="186" t="s">
        <v>176</v>
      </c>
      <c r="E2719" s="187">
        <v>36.479999999999997</v>
      </c>
    </row>
    <row r="2720" spans="1:5">
      <c r="A2720" s="186">
        <v>3745</v>
      </c>
      <c r="B2720" s="186" t="s">
        <v>3526</v>
      </c>
      <c r="C2720" s="186" t="s">
        <v>173</v>
      </c>
      <c r="D2720" s="186" t="s">
        <v>176</v>
      </c>
      <c r="E2720" s="187">
        <v>39.340000000000003</v>
      </c>
    </row>
    <row r="2721" spans="1:5">
      <c r="A2721" s="186">
        <v>3743</v>
      </c>
      <c r="B2721" s="186" t="s">
        <v>3527</v>
      </c>
      <c r="C2721" s="186" t="s">
        <v>173</v>
      </c>
      <c r="D2721" s="186" t="s">
        <v>176</v>
      </c>
      <c r="E2721" s="187">
        <v>36.35</v>
      </c>
    </row>
    <row r="2722" spans="1:5">
      <c r="A2722" s="186">
        <v>3744</v>
      </c>
      <c r="B2722" s="186" t="s">
        <v>3528</v>
      </c>
      <c r="C2722" s="186" t="s">
        <v>173</v>
      </c>
      <c r="D2722" s="186" t="s">
        <v>176</v>
      </c>
      <c r="E2722" s="187">
        <v>40.01</v>
      </c>
    </row>
    <row r="2723" spans="1:5">
      <c r="A2723" s="186">
        <v>3739</v>
      </c>
      <c r="B2723" s="186" t="s">
        <v>3529</v>
      </c>
      <c r="C2723" s="186" t="s">
        <v>173</v>
      </c>
      <c r="D2723" s="186" t="s">
        <v>176</v>
      </c>
      <c r="E2723" s="187">
        <v>42.05</v>
      </c>
    </row>
    <row r="2724" spans="1:5">
      <c r="A2724" s="186">
        <v>3737</v>
      </c>
      <c r="B2724" s="186" t="s">
        <v>3530</v>
      </c>
      <c r="C2724" s="186" t="s">
        <v>173</v>
      </c>
      <c r="D2724" s="186" t="s">
        <v>176</v>
      </c>
      <c r="E2724" s="187">
        <v>44.08</v>
      </c>
    </row>
    <row r="2725" spans="1:5">
      <c r="A2725" s="186">
        <v>3738</v>
      </c>
      <c r="B2725" s="186" t="s">
        <v>3531</v>
      </c>
      <c r="C2725" s="186" t="s">
        <v>173</v>
      </c>
      <c r="D2725" s="186" t="s">
        <v>176</v>
      </c>
      <c r="E2725" s="187">
        <v>50.87</v>
      </c>
    </row>
    <row r="2726" spans="1:5">
      <c r="A2726" s="186">
        <v>3747</v>
      </c>
      <c r="B2726" s="186" t="s">
        <v>3532</v>
      </c>
      <c r="C2726" s="186" t="s">
        <v>173</v>
      </c>
      <c r="D2726" s="186" t="s">
        <v>176</v>
      </c>
      <c r="E2726" s="187">
        <v>40.01</v>
      </c>
    </row>
    <row r="2727" spans="1:5">
      <c r="A2727" s="186">
        <v>11649</v>
      </c>
      <c r="B2727" s="186" t="s">
        <v>3533</v>
      </c>
      <c r="C2727" s="186" t="s">
        <v>175</v>
      </c>
      <c r="D2727" s="186" t="s">
        <v>176</v>
      </c>
      <c r="E2727" s="187">
        <v>290.31</v>
      </c>
    </row>
    <row r="2728" spans="1:5">
      <c r="A2728" s="186">
        <v>11650</v>
      </c>
      <c r="B2728" s="186" t="s">
        <v>3534</v>
      </c>
      <c r="C2728" s="186" t="s">
        <v>175</v>
      </c>
      <c r="D2728" s="186" t="s">
        <v>176</v>
      </c>
      <c r="E2728" s="187">
        <v>494.81</v>
      </c>
    </row>
    <row r="2729" spans="1:5">
      <c r="A2729" s="186">
        <v>3742</v>
      </c>
      <c r="B2729" s="186" t="s">
        <v>3535</v>
      </c>
      <c r="C2729" s="186" t="s">
        <v>173</v>
      </c>
      <c r="D2729" s="186" t="s">
        <v>176</v>
      </c>
      <c r="E2729" s="187">
        <v>52.77</v>
      </c>
    </row>
    <row r="2730" spans="1:5">
      <c r="A2730" s="186">
        <v>3746</v>
      </c>
      <c r="B2730" s="186" t="s">
        <v>3536</v>
      </c>
      <c r="C2730" s="186" t="s">
        <v>173</v>
      </c>
      <c r="D2730" s="186" t="s">
        <v>176</v>
      </c>
      <c r="E2730" s="187">
        <v>61.61</v>
      </c>
    </row>
    <row r="2731" spans="1:5">
      <c r="A2731" s="186">
        <v>21106</v>
      </c>
      <c r="B2731" s="186" t="s">
        <v>3537</v>
      </c>
      <c r="C2731" s="186" t="s">
        <v>184</v>
      </c>
      <c r="D2731" s="186" t="s">
        <v>177</v>
      </c>
      <c r="E2731" s="187">
        <v>41.36</v>
      </c>
    </row>
    <row r="2732" spans="1:5">
      <c r="A2732" s="186">
        <v>3755</v>
      </c>
      <c r="B2732" s="186" t="s">
        <v>3538</v>
      </c>
      <c r="C2732" s="186" t="s">
        <v>175</v>
      </c>
      <c r="D2732" s="186" t="s">
        <v>177</v>
      </c>
      <c r="E2732" s="187">
        <v>28.99</v>
      </c>
    </row>
    <row r="2733" spans="1:5">
      <c r="A2733" s="186">
        <v>3750</v>
      </c>
      <c r="B2733" s="186" t="s">
        <v>3539</v>
      </c>
      <c r="C2733" s="186" t="s">
        <v>175</v>
      </c>
      <c r="D2733" s="186" t="s">
        <v>177</v>
      </c>
      <c r="E2733" s="187">
        <v>38.99</v>
      </c>
    </row>
    <row r="2734" spans="1:5">
      <c r="A2734" s="186">
        <v>3756</v>
      </c>
      <c r="B2734" s="186" t="s">
        <v>3540</v>
      </c>
      <c r="C2734" s="186" t="s">
        <v>175</v>
      </c>
      <c r="D2734" s="186" t="s">
        <v>177</v>
      </c>
      <c r="E2734" s="187">
        <v>72.849999999999994</v>
      </c>
    </row>
    <row r="2735" spans="1:5">
      <c r="A2735" s="186">
        <v>39377</v>
      </c>
      <c r="B2735" s="186" t="s">
        <v>3541</v>
      </c>
      <c r="C2735" s="186" t="s">
        <v>175</v>
      </c>
      <c r="D2735" s="186" t="s">
        <v>177</v>
      </c>
      <c r="E2735" s="187">
        <v>215.82</v>
      </c>
    </row>
    <row r="2736" spans="1:5">
      <c r="A2736" s="186">
        <v>38191</v>
      </c>
      <c r="B2736" s="186" t="s">
        <v>3542</v>
      </c>
      <c r="C2736" s="186" t="s">
        <v>175</v>
      </c>
      <c r="D2736" s="186" t="s">
        <v>177</v>
      </c>
      <c r="E2736" s="187">
        <v>16.07</v>
      </c>
    </row>
    <row r="2737" spans="1:5">
      <c r="A2737" s="186">
        <v>39381</v>
      </c>
      <c r="B2737" s="186" t="s">
        <v>3543</v>
      </c>
      <c r="C2737" s="186" t="s">
        <v>175</v>
      </c>
      <c r="D2737" s="186" t="s">
        <v>177</v>
      </c>
      <c r="E2737" s="187">
        <v>14.99</v>
      </c>
    </row>
    <row r="2738" spans="1:5">
      <c r="A2738" s="186">
        <v>38780</v>
      </c>
      <c r="B2738" s="186" t="s">
        <v>3544</v>
      </c>
      <c r="C2738" s="186" t="s">
        <v>175</v>
      </c>
      <c r="D2738" s="186" t="s">
        <v>177</v>
      </c>
      <c r="E2738" s="187">
        <v>18.329999999999998</v>
      </c>
    </row>
    <row r="2739" spans="1:5">
      <c r="A2739" s="186">
        <v>38781</v>
      </c>
      <c r="B2739" s="186" t="s">
        <v>3545</v>
      </c>
      <c r="C2739" s="186" t="s">
        <v>175</v>
      </c>
      <c r="D2739" s="186" t="s">
        <v>177</v>
      </c>
      <c r="E2739" s="187">
        <v>61.9</v>
      </c>
    </row>
    <row r="2740" spans="1:5">
      <c r="A2740" s="186">
        <v>38192</v>
      </c>
      <c r="B2740" s="186" t="s">
        <v>3546</v>
      </c>
      <c r="C2740" s="186" t="s">
        <v>175</v>
      </c>
      <c r="D2740" s="186" t="s">
        <v>177</v>
      </c>
      <c r="E2740" s="187">
        <v>112</v>
      </c>
    </row>
    <row r="2741" spans="1:5">
      <c r="A2741" s="186">
        <v>3753</v>
      </c>
      <c r="B2741" s="186" t="s">
        <v>3547</v>
      </c>
      <c r="C2741" s="186" t="s">
        <v>175</v>
      </c>
      <c r="D2741" s="186" t="s">
        <v>177</v>
      </c>
      <c r="E2741" s="187">
        <v>9.8000000000000007</v>
      </c>
    </row>
    <row r="2742" spans="1:5">
      <c r="A2742" s="186">
        <v>38782</v>
      </c>
      <c r="B2742" s="186" t="s">
        <v>3548</v>
      </c>
      <c r="C2742" s="186" t="s">
        <v>175</v>
      </c>
      <c r="D2742" s="186" t="s">
        <v>177</v>
      </c>
      <c r="E2742" s="187">
        <v>12.76</v>
      </c>
    </row>
    <row r="2743" spans="1:5">
      <c r="A2743" s="186">
        <v>38778</v>
      </c>
      <c r="B2743" s="186" t="s">
        <v>3549</v>
      </c>
      <c r="C2743" s="186" t="s">
        <v>175</v>
      </c>
      <c r="D2743" s="186" t="s">
        <v>177</v>
      </c>
      <c r="E2743" s="187">
        <v>9.58</v>
      </c>
    </row>
    <row r="2744" spans="1:5">
      <c r="A2744" s="186">
        <v>38779</v>
      </c>
      <c r="B2744" s="186" t="s">
        <v>3550</v>
      </c>
      <c r="C2744" s="186" t="s">
        <v>175</v>
      </c>
      <c r="D2744" s="186" t="s">
        <v>177</v>
      </c>
      <c r="E2744" s="187">
        <v>10.15</v>
      </c>
    </row>
    <row r="2745" spans="1:5">
      <c r="A2745" s="186">
        <v>39388</v>
      </c>
      <c r="B2745" s="186" t="s">
        <v>3551</v>
      </c>
      <c r="C2745" s="186" t="s">
        <v>175</v>
      </c>
      <c r="D2745" s="186" t="s">
        <v>176</v>
      </c>
      <c r="E2745" s="187">
        <v>11</v>
      </c>
    </row>
    <row r="2746" spans="1:5">
      <c r="A2746" s="186">
        <v>39387</v>
      </c>
      <c r="B2746" s="186" t="s">
        <v>3552</v>
      </c>
      <c r="C2746" s="186" t="s">
        <v>175</v>
      </c>
      <c r="D2746" s="186" t="s">
        <v>176</v>
      </c>
      <c r="E2746" s="187">
        <v>17.16</v>
      </c>
    </row>
    <row r="2747" spans="1:5">
      <c r="A2747" s="186">
        <v>39386</v>
      </c>
      <c r="B2747" s="186" t="s">
        <v>3553</v>
      </c>
      <c r="C2747" s="186" t="s">
        <v>175</v>
      </c>
      <c r="D2747" s="186" t="s">
        <v>176</v>
      </c>
      <c r="E2747" s="187">
        <v>11.96</v>
      </c>
    </row>
    <row r="2748" spans="1:5">
      <c r="A2748" s="186">
        <v>38194</v>
      </c>
      <c r="B2748" s="186" t="s">
        <v>3554</v>
      </c>
      <c r="C2748" s="186" t="s">
        <v>175</v>
      </c>
      <c r="D2748" s="186" t="s">
        <v>174</v>
      </c>
      <c r="E2748" s="187">
        <v>8.9499999999999993</v>
      </c>
    </row>
    <row r="2749" spans="1:5">
      <c r="A2749" s="186">
        <v>38193</v>
      </c>
      <c r="B2749" s="186" t="s">
        <v>3555</v>
      </c>
      <c r="C2749" s="186" t="s">
        <v>175</v>
      </c>
      <c r="D2749" s="186" t="s">
        <v>176</v>
      </c>
      <c r="E2749" s="187">
        <v>7.78</v>
      </c>
    </row>
    <row r="2750" spans="1:5">
      <c r="A2750" s="186">
        <v>12216</v>
      </c>
      <c r="B2750" s="186" t="s">
        <v>3556</v>
      </c>
      <c r="C2750" s="186" t="s">
        <v>175</v>
      </c>
      <c r="D2750" s="186" t="s">
        <v>177</v>
      </c>
      <c r="E2750" s="187">
        <v>56.01</v>
      </c>
    </row>
    <row r="2751" spans="1:5">
      <c r="A2751" s="186">
        <v>3757</v>
      </c>
      <c r="B2751" s="186" t="s">
        <v>3557</v>
      </c>
      <c r="C2751" s="186" t="s">
        <v>175</v>
      </c>
      <c r="D2751" s="186" t="s">
        <v>177</v>
      </c>
      <c r="E2751" s="187">
        <v>64.77</v>
      </c>
    </row>
    <row r="2752" spans="1:5">
      <c r="A2752" s="186">
        <v>3758</v>
      </c>
      <c r="B2752" s="186" t="s">
        <v>3558</v>
      </c>
      <c r="C2752" s="186" t="s">
        <v>175</v>
      </c>
      <c r="D2752" s="186" t="s">
        <v>177</v>
      </c>
      <c r="E2752" s="187">
        <v>75.52</v>
      </c>
    </row>
    <row r="2753" spans="1:5">
      <c r="A2753" s="186">
        <v>12214</v>
      </c>
      <c r="B2753" s="186" t="s">
        <v>3559</v>
      </c>
      <c r="C2753" s="186" t="s">
        <v>175</v>
      </c>
      <c r="D2753" s="186" t="s">
        <v>177</v>
      </c>
      <c r="E2753" s="187">
        <v>25.86</v>
      </c>
    </row>
    <row r="2754" spans="1:5">
      <c r="A2754" s="186">
        <v>3749</v>
      </c>
      <c r="B2754" s="186" t="s">
        <v>3560</v>
      </c>
      <c r="C2754" s="186" t="s">
        <v>175</v>
      </c>
      <c r="D2754" s="186" t="s">
        <v>177</v>
      </c>
      <c r="E2754" s="187">
        <v>46.09</v>
      </c>
    </row>
    <row r="2755" spans="1:5">
      <c r="A2755" s="186">
        <v>3751</v>
      </c>
      <c r="B2755" s="186" t="s">
        <v>3561</v>
      </c>
      <c r="C2755" s="186" t="s">
        <v>175</v>
      </c>
      <c r="D2755" s="186" t="s">
        <v>177</v>
      </c>
      <c r="E2755" s="187">
        <v>62.9</v>
      </c>
    </row>
    <row r="2756" spans="1:5">
      <c r="A2756" s="186">
        <v>39376</v>
      </c>
      <c r="B2756" s="186" t="s">
        <v>3562</v>
      </c>
      <c r="C2756" s="186" t="s">
        <v>175</v>
      </c>
      <c r="D2756" s="186" t="s">
        <v>177</v>
      </c>
      <c r="E2756" s="187">
        <v>53.02</v>
      </c>
    </row>
    <row r="2757" spans="1:5">
      <c r="A2757" s="186">
        <v>3752</v>
      </c>
      <c r="B2757" s="186" t="s">
        <v>3563</v>
      </c>
      <c r="C2757" s="186" t="s">
        <v>175</v>
      </c>
      <c r="D2757" s="186" t="s">
        <v>177</v>
      </c>
      <c r="E2757" s="187">
        <v>103.76</v>
      </c>
    </row>
    <row r="2758" spans="1:5">
      <c r="A2758" s="186">
        <v>746</v>
      </c>
      <c r="B2758" s="186" t="s">
        <v>3564</v>
      </c>
      <c r="C2758" s="186" t="s">
        <v>175</v>
      </c>
      <c r="D2758" s="186" t="s">
        <v>174</v>
      </c>
      <c r="E2758" s="188">
        <v>2695</v>
      </c>
    </row>
    <row r="2759" spans="1:5">
      <c r="A2759" s="186">
        <v>20269</v>
      </c>
      <c r="B2759" s="186" t="s">
        <v>3565</v>
      </c>
      <c r="C2759" s="186" t="s">
        <v>175</v>
      </c>
      <c r="D2759" s="186" t="s">
        <v>176</v>
      </c>
      <c r="E2759" s="187">
        <v>56.45</v>
      </c>
    </row>
    <row r="2760" spans="1:5">
      <c r="A2760" s="186">
        <v>20270</v>
      </c>
      <c r="B2760" s="186" t="s">
        <v>3566</v>
      </c>
      <c r="C2760" s="186" t="s">
        <v>175</v>
      </c>
      <c r="D2760" s="186" t="s">
        <v>176</v>
      </c>
      <c r="E2760" s="187">
        <v>62.38</v>
      </c>
    </row>
    <row r="2761" spans="1:5">
      <c r="A2761" s="186">
        <v>11696</v>
      </c>
      <c r="B2761" s="186" t="s">
        <v>3567</v>
      </c>
      <c r="C2761" s="186" t="s">
        <v>175</v>
      </c>
      <c r="D2761" s="186" t="s">
        <v>176</v>
      </c>
      <c r="E2761" s="187">
        <v>99.85</v>
      </c>
    </row>
    <row r="2762" spans="1:5">
      <c r="A2762" s="186">
        <v>10427</v>
      </c>
      <c r="B2762" s="186" t="s">
        <v>3568</v>
      </c>
      <c r="C2762" s="186" t="s">
        <v>175</v>
      </c>
      <c r="D2762" s="186" t="s">
        <v>176</v>
      </c>
      <c r="E2762" s="187">
        <v>279.44</v>
      </c>
    </row>
    <row r="2763" spans="1:5">
      <c r="A2763" s="186">
        <v>10428</v>
      </c>
      <c r="B2763" s="186" t="s">
        <v>3569</v>
      </c>
      <c r="C2763" s="186" t="s">
        <v>175</v>
      </c>
      <c r="D2763" s="186" t="s">
        <v>176</v>
      </c>
      <c r="E2763" s="187">
        <v>287.91000000000003</v>
      </c>
    </row>
    <row r="2764" spans="1:5">
      <c r="A2764" s="186">
        <v>36521</v>
      </c>
      <c r="B2764" s="186" t="s">
        <v>3570</v>
      </c>
      <c r="C2764" s="186" t="s">
        <v>175</v>
      </c>
      <c r="D2764" s="186" t="s">
        <v>176</v>
      </c>
      <c r="E2764" s="187">
        <v>89.83</v>
      </c>
    </row>
    <row r="2765" spans="1:5">
      <c r="A2765" s="186">
        <v>36794</v>
      </c>
      <c r="B2765" s="186" t="s">
        <v>3571</v>
      </c>
      <c r="C2765" s="186" t="s">
        <v>175</v>
      </c>
      <c r="D2765" s="186" t="s">
        <v>176</v>
      </c>
      <c r="E2765" s="187">
        <v>95.63</v>
      </c>
    </row>
    <row r="2766" spans="1:5">
      <c r="A2766" s="186">
        <v>10426</v>
      </c>
      <c r="B2766" s="186" t="s">
        <v>3572</v>
      </c>
      <c r="C2766" s="186" t="s">
        <v>175</v>
      </c>
      <c r="D2766" s="186" t="s">
        <v>176</v>
      </c>
      <c r="E2766" s="187">
        <v>107.09</v>
      </c>
    </row>
    <row r="2767" spans="1:5">
      <c r="A2767" s="186">
        <v>10425</v>
      </c>
      <c r="B2767" s="186" t="s">
        <v>3573</v>
      </c>
      <c r="C2767" s="186" t="s">
        <v>175</v>
      </c>
      <c r="D2767" s="186" t="s">
        <v>176</v>
      </c>
      <c r="E2767" s="187">
        <v>54.33</v>
      </c>
    </row>
    <row r="2768" spans="1:5">
      <c r="A2768" s="186">
        <v>10431</v>
      </c>
      <c r="B2768" s="186" t="s">
        <v>3574</v>
      </c>
      <c r="C2768" s="186" t="s">
        <v>175</v>
      </c>
      <c r="D2768" s="186" t="s">
        <v>176</v>
      </c>
      <c r="E2768" s="187">
        <v>186</v>
      </c>
    </row>
    <row r="2769" spans="1:5">
      <c r="A2769" s="186">
        <v>10429</v>
      </c>
      <c r="B2769" s="186" t="s">
        <v>3575</v>
      </c>
      <c r="C2769" s="186" t="s">
        <v>175</v>
      </c>
      <c r="D2769" s="186" t="s">
        <v>176</v>
      </c>
      <c r="E2769" s="187">
        <v>91.75</v>
      </c>
    </row>
    <row r="2770" spans="1:5">
      <c r="A2770" s="186">
        <v>2354</v>
      </c>
      <c r="B2770" s="186" t="s">
        <v>3576</v>
      </c>
      <c r="C2770" s="186" t="s">
        <v>187</v>
      </c>
      <c r="D2770" s="186" t="s">
        <v>176</v>
      </c>
      <c r="E2770" s="187">
        <v>11.5</v>
      </c>
    </row>
    <row r="2771" spans="1:5">
      <c r="A2771" s="186">
        <v>40932</v>
      </c>
      <c r="B2771" s="186" t="s">
        <v>3577</v>
      </c>
      <c r="C2771" s="186" t="s">
        <v>188</v>
      </c>
      <c r="D2771" s="186" t="s">
        <v>176</v>
      </c>
      <c r="E2771" s="188">
        <v>2035.21</v>
      </c>
    </row>
    <row r="2772" spans="1:5">
      <c r="A2772" s="186">
        <v>10853</v>
      </c>
      <c r="B2772" s="186" t="s">
        <v>3578</v>
      </c>
      <c r="C2772" s="186" t="s">
        <v>175</v>
      </c>
      <c r="D2772" s="186" t="s">
        <v>176</v>
      </c>
      <c r="E2772" s="187">
        <v>87.3</v>
      </c>
    </row>
    <row r="2773" spans="1:5">
      <c r="A2773" s="186">
        <v>5093</v>
      </c>
      <c r="B2773" s="186" t="s">
        <v>3579</v>
      </c>
      <c r="C2773" s="186" t="s">
        <v>198</v>
      </c>
      <c r="D2773" s="186" t="s">
        <v>176</v>
      </c>
      <c r="E2773" s="187">
        <v>13.8</v>
      </c>
    </row>
    <row r="2774" spans="1:5">
      <c r="A2774" s="186">
        <v>37768</v>
      </c>
      <c r="B2774" s="186" t="s">
        <v>3580</v>
      </c>
      <c r="C2774" s="186" t="s">
        <v>175</v>
      </c>
      <c r="D2774" s="186" t="s">
        <v>177</v>
      </c>
      <c r="E2774" s="188">
        <v>130000</v>
      </c>
    </row>
    <row r="2775" spans="1:5">
      <c r="A2775" s="186">
        <v>37773</v>
      </c>
      <c r="B2775" s="186" t="s">
        <v>3581</v>
      </c>
      <c r="C2775" s="186" t="s">
        <v>175</v>
      </c>
      <c r="D2775" s="186" t="s">
        <v>177</v>
      </c>
      <c r="E2775" s="188">
        <v>110391.91</v>
      </c>
    </row>
    <row r="2776" spans="1:5">
      <c r="A2776" s="186">
        <v>37769</v>
      </c>
      <c r="B2776" s="186" t="s">
        <v>3582</v>
      </c>
      <c r="C2776" s="186" t="s">
        <v>175</v>
      </c>
      <c r="D2776" s="186" t="s">
        <v>177</v>
      </c>
      <c r="E2776" s="188">
        <v>184809.97</v>
      </c>
    </row>
    <row r="2777" spans="1:5">
      <c r="A2777" s="186">
        <v>37770</v>
      </c>
      <c r="B2777" s="186" t="s">
        <v>3583</v>
      </c>
      <c r="C2777" s="186" t="s">
        <v>175</v>
      </c>
      <c r="D2777" s="186" t="s">
        <v>177</v>
      </c>
      <c r="E2777" s="188">
        <v>313652.01</v>
      </c>
    </row>
    <row r="2778" spans="1:5">
      <c r="A2778" s="186">
        <v>38382</v>
      </c>
      <c r="B2778" s="186" t="s">
        <v>3584</v>
      </c>
      <c r="C2778" s="186" t="s">
        <v>175</v>
      </c>
      <c r="D2778" s="186" t="s">
        <v>176</v>
      </c>
      <c r="E2778" s="187">
        <v>9.85</v>
      </c>
    </row>
    <row r="2779" spans="1:5">
      <c r="A2779" s="186">
        <v>38383</v>
      </c>
      <c r="B2779" s="186" t="s">
        <v>3585</v>
      </c>
      <c r="C2779" s="186" t="s">
        <v>175</v>
      </c>
      <c r="D2779" s="186" t="s">
        <v>176</v>
      </c>
      <c r="E2779" s="187">
        <v>1.84</v>
      </c>
    </row>
    <row r="2780" spans="1:5">
      <c r="A2780" s="186">
        <v>3768</v>
      </c>
      <c r="B2780" s="186" t="s">
        <v>3586</v>
      </c>
      <c r="C2780" s="186" t="s">
        <v>175</v>
      </c>
      <c r="D2780" s="186" t="s">
        <v>176</v>
      </c>
      <c r="E2780" s="187">
        <v>1.5</v>
      </c>
    </row>
    <row r="2781" spans="1:5">
      <c r="A2781" s="186">
        <v>3767</v>
      </c>
      <c r="B2781" s="186" t="s">
        <v>3587</v>
      </c>
      <c r="C2781" s="186" t="s">
        <v>175</v>
      </c>
      <c r="D2781" s="186" t="s">
        <v>176</v>
      </c>
      <c r="E2781" s="187">
        <v>0.35</v>
      </c>
    </row>
    <row r="2782" spans="1:5">
      <c r="A2782" s="186">
        <v>13192</v>
      </c>
      <c r="B2782" s="186" t="s">
        <v>3588</v>
      </c>
      <c r="C2782" s="186" t="s">
        <v>175</v>
      </c>
      <c r="D2782" s="186" t="s">
        <v>176</v>
      </c>
      <c r="E2782" s="188">
        <v>5236.45</v>
      </c>
    </row>
    <row r="2783" spans="1:5">
      <c r="A2783" s="186">
        <v>38413</v>
      </c>
      <c r="B2783" s="186" t="s">
        <v>3589</v>
      </c>
      <c r="C2783" s="186" t="s">
        <v>175</v>
      </c>
      <c r="D2783" s="186" t="s">
        <v>176</v>
      </c>
      <c r="E2783" s="187">
        <v>866.03</v>
      </c>
    </row>
    <row r="2784" spans="1:5">
      <c r="A2784" s="186">
        <v>42440</v>
      </c>
      <c r="B2784" s="186" t="s">
        <v>3590</v>
      </c>
      <c r="C2784" s="186" t="s">
        <v>175</v>
      </c>
      <c r="D2784" s="186" t="s">
        <v>177</v>
      </c>
      <c r="E2784" s="187">
        <v>946.93</v>
      </c>
    </row>
    <row r="2785" spans="1:5">
      <c r="A2785" s="186">
        <v>20193</v>
      </c>
      <c r="B2785" s="186" t="s">
        <v>3591</v>
      </c>
      <c r="C2785" s="186" t="s">
        <v>256</v>
      </c>
      <c r="D2785" s="186" t="s">
        <v>176</v>
      </c>
      <c r="E2785" s="187">
        <v>6.33</v>
      </c>
    </row>
    <row r="2786" spans="1:5">
      <c r="A2786" s="186">
        <v>10527</v>
      </c>
      <c r="B2786" s="186" t="s">
        <v>3592</v>
      </c>
      <c r="C2786" s="186" t="s">
        <v>257</v>
      </c>
      <c r="D2786" s="186" t="s">
        <v>174</v>
      </c>
      <c r="E2786" s="187">
        <v>19</v>
      </c>
    </row>
    <row r="2787" spans="1:5">
      <c r="A2787" s="186">
        <v>41805</v>
      </c>
      <c r="B2787" s="186" t="s">
        <v>3593</v>
      </c>
      <c r="C2787" s="186" t="s">
        <v>188</v>
      </c>
      <c r="D2787" s="186" t="s">
        <v>177</v>
      </c>
      <c r="E2787" s="187">
        <v>450</v>
      </c>
    </row>
    <row r="2788" spans="1:5">
      <c r="A2788" s="186">
        <v>40271</v>
      </c>
      <c r="B2788" s="186" t="s">
        <v>3594</v>
      </c>
      <c r="C2788" s="186" t="s">
        <v>188</v>
      </c>
      <c r="D2788" s="186" t="s">
        <v>176</v>
      </c>
      <c r="E2788" s="187">
        <v>12.35</v>
      </c>
    </row>
    <row r="2789" spans="1:5">
      <c r="A2789" s="186">
        <v>40287</v>
      </c>
      <c r="B2789" s="186" t="s">
        <v>3595</v>
      </c>
      <c r="C2789" s="186" t="s">
        <v>188</v>
      </c>
      <c r="D2789" s="186" t="s">
        <v>176</v>
      </c>
      <c r="E2789" s="187">
        <v>4.75</v>
      </c>
    </row>
    <row r="2790" spans="1:5">
      <c r="A2790" s="186">
        <v>40295</v>
      </c>
      <c r="B2790" s="186" t="s">
        <v>3596</v>
      </c>
      <c r="C2790" s="186" t="s">
        <v>187</v>
      </c>
      <c r="D2790" s="186" t="s">
        <v>177</v>
      </c>
      <c r="E2790" s="187">
        <v>3.47</v>
      </c>
    </row>
    <row r="2791" spans="1:5">
      <c r="A2791" s="186">
        <v>745</v>
      </c>
      <c r="B2791" s="186" t="s">
        <v>3597</v>
      </c>
      <c r="C2791" s="186" t="s">
        <v>187</v>
      </c>
      <c r="D2791" s="186" t="s">
        <v>177</v>
      </c>
      <c r="E2791" s="187">
        <v>3.67</v>
      </c>
    </row>
    <row r="2792" spans="1:5">
      <c r="A2792" s="186">
        <v>4084</v>
      </c>
      <c r="B2792" s="186" t="s">
        <v>3598</v>
      </c>
      <c r="C2792" s="186" t="s">
        <v>187</v>
      </c>
      <c r="D2792" s="186" t="s">
        <v>176</v>
      </c>
      <c r="E2792" s="187">
        <v>2.48</v>
      </c>
    </row>
    <row r="2793" spans="1:5">
      <c r="A2793" s="186">
        <v>743</v>
      </c>
      <c r="B2793" s="186" t="s">
        <v>3599</v>
      </c>
      <c r="C2793" s="186" t="s">
        <v>187</v>
      </c>
      <c r="D2793" s="186" t="s">
        <v>174</v>
      </c>
      <c r="E2793" s="187">
        <v>2.48</v>
      </c>
    </row>
    <row r="2794" spans="1:5">
      <c r="A2794" s="186">
        <v>40293</v>
      </c>
      <c r="B2794" s="186" t="s">
        <v>3600</v>
      </c>
      <c r="C2794" s="186" t="s">
        <v>187</v>
      </c>
      <c r="D2794" s="186" t="s">
        <v>176</v>
      </c>
      <c r="E2794" s="187">
        <v>2.97</v>
      </c>
    </row>
    <row r="2795" spans="1:5">
      <c r="A2795" s="186">
        <v>40294</v>
      </c>
      <c r="B2795" s="186" t="s">
        <v>3601</v>
      </c>
      <c r="C2795" s="186" t="s">
        <v>187</v>
      </c>
      <c r="D2795" s="186" t="s">
        <v>176</v>
      </c>
      <c r="E2795" s="187">
        <v>2.48</v>
      </c>
    </row>
    <row r="2796" spans="1:5">
      <c r="A2796" s="186">
        <v>4085</v>
      </c>
      <c r="B2796" s="186" t="s">
        <v>3602</v>
      </c>
      <c r="C2796" s="186" t="s">
        <v>187</v>
      </c>
      <c r="D2796" s="186" t="s">
        <v>176</v>
      </c>
      <c r="E2796" s="187">
        <v>3.47</v>
      </c>
    </row>
    <row r="2797" spans="1:5">
      <c r="A2797" s="186">
        <v>10775</v>
      </c>
      <c r="B2797" s="186" t="s">
        <v>3603</v>
      </c>
      <c r="C2797" s="186" t="s">
        <v>188</v>
      </c>
      <c r="D2797" s="186" t="s">
        <v>177</v>
      </c>
      <c r="E2797" s="187">
        <v>585</v>
      </c>
    </row>
    <row r="2798" spans="1:5">
      <c r="A2798" s="186">
        <v>10776</v>
      </c>
      <c r="B2798" s="186" t="s">
        <v>3604</v>
      </c>
      <c r="C2798" s="186" t="s">
        <v>188</v>
      </c>
      <c r="D2798" s="186" t="s">
        <v>177</v>
      </c>
      <c r="E2798" s="187">
        <v>457.03</v>
      </c>
    </row>
    <row r="2799" spans="1:5">
      <c r="A2799" s="186">
        <v>10779</v>
      </c>
      <c r="B2799" s="186" t="s">
        <v>3605</v>
      </c>
      <c r="C2799" s="186" t="s">
        <v>188</v>
      </c>
      <c r="D2799" s="186" t="s">
        <v>177</v>
      </c>
      <c r="E2799" s="187">
        <v>731.25</v>
      </c>
    </row>
    <row r="2800" spans="1:5">
      <c r="A2800" s="186">
        <v>10777</v>
      </c>
      <c r="B2800" s="186" t="s">
        <v>3606</v>
      </c>
      <c r="C2800" s="186" t="s">
        <v>188</v>
      </c>
      <c r="D2800" s="186" t="s">
        <v>177</v>
      </c>
      <c r="E2800" s="187">
        <v>664.21</v>
      </c>
    </row>
    <row r="2801" spans="1:5">
      <c r="A2801" s="186">
        <v>10778</v>
      </c>
      <c r="B2801" s="186" t="s">
        <v>3607</v>
      </c>
      <c r="C2801" s="186" t="s">
        <v>188</v>
      </c>
      <c r="D2801" s="186" t="s">
        <v>177</v>
      </c>
      <c r="E2801" s="187">
        <v>731.25</v>
      </c>
    </row>
    <row r="2802" spans="1:5">
      <c r="A2802" s="186">
        <v>40339</v>
      </c>
      <c r="B2802" s="186" t="s">
        <v>3608</v>
      </c>
      <c r="C2802" s="186" t="s">
        <v>188</v>
      </c>
      <c r="D2802" s="186" t="s">
        <v>176</v>
      </c>
      <c r="E2802" s="187">
        <v>4.75</v>
      </c>
    </row>
    <row r="2803" spans="1:5">
      <c r="A2803" s="186">
        <v>10749</v>
      </c>
      <c r="B2803" s="186" t="s">
        <v>3609</v>
      </c>
      <c r="C2803" s="186" t="s">
        <v>188</v>
      </c>
      <c r="D2803" s="186" t="s">
        <v>176</v>
      </c>
      <c r="E2803" s="187">
        <v>8.6999999999999993</v>
      </c>
    </row>
    <row r="2804" spans="1:5">
      <c r="A2804" s="186">
        <v>40290</v>
      </c>
      <c r="B2804" s="186" t="s">
        <v>3610</v>
      </c>
      <c r="C2804" s="186" t="s">
        <v>188</v>
      </c>
      <c r="D2804" s="186" t="s">
        <v>176</v>
      </c>
      <c r="E2804" s="187">
        <v>12.54</v>
      </c>
    </row>
    <row r="2805" spans="1:5">
      <c r="A2805" s="186">
        <v>3346</v>
      </c>
      <c r="B2805" s="186" t="s">
        <v>3611</v>
      </c>
      <c r="C2805" s="186" t="s">
        <v>187</v>
      </c>
      <c r="D2805" s="186" t="s">
        <v>174</v>
      </c>
      <c r="E2805" s="187">
        <v>15.75</v>
      </c>
    </row>
    <row r="2806" spans="1:5">
      <c r="A2806" s="186">
        <v>3348</v>
      </c>
      <c r="B2806" s="186" t="s">
        <v>3612</v>
      </c>
      <c r="C2806" s="186" t="s">
        <v>187</v>
      </c>
      <c r="D2806" s="186" t="s">
        <v>176</v>
      </c>
      <c r="E2806" s="187">
        <v>18.84</v>
      </c>
    </row>
    <row r="2807" spans="1:5">
      <c r="A2807" s="186">
        <v>39833</v>
      </c>
      <c r="B2807" s="186" t="s">
        <v>3613</v>
      </c>
      <c r="C2807" s="186" t="s">
        <v>187</v>
      </c>
      <c r="D2807" s="186" t="s">
        <v>176</v>
      </c>
      <c r="E2807" s="187">
        <v>25.81</v>
      </c>
    </row>
    <row r="2808" spans="1:5">
      <c r="A2808" s="186">
        <v>7252</v>
      </c>
      <c r="B2808" s="186" t="s">
        <v>3614</v>
      </c>
      <c r="C2808" s="186" t="s">
        <v>187</v>
      </c>
      <c r="D2808" s="186" t="s">
        <v>177</v>
      </c>
      <c r="E2808" s="187">
        <v>2.25</v>
      </c>
    </row>
    <row r="2809" spans="1:5">
      <c r="A2809" s="186">
        <v>4778</v>
      </c>
      <c r="B2809" s="186" t="s">
        <v>3615</v>
      </c>
      <c r="C2809" s="186" t="s">
        <v>187</v>
      </c>
      <c r="D2809" s="186" t="s">
        <v>177</v>
      </c>
      <c r="E2809" s="187">
        <v>2.93</v>
      </c>
    </row>
    <row r="2810" spans="1:5">
      <c r="A2810" s="186">
        <v>4780</v>
      </c>
      <c r="B2810" s="186" t="s">
        <v>3616</v>
      </c>
      <c r="C2810" s="186" t="s">
        <v>187</v>
      </c>
      <c r="D2810" s="186" t="s">
        <v>177</v>
      </c>
      <c r="E2810" s="187">
        <v>3.17</v>
      </c>
    </row>
    <row r="2811" spans="1:5">
      <c r="A2811" s="186">
        <v>10809</v>
      </c>
      <c r="B2811" s="186" t="s">
        <v>3617</v>
      </c>
      <c r="C2811" s="186" t="s">
        <v>187</v>
      </c>
      <c r="D2811" s="186" t="s">
        <v>176</v>
      </c>
      <c r="E2811" s="187">
        <v>1.18</v>
      </c>
    </row>
    <row r="2812" spans="1:5">
      <c r="A2812" s="186">
        <v>10811</v>
      </c>
      <c r="B2812" s="186" t="s">
        <v>3618</v>
      </c>
      <c r="C2812" s="186" t="s">
        <v>187</v>
      </c>
      <c r="D2812" s="186" t="s">
        <v>174</v>
      </c>
      <c r="E2812" s="187">
        <v>1.01</v>
      </c>
    </row>
    <row r="2813" spans="1:5">
      <c r="A2813" s="186">
        <v>7247</v>
      </c>
      <c r="B2813" s="186" t="s">
        <v>3619</v>
      </c>
      <c r="C2813" s="186" t="s">
        <v>187</v>
      </c>
      <c r="D2813" s="186" t="s">
        <v>177</v>
      </c>
      <c r="E2813" s="187">
        <v>2.25</v>
      </c>
    </row>
    <row r="2814" spans="1:5">
      <c r="A2814" s="186">
        <v>40291</v>
      </c>
      <c r="B2814" s="186" t="s">
        <v>3620</v>
      </c>
      <c r="C2814" s="186" t="s">
        <v>188</v>
      </c>
      <c r="D2814" s="186" t="s">
        <v>176</v>
      </c>
      <c r="E2814" s="187">
        <v>662.8</v>
      </c>
    </row>
    <row r="2815" spans="1:5">
      <c r="A2815" s="186">
        <v>40275</v>
      </c>
      <c r="B2815" s="186" t="s">
        <v>3621</v>
      </c>
      <c r="C2815" s="186" t="s">
        <v>188</v>
      </c>
      <c r="D2815" s="186" t="s">
        <v>176</v>
      </c>
      <c r="E2815" s="187">
        <v>19</v>
      </c>
    </row>
    <row r="2816" spans="1:5">
      <c r="A2816" s="186">
        <v>42408</v>
      </c>
      <c r="B2816" s="186" t="s">
        <v>3622</v>
      </c>
      <c r="C2816" s="186" t="s">
        <v>173</v>
      </c>
      <c r="D2816" s="186" t="s">
        <v>176</v>
      </c>
      <c r="E2816" s="187">
        <v>1.38</v>
      </c>
    </row>
    <row r="2817" spans="1:5">
      <c r="A2817" s="186">
        <v>3777</v>
      </c>
      <c r="B2817" s="186" t="s">
        <v>3623</v>
      </c>
      <c r="C2817" s="186" t="s">
        <v>173</v>
      </c>
      <c r="D2817" s="186" t="s">
        <v>174</v>
      </c>
      <c r="E2817" s="187">
        <v>1</v>
      </c>
    </row>
    <row r="2818" spans="1:5">
      <c r="A2818" s="186">
        <v>3798</v>
      </c>
      <c r="B2818" s="186" t="s">
        <v>3624</v>
      </c>
      <c r="C2818" s="186" t="s">
        <v>175</v>
      </c>
      <c r="D2818" s="186" t="s">
        <v>177</v>
      </c>
      <c r="E2818" s="187">
        <v>79.680000000000007</v>
      </c>
    </row>
    <row r="2819" spans="1:5">
      <c r="A2819" s="186">
        <v>38769</v>
      </c>
      <c r="B2819" s="186" t="s">
        <v>3625</v>
      </c>
      <c r="C2819" s="186" t="s">
        <v>175</v>
      </c>
      <c r="D2819" s="186" t="s">
        <v>177</v>
      </c>
      <c r="E2819" s="187">
        <v>62.22</v>
      </c>
    </row>
    <row r="2820" spans="1:5">
      <c r="A2820" s="186">
        <v>39510</v>
      </c>
      <c r="B2820" s="186" t="s">
        <v>3626</v>
      </c>
      <c r="C2820" s="186" t="s">
        <v>175</v>
      </c>
      <c r="D2820" s="186" t="s">
        <v>177</v>
      </c>
      <c r="E2820" s="187">
        <v>251.82</v>
      </c>
    </row>
    <row r="2821" spans="1:5">
      <c r="A2821" s="186">
        <v>38776</v>
      </c>
      <c r="B2821" s="186" t="s">
        <v>3627</v>
      </c>
      <c r="C2821" s="186" t="s">
        <v>175</v>
      </c>
      <c r="D2821" s="186" t="s">
        <v>177</v>
      </c>
      <c r="E2821" s="187">
        <v>267.26</v>
      </c>
    </row>
    <row r="2822" spans="1:5">
      <c r="A2822" s="186">
        <v>38774</v>
      </c>
      <c r="B2822" s="186" t="s">
        <v>3628</v>
      </c>
      <c r="C2822" s="186" t="s">
        <v>175</v>
      </c>
      <c r="D2822" s="186" t="s">
        <v>176</v>
      </c>
      <c r="E2822" s="187">
        <v>22.48</v>
      </c>
    </row>
    <row r="2823" spans="1:5">
      <c r="A2823" s="186">
        <v>42247</v>
      </c>
      <c r="B2823" s="186" t="s">
        <v>3629</v>
      </c>
      <c r="C2823" s="186" t="s">
        <v>175</v>
      </c>
      <c r="D2823" s="186" t="s">
        <v>176</v>
      </c>
      <c r="E2823" s="187">
        <v>767.45</v>
      </c>
    </row>
    <row r="2824" spans="1:5">
      <c r="A2824" s="186">
        <v>42248</v>
      </c>
      <c r="B2824" s="186" t="s">
        <v>3630</v>
      </c>
      <c r="C2824" s="186" t="s">
        <v>175</v>
      </c>
      <c r="D2824" s="186" t="s">
        <v>176</v>
      </c>
      <c r="E2824" s="187">
        <v>891.45</v>
      </c>
    </row>
    <row r="2825" spans="1:5">
      <c r="A2825" s="186">
        <v>42249</v>
      </c>
      <c r="B2825" s="186" t="s">
        <v>3631</v>
      </c>
      <c r="C2825" s="186" t="s">
        <v>175</v>
      </c>
      <c r="D2825" s="186" t="s">
        <v>176</v>
      </c>
      <c r="E2825" s="188">
        <v>1476.82</v>
      </c>
    </row>
    <row r="2826" spans="1:5">
      <c r="A2826" s="186">
        <v>42244</v>
      </c>
      <c r="B2826" s="186" t="s">
        <v>3632</v>
      </c>
      <c r="C2826" s="186" t="s">
        <v>175</v>
      </c>
      <c r="D2826" s="186" t="s">
        <v>176</v>
      </c>
      <c r="E2826" s="187">
        <v>230.64</v>
      </c>
    </row>
    <row r="2827" spans="1:5">
      <c r="A2827" s="186">
        <v>42245</v>
      </c>
      <c r="B2827" s="186" t="s">
        <v>3633</v>
      </c>
      <c r="C2827" s="186" t="s">
        <v>175</v>
      </c>
      <c r="D2827" s="186" t="s">
        <v>176</v>
      </c>
      <c r="E2827" s="187">
        <v>425.59</v>
      </c>
    </row>
    <row r="2828" spans="1:5">
      <c r="A2828" s="186">
        <v>42246</v>
      </c>
      <c r="B2828" s="186" t="s">
        <v>3634</v>
      </c>
      <c r="C2828" s="186" t="s">
        <v>175</v>
      </c>
      <c r="D2828" s="186" t="s">
        <v>176</v>
      </c>
      <c r="E2828" s="187">
        <v>471.11</v>
      </c>
    </row>
    <row r="2829" spans="1:5">
      <c r="A2829" s="186">
        <v>42243</v>
      </c>
      <c r="B2829" s="186" t="s">
        <v>3635</v>
      </c>
      <c r="C2829" s="186" t="s">
        <v>175</v>
      </c>
      <c r="D2829" s="186" t="s">
        <v>176</v>
      </c>
      <c r="E2829" s="187">
        <v>568.07000000000005</v>
      </c>
    </row>
    <row r="2830" spans="1:5">
      <c r="A2830" s="186">
        <v>38889</v>
      </c>
      <c r="B2830" s="186" t="s">
        <v>3636</v>
      </c>
      <c r="C2830" s="186" t="s">
        <v>175</v>
      </c>
      <c r="D2830" s="186" t="s">
        <v>177</v>
      </c>
      <c r="E2830" s="187">
        <v>47.69</v>
      </c>
    </row>
    <row r="2831" spans="1:5">
      <c r="A2831" s="186">
        <v>38784</v>
      </c>
      <c r="B2831" s="186" t="s">
        <v>3637</v>
      </c>
      <c r="C2831" s="186" t="s">
        <v>175</v>
      </c>
      <c r="D2831" s="186" t="s">
        <v>177</v>
      </c>
      <c r="E2831" s="187">
        <v>63.8</v>
      </c>
    </row>
    <row r="2832" spans="1:5">
      <c r="A2832" s="186">
        <v>3788</v>
      </c>
      <c r="B2832" s="186" t="s">
        <v>3638</v>
      </c>
      <c r="C2832" s="186" t="s">
        <v>175</v>
      </c>
      <c r="D2832" s="186" t="s">
        <v>177</v>
      </c>
      <c r="E2832" s="187">
        <v>66.489999999999995</v>
      </c>
    </row>
    <row r="2833" spans="1:5">
      <c r="A2833" s="186">
        <v>12230</v>
      </c>
      <c r="B2833" s="186" t="s">
        <v>3639</v>
      </c>
      <c r="C2833" s="186" t="s">
        <v>175</v>
      </c>
      <c r="D2833" s="186" t="s">
        <v>177</v>
      </c>
      <c r="E2833" s="187">
        <v>17.100000000000001</v>
      </c>
    </row>
    <row r="2834" spans="1:5">
      <c r="A2834" s="186">
        <v>3780</v>
      </c>
      <c r="B2834" s="186" t="s">
        <v>3640</v>
      </c>
      <c r="C2834" s="186" t="s">
        <v>175</v>
      </c>
      <c r="D2834" s="186" t="s">
        <v>177</v>
      </c>
      <c r="E2834" s="187">
        <v>98.1</v>
      </c>
    </row>
    <row r="2835" spans="1:5">
      <c r="A2835" s="186">
        <v>12231</v>
      </c>
      <c r="B2835" s="186" t="s">
        <v>3641</v>
      </c>
      <c r="C2835" s="186" t="s">
        <v>175</v>
      </c>
      <c r="D2835" s="186" t="s">
        <v>177</v>
      </c>
      <c r="E2835" s="187">
        <v>28.44</v>
      </c>
    </row>
    <row r="2836" spans="1:5">
      <c r="A2836" s="186">
        <v>3811</v>
      </c>
      <c r="B2836" s="186" t="s">
        <v>3642</v>
      </c>
      <c r="C2836" s="186" t="s">
        <v>175</v>
      </c>
      <c r="D2836" s="186" t="s">
        <v>177</v>
      </c>
      <c r="E2836" s="187">
        <v>92.14</v>
      </c>
    </row>
    <row r="2837" spans="1:5">
      <c r="A2837" s="186">
        <v>12232</v>
      </c>
      <c r="B2837" s="186" t="s">
        <v>3643</v>
      </c>
      <c r="C2837" s="186" t="s">
        <v>175</v>
      </c>
      <c r="D2837" s="186" t="s">
        <v>177</v>
      </c>
      <c r="E2837" s="187">
        <v>29.79</v>
      </c>
    </row>
    <row r="2838" spans="1:5">
      <c r="A2838" s="186">
        <v>3799</v>
      </c>
      <c r="B2838" s="186" t="s">
        <v>3644</v>
      </c>
      <c r="C2838" s="186" t="s">
        <v>175</v>
      </c>
      <c r="D2838" s="186" t="s">
        <v>177</v>
      </c>
      <c r="E2838" s="187">
        <v>130.32</v>
      </c>
    </row>
    <row r="2839" spans="1:5">
      <c r="A2839" s="186">
        <v>12239</v>
      </c>
      <c r="B2839" s="186" t="s">
        <v>3645</v>
      </c>
      <c r="C2839" s="186" t="s">
        <v>175</v>
      </c>
      <c r="D2839" s="186" t="s">
        <v>177</v>
      </c>
      <c r="E2839" s="187">
        <v>39.01</v>
      </c>
    </row>
    <row r="2840" spans="1:5">
      <c r="A2840" s="186">
        <v>38773</v>
      </c>
      <c r="B2840" s="186" t="s">
        <v>3646</v>
      </c>
      <c r="C2840" s="186" t="s">
        <v>175</v>
      </c>
      <c r="D2840" s="186" t="s">
        <v>177</v>
      </c>
      <c r="E2840" s="187">
        <v>6.25</v>
      </c>
    </row>
    <row r="2841" spans="1:5">
      <c r="A2841" s="186">
        <v>12271</v>
      </c>
      <c r="B2841" s="186" t="s">
        <v>3647</v>
      </c>
      <c r="C2841" s="186" t="s">
        <v>175</v>
      </c>
      <c r="D2841" s="186" t="s">
        <v>177</v>
      </c>
      <c r="E2841" s="187">
        <v>348.92</v>
      </c>
    </row>
    <row r="2842" spans="1:5">
      <c r="A2842" s="186">
        <v>38785</v>
      </c>
      <c r="B2842" s="186" t="s">
        <v>3648</v>
      </c>
      <c r="C2842" s="186" t="s">
        <v>175</v>
      </c>
      <c r="D2842" s="186" t="s">
        <v>177</v>
      </c>
      <c r="E2842" s="187">
        <v>165.19</v>
      </c>
    </row>
    <row r="2843" spans="1:5">
      <c r="A2843" s="186">
        <v>38786</v>
      </c>
      <c r="B2843" s="186" t="s">
        <v>3649</v>
      </c>
      <c r="C2843" s="186" t="s">
        <v>175</v>
      </c>
      <c r="D2843" s="186" t="s">
        <v>177</v>
      </c>
      <c r="E2843" s="187">
        <v>203.48</v>
      </c>
    </row>
    <row r="2844" spans="1:5">
      <c r="A2844" s="186">
        <v>39385</v>
      </c>
      <c r="B2844" s="186" t="s">
        <v>3650</v>
      </c>
      <c r="C2844" s="186" t="s">
        <v>175</v>
      </c>
      <c r="D2844" s="186" t="s">
        <v>176</v>
      </c>
      <c r="E2844" s="187">
        <v>20.56</v>
      </c>
    </row>
    <row r="2845" spans="1:5">
      <c r="A2845" s="186">
        <v>39389</v>
      </c>
      <c r="B2845" s="186" t="s">
        <v>3651</v>
      </c>
      <c r="C2845" s="186" t="s">
        <v>175</v>
      </c>
      <c r="D2845" s="186" t="s">
        <v>176</v>
      </c>
      <c r="E2845" s="187">
        <v>22.31</v>
      </c>
    </row>
    <row r="2846" spans="1:5">
      <c r="A2846" s="186">
        <v>39390</v>
      </c>
      <c r="B2846" s="186" t="s">
        <v>3652</v>
      </c>
      <c r="C2846" s="186" t="s">
        <v>175</v>
      </c>
      <c r="D2846" s="186" t="s">
        <v>176</v>
      </c>
      <c r="E2846" s="187">
        <v>46.77</v>
      </c>
    </row>
    <row r="2847" spans="1:5">
      <c r="A2847" s="186">
        <v>39391</v>
      </c>
      <c r="B2847" s="186" t="s">
        <v>3653</v>
      </c>
      <c r="C2847" s="186" t="s">
        <v>175</v>
      </c>
      <c r="D2847" s="186" t="s">
        <v>176</v>
      </c>
      <c r="E2847" s="187">
        <v>52.51</v>
      </c>
    </row>
    <row r="2848" spans="1:5">
      <c r="A2848" s="186">
        <v>3803</v>
      </c>
      <c r="B2848" s="186" t="s">
        <v>3654</v>
      </c>
      <c r="C2848" s="186" t="s">
        <v>175</v>
      </c>
      <c r="D2848" s="186" t="s">
        <v>177</v>
      </c>
      <c r="E2848" s="187">
        <v>59</v>
      </c>
    </row>
    <row r="2849" spans="1:5">
      <c r="A2849" s="186">
        <v>38770</v>
      </c>
      <c r="B2849" s="186" t="s">
        <v>3655</v>
      </c>
      <c r="C2849" s="186" t="s">
        <v>175</v>
      </c>
      <c r="D2849" s="186" t="s">
        <v>177</v>
      </c>
      <c r="E2849" s="187">
        <v>68.319999999999993</v>
      </c>
    </row>
    <row r="2850" spans="1:5">
      <c r="A2850" s="186">
        <v>12267</v>
      </c>
      <c r="B2850" s="186" t="s">
        <v>3656</v>
      </c>
      <c r="C2850" s="186" t="s">
        <v>175</v>
      </c>
      <c r="D2850" s="186" t="s">
        <v>177</v>
      </c>
      <c r="E2850" s="187">
        <v>200.2</v>
      </c>
    </row>
    <row r="2851" spans="1:5">
      <c r="A2851" s="186">
        <v>43265</v>
      </c>
      <c r="B2851" s="186" t="s">
        <v>3657</v>
      </c>
      <c r="C2851" s="186" t="s">
        <v>175</v>
      </c>
      <c r="D2851" s="186" t="s">
        <v>176</v>
      </c>
      <c r="E2851" s="187">
        <v>64.31</v>
      </c>
    </row>
    <row r="2852" spans="1:5">
      <c r="A2852" s="186">
        <v>12266</v>
      </c>
      <c r="B2852" s="186" t="s">
        <v>3658</v>
      </c>
      <c r="C2852" s="186" t="s">
        <v>175</v>
      </c>
      <c r="D2852" s="186" t="s">
        <v>177</v>
      </c>
      <c r="E2852" s="187">
        <v>102.47</v>
      </c>
    </row>
    <row r="2853" spans="1:5">
      <c r="A2853" s="186">
        <v>39378</v>
      </c>
      <c r="B2853" s="186" t="s">
        <v>3659</v>
      </c>
      <c r="C2853" s="186" t="s">
        <v>175</v>
      </c>
      <c r="D2853" s="186" t="s">
        <v>177</v>
      </c>
      <c r="E2853" s="187">
        <v>72.650000000000006</v>
      </c>
    </row>
    <row r="2854" spans="1:5">
      <c r="A2854" s="186">
        <v>43543</v>
      </c>
      <c r="B2854" s="186" t="s">
        <v>3660</v>
      </c>
      <c r="C2854" s="186" t="s">
        <v>175</v>
      </c>
      <c r="D2854" s="186" t="s">
        <v>177</v>
      </c>
      <c r="E2854" s="187">
        <v>151.35</v>
      </c>
    </row>
    <row r="2855" spans="1:5">
      <c r="A2855" s="186">
        <v>38775</v>
      </c>
      <c r="B2855" s="186" t="s">
        <v>3661</v>
      </c>
      <c r="C2855" s="186" t="s">
        <v>175</v>
      </c>
      <c r="D2855" s="186" t="s">
        <v>177</v>
      </c>
      <c r="E2855" s="187">
        <v>77.02</v>
      </c>
    </row>
    <row r="2856" spans="1:5">
      <c r="A2856" s="186">
        <v>21119</v>
      </c>
      <c r="B2856" s="186" t="s">
        <v>3662</v>
      </c>
      <c r="C2856" s="186" t="s">
        <v>175</v>
      </c>
      <c r="D2856" s="186" t="s">
        <v>177</v>
      </c>
      <c r="E2856" s="187">
        <v>1.47</v>
      </c>
    </row>
    <row r="2857" spans="1:5">
      <c r="A2857" s="186">
        <v>37974</v>
      </c>
      <c r="B2857" s="186" t="s">
        <v>3663</v>
      </c>
      <c r="C2857" s="186" t="s">
        <v>175</v>
      </c>
      <c r="D2857" s="186" t="s">
        <v>177</v>
      </c>
      <c r="E2857" s="187">
        <v>2.1800000000000002</v>
      </c>
    </row>
    <row r="2858" spans="1:5">
      <c r="A2858" s="186">
        <v>37975</v>
      </c>
      <c r="B2858" s="186" t="s">
        <v>3664</v>
      </c>
      <c r="C2858" s="186" t="s">
        <v>175</v>
      </c>
      <c r="D2858" s="186" t="s">
        <v>177</v>
      </c>
      <c r="E2858" s="187">
        <v>4.4400000000000004</v>
      </c>
    </row>
    <row r="2859" spans="1:5">
      <c r="A2859" s="186">
        <v>37976</v>
      </c>
      <c r="B2859" s="186" t="s">
        <v>3665</v>
      </c>
      <c r="C2859" s="186" t="s">
        <v>175</v>
      </c>
      <c r="D2859" s="186" t="s">
        <v>177</v>
      </c>
      <c r="E2859" s="187">
        <v>9.11</v>
      </c>
    </row>
    <row r="2860" spans="1:5">
      <c r="A2860" s="186">
        <v>37977</v>
      </c>
      <c r="B2860" s="186" t="s">
        <v>3666</v>
      </c>
      <c r="C2860" s="186" t="s">
        <v>175</v>
      </c>
      <c r="D2860" s="186" t="s">
        <v>177</v>
      </c>
      <c r="E2860" s="187">
        <v>12.53</v>
      </c>
    </row>
    <row r="2861" spans="1:5">
      <c r="A2861" s="186">
        <v>37978</v>
      </c>
      <c r="B2861" s="186" t="s">
        <v>3667</v>
      </c>
      <c r="C2861" s="186" t="s">
        <v>175</v>
      </c>
      <c r="D2861" s="186" t="s">
        <v>177</v>
      </c>
      <c r="E2861" s="187">
        <v>25.4</v>
      </c>
    </row>
    <row r="2862" spans="1:5">
      <c r="A2862" s="186">
        <v>37979</v>
      </c>
      <c r="B2862" s="186" t="s">
        <v>3668</v>
      </c>
      <c r="C2862" s="186" t="s">
        <v>175</v>
      </c>
      <c r="D2862" s="186" t="s">
        <v>177</v>
      </c>
      <c r="E2862" s="187">
        <v>109.12</v>
      </c>
    </row>
    <row r="2863" spans="1:5">
      <c r="A2863" s="186">
        <v>37980</v>
      </c>
      <c r="B2863" s="186" t="s">
        <v>3669</v>
      </c>
      <c r="C2863" s="186" t="s">
        <v>175</v>
      </c>
      <c r="D2863" s="186" t="s">
        <v>177</v>
      </c>
      <c r="E2863" s="187">
        <v>122.63</v>
      </c>
    </row>
    <row r="2864" spans="1:5">
      <c r="A2864" s="186">
        <v>36147</v>
      </c>
      <c r="B2864" s="186" t="s">
        <v>3670</v>
      </c>
      <c r="C2864" s="186" t="s">
        <v>198</v>
      </c>
      <c r="D2864" s="186" t="s">
        <v>176</v>
      </c>
      <c r="E2864" s="187">
        <v>310.51</v>
      </c>
    </row>
    <row r="2865" spans="1:5">
      <c r="A2865" s="186">
        <v>12731</v>
      </c>
      <c r="B2865" s="186" t="s">
        <v>3671</v>
      </c>
      <c r="C2865" s="186" t="s">
        <v>175</v>
      </c>
      <c r="D2865" s="186" t="s">
        <v>177</v>
      </c>
      <c r="E2865" s="187">
        <v>385.2</v>
      </c>
    </row>
    <row r="2866" spans="1:5">
      <c r="A2866" s="186">
        <v>12723</v>
      </c>
      <c r="B2866" s="186" t="s">
        <v>3672</v>
      </c>
      <c r="C2866" s="186" t="s">
        <v>175</v>
      </c>
      <c r="D2866" s="186" t="s">
        <v>177</v>
      </c>
      <c r="E2866" s="187">
        <v>2.98</v>
      </c>
    </row>
    <row r="2867" spans="1:5">
      <c r="A2867" s="186">
        <v>12724</v>
      </c>
      <c r="B2867" s="186" t="s">
        <v>3673</v>
      </c>
      <c r="C2867" s="186" t="s">
        <v>175</v>
      </c>
      <c r="D2867" s="186" t="s">
        <v>177</v>
      </c>
      <c r="E2867" s="187">
        <v>5.74</v>
      </c>
    </row>
    <row r="2868" spans="1:5">
      <c r="A2868" s="186">
        <v>12725</v>
      </c>
      <c r="B2868" s="186" t="s">
        <v>3674</v>
      </c>
      <c r="C2868" s="186" t="s">
        <v>175</v>
      </c>
      <c r="D2868" s="186" t="s">
        <v>177</v>
      </c>
      <c r="E2868" s="187">
        <v>11.51</v>
      </c>
    </row>
    <row r="2869" spans="1:5">
      <c r="A2869" s="186">
        <v>12726</v>
      </c>
      <c r="B2869" s="186" t="s">
        <v>3675</v>
      </c>
      <c r="C2869" s="186" t="s">
        <v>175</v>
      </c>
      <c r="D2869" s="186" t="s">
        <v>177</v>
      </c>
      <c r="E2869" s="187">
        <v>25.41</v>
      </c>
    </row>
    <row r="2870" spans="1:5">
      <c r="A2870" s="186">
        <v>12727</v>
      </c>
      <c r="B2870" s="186" t="s">
        <v>3676</v>
      </c>
      <c r="C2870" s="186" t="s">
        <v>175</v>
      </c>
      <c r="D2870" s="186" t="s">
        <v>177</v>
      </c>
      <c r="E2870" s="187">
        <v>32.229999999999997</v>
      </c>
    </row>
    <row r="2871" spans="1:5">
      <c r="A2871" s="186">
        <v>12728</v>
      </c>
      <c r="B2871" s="186" t="s">
        <v>3677</v>
      </c>
      <c r="C2871" s="186" t="s">
        <v>175</v>
      </c>
      <c r="D2871" s="186" t="s">
        <v>177</v>
      </c>
      <c r="E2871" s="187">
        <v>52.64</v>
      </c>
    </row>
    <row r="2872" spans="1:5">
      <c r="A2872" s="186">
        <v>12729</v>
      </c>
      <c r="B2872" s="186" t="s">
        <v>3678</v>
      </c>
      <c r="C2872" s="186" t="s">
        <v>175</v>
      </c>
      <c r="D2872" s="186" t="s">
        <v>177</v>
      </c>
      <c r="E2872" s="187">
        <v>172.54</v>
      </c>
    </row>
    <row r="2873" spans="1:5">
      <c r="A2873" s="186">
        <v>12730</v>
      </c>
      <c r="B2873" s="186" t="s">
        <v>3679</v>
      </c>
      <c r="C2873" s="186" t="s">
        <v>175</v>
      </c>
      <c r="D2873" s="186" t="s">
        <v>177</v>
      </c>
      <c r="E2873" s="187">
        <v>264.16000000000003</v>
      </c>
    </row>
    <row r="2874" spans="1:5">
      <c r="A2874" s="186">
        <v>3840</v>
      </c>
      <c r="B2874" s="186" t="s">
        <v>3680</v>
      </c>
      <c r="C2874" s="186" t="s">
        <v>175</v>
      </c>
      <c r="D2874" s="186" t="s">
        <v>177</v>
      </c>
      <c r="E2874" s="187">
        <v>59.04</v>
      </c>
    </row>
    <row r="2875" spans="1:5">
      <c r="A2875" s="186">
        <v>3838</v>
      </c>
      <c r="B2875" s="186" t="s">
        <v>3681</v>
      </c>
      <c r="C2875" s="186" t="s">
        <v>175</v>
      </c>
      <c r="D2875" s="186" t="s">
        <v>177</v>
      </c>
      <c r="E2875" s="187">
        <v>130.29</v>
      </c>
    </row>
    <row r="2876" spans="1:5">
      <c r="A2876" s="186">
        <v>3844</v>
      </c>
      <c r="B2876" s="186" t="s">
        <v>3682</v>
      </c>
      <c r="C2876" s="186" t="s">
        <v>175</v>
      </c>
      <c r="D2876" s="186" t="s">
        <v>177</v>
      </c>
      <c r="E2876" s="187">
        <v>232.41</v>
      </c>
    </row>
    <row r="2877" spans="1:5">
      <c r="A2877" s="186">
        <v>3839</v>
      </c>
      <c r="B2877" s="186" t="s">
        <v>3683</v>
      </c>
      <c r="C2877" s="186" t="s">
        <v>175</v>
      </c>
      <c r="D2877" s="186" t="s">
        <v>177</v>
      </c>
      <c r="E2877" s="187">
        <v>423.32</v>
      </c>
    </row>
    <row r="2878" spans="1:5">
      <c r="A2878" s="186">
        <v>3843</v>
      </c>
      <c r="B2878" s="186" t="s">
        <v>3684</v>
      </c>
      <c r="C2878" s="186" t="s">
        <v>175</v>
      </c>
      <c r="D2878" s="186" t="s">
        <v>177</v>
      </c>
      <c r="E2878" s="187">
        <v>581.01</v>
      </c>
    </row>
    <row r="2879" spans="1:5">
      <c r="A2879" s="186">
        <v>3900</v>
      </c>
      <c r="B2879" s="186" t="s">
        <v>3685</v>
      </c>
      <c r="C2879" s="186" t="s">
        <v>175</v>
      </c>
      <c r="D2879" s="186" t="s">
        <v>176</v>
      </c>
      <c r="E2879" s="187">
        <v>53.39</v>
      </c>
    </row>
    <row r="2880" spans="1:5">
      <c r="A2880" s="186">
        <v>3846</v>
      </c>
      <c r="B2880" s="186" t="s">
        <v>3686</v>
      </c>
      <c r="C2880" s="186" t="s">
        <v>175</v>
      </c>
      <c r="D2880" s="186" t="s">
        <v>176</v>
      </c>
      <c r="E2880" s="187">
        <v>16.829999999999998</v>
      </c>
    </row>
    <row r="2881" spans="1:5">
      <c r="A2881" s="186">
        <v>3886</v>
      </c>
      <c r="B2881" s="186" t="s">
        <v>3687</v>
      </c>
      <c r="C2881" s="186" t="s">
        <v>175</v>
      </c>
      <c r="D2881" s="186" t="s">
        <v>176</v>
      </c>
      <c r="E2881" s="187">
        <v>17.72</v>
      </c>
    </row>
    <row r="2882" spans="1:5">
      <c r="A2882" s="186">
        <v>3854</v>
      </c>
      <c r="B2882" s="186" t="s">
        <v>3688</v>
      </c>
      <c r="C2882" s="186" t="s">
        <v>175</v>
      </c>
      <c r="D2882" s="186" t="s">
        <v>176</v>
      </c>
      <c r="E2882" s="187">
        <v>9.85</v>
      </c>
    </row>
    <row r="2883" spans="1:5">
      <c r="A2883" s="186">
        <v>3873</v>
      </c>
      <c r="B2883" s="186" t="s">
        <v>3689</v>
      </c>
      <c r="C2883" s="186" t="s">
        <v>175</v>
      </c>
      <c r="D2883" s="186" t="s">
        <v>176</v>
      </c>
      <c r="E2883" s="187">
        <v>13.04</v>
      </c>
    </row>
    <row r="2884" spans="1:5">
      <c r="A2884" s="186">
        <v>38021</v>
      </c>
      <c r="B2884" s="186" t="s">
        <v>3690</v>
      </c>
      <c r="C2884" s="186" t="s">
        <v>175</v>
      </c>
      <c r="D2884" s="186" t="s">
        <v>176</v>
      </c>
      <c r="E2884" s="187">
        <v>31.17</v>
      </c>
    </row>
    <row r="2885" spans="1:5">
      <c r="A2885" s="186">
        <v>3847</v>
      </c>
      <c r="B2885" s="186" t="s">
        <v>3691</v>
      </c>
      <c r="C2885" s="186" t="s">
        <v>175</v>
      </c>
      <c r="D2885" s="186" t="s">
        <v>176</v>
      </c>
      <c r="E2885" s="187">
        <v>35.39</v>
      </c>
    </row>
    <row r="2886" spans="1:5">
      <c r="A2886" s="186">
        <v>38022</v>
      </c>
      <c r="B2886" s="186" t="s">
        <v>3692</v>
      </c>
      <c r="C2886" s="186" t="s">
        <v>175</v>
      </c>
      <c r="D2886" s="186" t="s">
        <v>176</v>
      </c>
      <c r="E2886" s="187">
        <v>55.28</v>
      </c>
    </row>
    <row r="2887" spans="1:5">
      <c r="A2887" s="186">
        <v>3833</v>
      </c>
      <c r="B2887" s="186" t="s">
        <v>3693</v>
      </c>
      <c r="C2887" s="186" t="s">
        <v>175</v>
      </c>
      <c r="D2887" s="186" t="s">
        <v>177</v>
      </c>
      <c r="E2887" s="187">
        <v>27.24</v>
      </c>
    </row>
    <row r="2888" spans="1:5">
      <c r="A2888" s="186">
        <v>3835</v>
      </c>
      <c r="B2888" s="186" t="s">
        <v>3694</v>
      </c>
      <c r="C2888" s="186" t="s">
        <v>175</v>
      </c>
      <c r="D2888" s="186" t="s">
        <v>177</v>
      </c>
      <c r="E2888" s="187">
        <v>88.69</v>
      </c>
    </row>
    <row r="2889" spans="1:5">
      <c r="A2889" s="186">
        <v>3836</v>
      </c>
      <c r="B2889" s="186" t="s">
        <v>3695</v>
      </c>
      <c r="C2889" s="186" t="s">
        <v>175</v>
      </c>
      <c r="D2889" s="186" t="s">
        <v>177</v>
      </c>
      <c r="E2889" s="187">
        <v>190.89</v>
      </c>
    </row>
    <row r="2890" spans="1:5">
      <c r="A2890" s="186">
        <v>3830</v>
      </c>
      <c r="B2890" s="186" t="s">
        <v>3696</v>
      </c>
      <c r="C2890" s="186" t="s">
        <v>175</v>
      </c>
      <c r="D2890" s="186" t="s">
        <v>177</v>
      </c>
      <c r="E2890" s="187">
        <v>312.11</v>
      </c>
    </row>
    <row r="2891" spans="1:5">
      <c r="A2891" s="186">
        <v>3831</v>
      </c>
      <c r="B2891" s="186" t="s">
        <v>3697</v>
      </c>
      <c r="C2891" s="186" t="s">
        <v>175</v>
      </c>
      <c r="D2891" s="186" t="s">
        <v>177</v>
      </c>
      <c r="E2891" s="187">
        <v>521.74</v>
      </c>
    </row>
    <row r="2892" spans="1:5">
      <c r="A2892" s="186">
        <v>37981</v>
      </c>
      <c r="B2892" s="186" t="s">
        <v>3698</v>
      </c>
      <c r="C2892" s="186" t="s">
        <v>175</v>
      </c>
      <c r="D2892" s="186" t="s">
        <v>177</v>
      </c>
      <c r="E2892" s="187">
        <v>5</v>
      </c>
    </row>
    <row r="2893" spans="1:5">
      <c r="A2893" s="186">
        <v>37982</v>
      </c>
      <c r="B2893" s="186" t="s">
        <v>3699</v>
      </c>
      <c r="C2893" s="186" t="s">
        <v>175</v>
      </c>
      <c r="D2893" s="186" t="s">
        <v>177</v>
      </c>
      <c r="E2893" s="187">
        <v>7.59</v>
      </c>
    </row>
    <row r="2894" spans="1:5">
      <c r="A2894" s="186">
        <v>37983</v>
      </c>
      <c r="B2894" s="186" t="s">
        <v>3700</v>
      </c>
      <c r="C2894" s="186" t="s">
        <v>175</v>
      </c>
      <c r="D2894" s="186" t="s">
        <v>177</v>
      </c>
      <c r="E2894" s="187">
        <v>10.63</v>
      </c>
    </row>
    <row r="2895" spans="1:5">
      <c r="A2895" s="186">
        <v>37984</v>
      </c>
      <c r="B2895" s="186" t="s">
        <v>3701</v>
      </c>
      <c r="C2895" s="186" t="s">
        <v>175</v>
      </c>
      <c r="D2895" s="186" t="s">
        <v>177</v>
      </c>
      <c r="E2895" s="187">
        <v>18.36</v>
      </c>
    </row>
    <row r="2896" spans="1:5">
      <c r="A2896" s="186">
        <v>37985</v>
      </c>
      <c r="B2896" s="186" t="s">
        <v>3702</v>
      </c>
      <c r="C2896" s="186" t="s">
        <v>175</v>
      </c>
      <c r="D2896" s="186" t="s">
        <v>177</v>
      </c>
      <c r="E2896" s="187">
        <v>25.71</v>
      </c>
    </row>
    <row r="2897" spans="1:5">
      <c r="A2897" s="186">
        <v>3826</v>
      </c>
      <c r="B2897" s="186" t="s">
        <v>3703</v>
      </c>
      <c r="C2897" s="186" t="s">
        <v>175</v>
      </c>
      <c r="D2897" s="186" t="s">
        <v>177</v>
      </c>
      <c r="E2897" s="187">
        <v>58.58</v>
      </c>
    </row>
    <row r="2898" spans="1:5">
      <c r="A2898" s="186">
        <v>3825</v>
      </c>
      <c r="B2898" s="186" t="s">
        <v>3704</v>
      </c>
      <c r="C2898" s="186" t="s">
        <v>175</v>
      </c>
      <c r="D2898" s="186" t="s">
        <v>177</v>
      </c>
      <c r="E2898" s="187">
        <v>16.850000000000001</v>
      </c>
    </row>
    <row r="2899" spans="1:5">
      <c r="A2899" s="186">
        <v>3827</v>
      </c>
      <c r="B2899" s="186" t="s">
        <v>3705</v>
      </c>
      <c r="C2899" s="186" t="s">
        <v>175</v>
      </c>
      <c r="D2899" s="186" t="s">
        <v>177</v>
      </c>
      <c r="E2899" s="187">
        <v>36.81</v>
      </c>
    </row>
    <row r="2900" spans="1:5">
      <c r="A2900" s="186">
        <v>20165</v>
      </c>
      <c r="B2900" s="186" t="s">
        <v>3706</v>
      </c>
      <c r="C2900" s="186" t="s">
        <v>175</v>
      </c>
      <c r="D2900" s="186" t="s">
        <v>176</v>
      </c>
      <c r="E2900" s="187">
        <v>29.39</v>
      </c>
    </row>
    <row r="2901" spans="1:5">
      <c r="A2901" s="186">
        <v>20166</v>
      </c>
      <c r="B2901" s="186" t="s">
        <v>3707</v>
      </c>
      <c r="C2901" s="186" t="s">
        <v>175</v>
      </c>
      <c r="D2901" s="186" t="s">
        <v>176</v>
      </c>
      <c r="E2901" s="187">
        <v>94.99</v>
      </c>
    </row>
    <row r="2902" spans="1:5">
      <c r="A2902" s="186">
        <v>20164</v>
      </c>
      <c r="B2902" s="186" t="s">
        <v>3708</v>
      </c>
      <c r="C2902" s="186" t="s">
        <v>175</v>
      </c>
      <c r="D2902" s="186" t="s">
        <v>176</v>
      </c>
      <c r="E2902" s="187">
        <v>15.52</v>
      </c>
    </row>
    <row r="2903" spans="1:5">
      <c r="A2903" s="186">
        <v>3893</v>
      </c>
      <c r="B2903" s="186" t="s">
        <v>3709</v>
      </c>
      <c r="C2903" s="186" t="s">
        <v>175</v>
      </c>
      <c r="D2903" s="186" t="s">
        <v>176</v>
      </c>
      <c r="E2903" s="187">
        <v>19.27</v>
      </c>
    </row>
    <row r="2904" spans="1:5">
      <c r="A2904" s="186">
        <v>3848</v>
      </c>
      <c r="B2904" s="186" t="s">
        <v>3710</v>
      </c>
      <c r="C2904" s="186" t="s">
        <v>175</v>
      </c>
      <c r="D2904" s="186" t="s">
        <v>176</v>
      </c>
      <c r="E2904" s="187">
        <v>11.7</v>
      </c>
    </row>
    <row r="2905" spans="1:5">
      <c r="A2905" s="186">
        <v>3895</v>
      </c>
      <c r="B2905" s="186" t="s">
        <v>3711</v>
      </c>
      <c r="C2905" s="186" t="s">
        <v>175</v>
      </c>
      <c r="D2905" s="186" t="s">
        <v>176</v>
      </c>
      <c r="E2905" s="187">
        <v>12.73</v>
      </c>
    </row>
    <row r="2906" spans="1:5">
      <c r="A2906" s="186">
        <v>12404</v>
      </c>
      <c r="B2906" s="186" t="s">
        <v>3712</v>
      </c>
      <c r="C2906" s="186" t="s">
        <v>175</v>
      </c>
      <c r="D2906" s="186" t="s">
        <v>177</v>
      </c>
      <c r="E2906" s="187">
        <v>10.76</v>
      </c>
    </row>
    <row r="2907" spans="1:5">
      <c r="A2907" s="186">
        <v>3939</v>
      </c>
      <c r="B2907" s="186" t="s">
        <v>3713</v>
      </c>
      <c r="C2907" s="186" t="s">
        <v>175</v>
      </c>
      <c r="D2907" s="186" t="s">
        <v>177</v>
      </c>
      <c r="E2907" s="187">
        <v>22.17</v>
      </c>
    </row>
    <row r="2908" spans="1:5">
      <c r="A2908" s="186">
        <v>3911</v>
      </c>
      <c r="B2908" s="186" t="s">
        <v>3714</v>
      </c>
      <c r="C2908" s="186" t="s">
        <v>175</v>
      </c>
      <c r="D2908" s="186" t="s">
        <v>177</v>
      </c>
      <c r="E2908" s="187">
        <v>18.11</v>
      </c>
    </row>
    <row r="2909" spans="1:5">
      <c r="A2909" s="186">
        <v>3908</v>
      </c>
      <c r="B2909" s="186" t="s">
        <v>3715</v>
      </c>
      <c r="C2909" s="186" t="s">
        <v>175</v>
      </c>
      <c r="D2909" s="186" t="s">
        <v>177</v>
      </c>
      <c r="E2909" s="187">
        <v>5.85</v>
      </c>
    </row>
    <row r="2910" spans="1:5">
      <c r="A2910" s="186">
        <v>3910</v>
      </c>
      <c r="B2910" s="186" t="s">
        <v>3716</v>
      </c>
      <c r="C2910" s="186" t="s">
        <v>175</v>
      </c>
      <c r="D2910" s="186" t="s">
        <v>177</v>
      </c>
      <c r="E2910" s="187">
        <v>12.95</v>
      </c>
    </row>
    <row r="2911" spans="1:5">
      <c r="A2911" s="186">
        <v>3913</v>
      </c>
      <c r="B2911" s="186" t="s">
        <v>3717</v>
      </c>
      <c r="C2911" s="186" t="s">
        <v>175</v>
      </c>
      <c r="D2911" s="186" t="s">
        <v>177</v>
      </c>
      <c r="E2911" s="187">
        <v>61.93</v>
      </c>
    </row>
    <row r="2912" spans="1:5">
      <c r="A2912" s="186">
        <v>3912</v>
      </c>
      <c r="B2912" s="186" t="s">
        <v>3718</v>
      </c>
      <c r="C2912" s="186" t="s">
        <v>175</v>
      </c>
      <c r="D2912" s="186" t="s">
        <v>177</v>
      </c>
      <c r="E2912" s="187">
        <v>33.950000000000003</v>
      </c>
    </row>
    <row r="2913" spans="1:5">
      <c r="A2913" s="186">
        <v>3909</v>
      </c>
      <c r="B2913" s="186" t="s">
        <v>3719</v>
      </c>
      <c r="C2913" s="186" t="s">
        <v>175</v>
      </c>
      <c r="D2913" s="186" t="s">
        <v>177</v>
      </c>
      <c r="E2913" s="187">
        <v>7.96</v>
      </c>
    </row>
    <row r="2914" spans="1:5">
      <c r="A2914" s="186">
        <v>3914</v>
      </c>
      <c r="B2914" s="186" t="s">
        <v>3720</v>
      </c>
      <c r="C2914" s="186" t="s">
        <v>175</v>
      </c>
      <c r="D2914" s="186" t="s">
        <v>177</v>
      </c>
      <c r="E2914" s="187">
        <v>93.42</v>
      </c>
    </row>
    <row r="2915" spans="1:5">
      <c r="A2915" s="186">
        <v>3915</v>
      </c>
      <c r="B2915" s="186" t="s">
        <v>3721</v>
      </c>
      <c r="C2915" s="186" t="s">
        <v>175</v>
      </c>
      <c r="D2915" s="186" t="s">
        <v>177</v>
      </c>
      <c r="E2915" s="187">
        <v>147.32</v>
      </c>
    </row>
    <row r="2916" spans="1:5">
      <c r="A2916" s="186">
        <v>3916</v>
      </c>
      <c r="B2916" s="186" t="s">
        <v>3722</v>
      </c>
      <c r="C2916" s="186" t="s">
        <v>175</v>
      </c>
      <c r="D2916" s="186" t="s">
        <v>177</v>
      </c>
      <c r="E2916" s="187">
        <v>268.38</v>
      </c>
    </row>
    <row r="2917" spans="1:5">
      <c r="A2917" s="186">
        <v>3917</v>
      </c>
      <c r="B2917" s="186" t="s">
        <v>3723</v>
      </c>
      <c r="C2917" s="186" t="s">
        <v>175</v>
      </c>
      <c r="D2917" s="186" t="s">
        <v>177</v>
      </c>
      <c r="E2917" s="187">
        <v>442.67</v>
      </c>
    </row>
    <row r="2918" spans="1:5">
      <c r="A2918" s="186">
        <v>1904</v>
      </c>
      <c r="B2918" s="186" t="s">
        <v>3724</v>
      </c>
      <c r="C2918" s="186" t="s">
        <v>175</v>
      </c>
      <c r="D2918" s="186" t="s">
        <v>176</v>
      </c>
      <c r="E2918" s="187">
        <v>0.56000000000000005</v>
      </c>
    </row>
    <row r="2919" spans="1:5">
      <c r="A2919" s="186">
        <v>1899</v>
      </c>
      <c r="B2919" s="186" t="s">
        <v>3725</v>
      </c>
      <c r="C2919" s="186" t="s">
        <v>175</v>
      </c>
      <c r="D2919" s="186" t="s">
        <v>176</v>
      </c>
      <c r="E2919" s="187">
        <v>0.63</v>
      </c>
    </row>
    <row r="2920" spans="1:5">
      <c r="A2920" s="186">
        <v>1900</v>
      </c>
      <c r="B2920" s="186" t="s">
        <v>3726</v>
      </c>
      <c r="C2920" s="186" t="s">
        <v>175</v>
      </c>
      <c r="D2920" s="186" t="s">
        <v>176</v>
      </c>
      <c r="E2920" s="187">
        <v>1.03</v>
      </c>
    </row>
    <row r="2921" spans="1:5">
      <c r="A2921" s="186">
        <v>12407</v>
      </c>
      <c r="B2921" s="186" t="s">
        <v>3727</v>
      </c>
      <c r="C2921" s="186" t="s">
        <v>175</v>
      </c>
      <c r="D2921" s="186" t="s">
        <v>177</v>
      </c>
      <c r="E2921" s="187">
        <v>33.51</v>
      </c>
    </row>
    <row r="2922" spans="1:5">
      <c r="A2922" s="186">
        <v>12408</v>
      </c>
      <c r="B2922" s="186" t="s">
        <v>3728</v>
      </c>
      <c r="C2922" s="186" t="s">
        <v>175</v>
      </c>
      <c r="D2922" s="186" t="s">
        <v>177</v>
      </c>
      <c r="E2922" s="187">
        <v>18.91</v>
      </c>
    </row>
    <row r="2923" spans="1:5">
      <c r="A2923" s="186">
        <v>12409</v>
      </c>
      <c r="B2923" s="186" t="s">
        <v>3729</v>
      </c>
      <c r="C2923" s="186" t="s">
        <v>175</v>
      </c>
      <c r="D2923" s="186" t="s">
        <v>177</v>
      </c>
      <c r="E2923" s="187">
        <v>18.91</v>
      </c>
    </row>
    <row r="2924" spans="1:5">
      <c r="A2924" s="186">
        <v>12410</v>
      </c>
      <c r="B2924" s="186" t="s">
        <v>3730</v>
      </c>
      <c r="C2924" s="186" t="s">
        <v>175</v>
      </c>
      <c r="D2924" s="186" t="s">
        <v>177</v>
      </c>
      <c r="E2924" s="187">
        <v>13.03</v>
      </c>
    </row>
    <row r="2925" spans="1:5">
      <c r="A2925" s="186">
        <v>3936</v>
      </c>
      <c r="B2925" s="186" t="s">
        <v>3731</v>
      </c>
      <c r="C2925" s="186" t="s">
        <v>175</v>
      </c>
      <c r="D2925" s="186" t="s">
        <v>177</v>
      </c>
      <c r="E2925" s="187">
        <v>23.54</v>
      </c>
    </row>
    <row r="2926" spans="1:5">
      <c r="A2926" s="186">
        <v>3922</v>
      </c>
      <c r="B2926" s="186" t="s">
        <v>3732</v>
      </c>
      <c r="C2926" s="186" t="s">
        <v>175</v>
      </c>
      <c r="D2926" s="186" t="s">
        <v>177</v>
      </c>
      <c r="E2926" s="187">
        <v>21.66</v>
      </c>
    </row>
    <row r="2927" spans="1:5">
      <c r="A2927" s="186">
        <v>3924</v>
      </c>
      <c r="B2927" s="186" t="s">
        <v>3733</v>
      </c>
      <c r="C2927" s="186" t="s">
        <v>175</v>
      </c>
      <c r="D2927" s="186" t="s">
        <v>177</v>
      </c>
      <c r="E2927" s="187">
        <v>23.54</v>
      </c>
    </row>
    <row r="2928" spans="1:5">
      <c r="A2928" s="186">
        <v>3923</v>
      </c>
      <c r="B2928" s="186" t="s">
        <v>3734</v>
      </c>
      <c r="C2928" s="186" t="s">
        <v>175</v>
      </c>
      <c r="D2928" s="186" t="s">
        <v>177</v>
      </c>
      <c r="E2928" s="187">
        <v>23.54</v>
      </c>
    </row>
    <row r="2929" spans="1:5">
      <c r="A2929" s="186">
        <v>3937</v>
      </c>
      <c r="B2929" s="186" t="s">
        <v>3735</v>
      </c>
      <c r="C2929" s="186" t="s">
        <v>175</v>
      </c>
      <c r="D2929" s="186" t="s">
        <v>177</v>
      </c>
      <c r="E2929" s="187">
        <v>19.420000000000002</v>
      </c>
    </row>
    <row r="2930" spans="1:5">
      <c r="A2930" s="186">
        <v>3921</v>
      </c>
      <c r="B2930" s="186" t="s">
        <v>3736</v>
      </c>
      <c r="C2930" s="186" t="s">
        <v>175</v>
      </c>
      <c r="D2930" s="186" t="s">
        <v>177</v>
      </c>
      <c r="E2930" s="187">
        <v>19.43</v>
      </c>
    </row>
    <row r="2931" spans="1:5">
      <c r="A2931" s="186">
        <v>3920</v>
      </c>
      <c r="B2931" s="186" t="s">
        <v>3737</v>
      </c>
      <c r="C2931" s="186" t="s">
        <v>175</v>
      </c>
      <c r="D2931" s="186" t="s">
        <v>177</v>
      </c>
      <c r="E2931" s="187">
        <v>19.420000000000002</v>
      </c>
    </row>
    <row r="2932" spans="1:5">
      <c r="A2932" s="186">
        <v>3938</v>
      </c>
      <c r="B2932" s="186" t="s">
        <v>3738</v>
      </c>
      <c r="C2932" s="186" t="s">
        <v>175</v>
      </c>
      <c r="D2932" s="186" t="s">
        <v>177</v>
      </c>
      <c r="E2932" s="187">
        <v>12.81</v>
      </c>
    </row>
    <row r="2933" spans="1:5">
      <c r="A2933" s="186">
        <v>3919</v>
      </c>
      <c r="B2933" s="186" t="s">
        <v>3739</v>
      </c>
      <c r="C2933" s="186" t="s">
        <v>175</v>
      </c>
      <c r="D2933" s="186" t="s">
        <v>177</v>
      </c>
      <c r="E2933" s="187">
        <v>13.05</v>
      </c>
    </row>
    <row r="2934" spans="1:5">
      <c r="A2934" s="186">
        <v>3927</v>
      </c>
      <c r="B2934" s="186" t="s">
        <v>3740</v>
      </c>
      <c r="C2934" s="186" t="s">
        <v>175</v>
      </c>
      <c r="D2934" s="186" t="s">
        <v>177</v>
      </c>
      <c r="E2934" s="187">
        <v>66.12</v>
      </c>
    </row>
    <row r="2935" spans="1:5">
      <c r="A2935" s="186">
        <v>3928</v>
      </c>
      <c r="B2935" s="186" t="s">
        <v>3741</v>
      </c>
      <c r="C2935" s="186" t="s">
        <v>175</v>
      </c>
      <c r="D2935" s="186" t="s">
        <v>177</v>
      </c>
      <c r="E2935" s="187">
        <v>66.12</v>
      </c>
    </row>
    <row r="2936" spans="1:5">
      <c r="A2936" s="186">
        <v>3926</v>
      </c>
      <c r="B2936" s="186" t="s">
        <v>3742</v>
      </c>
      <c r="C2936" s="186" t="s">
        <v>175</v>
      </c>
      <c r="D2936" s="186" t="s">
        <v>177</v>
      </c>
      <c r="E2936" s="187">
        <v>37.69</v>
      </c>
    </row>
    <row r="2937" spans="1:5">
      <c r="A2937" s="186">
        <v>3935</v>
      </c>
      <c r="B2937" s="186" t="s">
        <v>3743</v>
      </c>
      <c r="C2937" s="186" t="s">
        <v>175</v>
      </c>
      <c r="D2937" s="186" t="s">
        <v>177</v>
      </c>
      <c r="E2937" s="187">
        <v>37.69</v>
      </c>
    </row>
    <row r="2938" spans="1:5">
      <c r="A2938" s="186">
        <v>3925</v>
      </c>
      <c r="B2938" s="186" t="s">
        <v>3744</v>
      </c>
      <c r="C2938" s="186" t="s">
        <v>175</v>
      </c>
      <c r="D2938" s="186" t="s">
        <v>177</v>
      </c>
      <c r="E2938" s="187">
        <v>37.69</v>
      </c>
    </row>
    <row r="2939" spans="1:5">
      <c r="A2939" s="186">
        <v>12406</v>
      </c>
      <c r="B2939" s="186" t="s">
        <v>3745</v>
      </c>
      <c r="C2939" s="186" t="s">
        <v>175</v>
      </c>
      <c r="D2939" s="186" t="s">
        <v>177</v>
      </c>
      <c r="E2939" s="187">
        <v>9.26</v>
      </c>
    </row>
    <row r="2940" spans="1:5">
      <c r="A2940" s="186">
        <v>3929</v>
      </c>
      <c r="B2940" s="186" t="s">
        <v>3746</v>
      </c>
      <c r="C2940" s="186" t="s">
        <v>175</v>
      </c>
      <c r="D2940" s="186" t="s">
        <v>177</v>
      </c>
      <c r="E2940" s="187">
        <v>100.74</v>
      </c>
    </row>
    <row r="2941" spans="1:5">
      <c r="A2941" s="186">
        <v>3931</v>
      </c>
      <c r="B2941" s="186" t="s">
        <v>3747</v>
      </c>
      <c r="C2941" s="186" t="s">
        <v>175</v>
      </c>
      <c r="D2941" s="186" t="s">
        <v>177</v>
      </c>
      <c r="E2941" s="187">
        <v>100.74</v>
      </c>
    </row>
    <row r="2942" spans="1:5">
      <c r="A2942" s="186">
        <v>3930</v>
      </c>
      <c r="B2942" s="186" t="s">
        <v>3748</v>
      </c>
      <c r="C2942" s="186" t="s">
        <v>175</v>
      </c>
      <c r="D2942" s="186" t="s">
        <v>177</v>
      </c>
      <c r="E2942" s="187">
        <v>100.74</v>
      </c>
    </row>
    <row r="2943" spans="1:5">
      <c r="A2943" s="186">
        <v>3932</v>
      </c>
      <c r="B2943" s="186" t="s">
        <v>3749</v>
      </c>
      <c r="C2943" s="186" t="s">
        <v>175</v>
      </c>
      <c r="D2943" s="186" t="s">
        <v>177</v>
      </c>
      <c r="E2943" s="187">
        <v>173.96</v>
      </c>
    </row>
    <row r="2944" spans="1:5">
      <c r="A2944" s="186">
        <v>3933</v>
      </c>
      <c r="B2944" s="186" t="s">
        <v>3750</v>
      </c>
      <c r="C2944" s="186" t="s">
        <v>175</v>
      </c>
      <c r="D2944" s="186" t="s">
        <v>177</v>
      </c>
      <c r="E2944" s="187">
        <v>173.96</v>
      </c>
    </row>
    <row r="2945" spans="1:5">
      <c r="A2945" s="186">
        <v>3934</v>
      </c>
      <c r="B2945" s="186" t="s">
        <v>3751</v>
      </c>
      <c r="C2945" s="186" t="s">
        <v>175</v>
      </c>
      <c r="D2945" s="186" t="s">
        <v>177</v>
      </c>
      <c r="E2945" s="187">
        <v>173.96</v>
      </c>
    </row>
    <row r="2946" spans="1:5">
      <c r="A2946" s="186">
        <v>40355</v>
      </c>
      <c r="B2946" s="186" t="s">
        <v>3752</v>
      </c>
      <c r="C2946" s="186" t="s">
        <v>175</v>
      </c>
      <c r="D2946" s="186" t="s">
        <v>177</v>
      </c>
      <c r="E2946" s="187">
        <v>11.07</v>
      </c>
    </row>
    <row r="2947" spans="1:5">
      <c r="A2947" s="186">
        <v>40364</v>
      </c>
      <c r="B2947" s="186" t="s">
        <v>3753</v>
      </c>
      <c r="C2947" s="186" t="s">
        <v>175</v>
      </c>
      <c r="D2947" s="186" t="s">
        <v>177</v>
      </c>
      <c r="E2947" s="187">
        <v>51.84</v>
      </c>
    </row>
    <row r="2948" spans="1:5">
      <c r="A2948" s="186">
        <v>40361</v>
      </c>
      <c r="B2948" s="186" t="s">
        <v>3754</v>
      </c>
      <c r="C2948" s="186" t="s">
        <v>175</v>
      </c>
      <c r="D2948" s="186" t="s">
        <v>177</v>
      </c>
      <c r="E2948" s="187">
        <v>40.54</v>
      </c>
    </row>
    <row r="2949" spans="1:5">
      <c r="A2949" s="186">
        <v>40358</v>
      </c>
      <c r="B2949" s="186" t="s">
        <v>3755</v>
      </c>
      <c r="C2949" s="186" t="s">
        <v>175</v>
      </c>
      <c r="D2949" s="186" t="s">
        <v>177</v>
      </c>
      <c r="E2949" s="187">
        <v>15.45</v>
      </c>
    </row>
    <row r="2950" spans="1:5">
      <c r="A2950" s="186">
        <v>40370</v>
      </c>
      <c r="B2950" s="186" t="s">
        <v>3756</v>
      </c>
      <c r="C2950" s="186" t="s">
        <v>175</v>
      </c>
      <c r="D2950" s="186" t="s">
        <v>177</v>
      </c>
      <c r="E2950" s="187">
        <v>164.49</v>
      </c>
    </row>
    <row r="2951" spans="1:5">
      <c r="A2951" s="186">
        <v>40367</v>
      </c>
      <c r="B2951" s="186" t="s">
        <v>3757</v>
      </c>
      <c r="C2951" s="186" t="s">
        <v>175</v>
      </c>
      <c r="D2951" s="186" t="s">
        <v>177</v>
      </c>
      <c r="E2951" s="187">
        <v>81.760000000000005</v>
      </c>
    </row>
    <row r="2952" spans="1:5">
      <c r="A2952" s="186">
        <v>40373</v>
      </c>
      <c r="B2952" s="186" t="s">
        <v>3758</v>
      </c>
      <c r="C2952" s="186" t="s">
        <v>175</v>
      </c>
      <c r="D2952" s="186" t="s">
        <v>177</v>
      </c>
      <c r="E2952" s="187">
        <v>222.44</v>
      </c>
    </row>
    <row r="2953" spans="1:5">
      <c r="A2953" s="186">
        <v>38947</v>
      </c>
      <c r="B2953" s="186" t="s">
        <v>3759</v>
      </c>
      <c r="C2953" s="186" t="s">
        <v>175</v>
      </c>
      <c r="D2953" s="186" t="s">
        <v>177</v>
      </c>
      <c r="E2953" s="187">
        <v>9.39</v>
      </c>
    </row>
    <row r="2954" spans="1:5">
      <c r="A2954" s="186">
        <v>38948</v>
      </c>
      <c r="B2954" s="186" t="s">
        <v>3760</v>
      </c>
      <c r="C2954" s="186" t="s">
        <v>175</v>
      </c>
      <c r="D2954" s="186" t="s">
        <v>177</v>
      </c>
      <c r="E2954" s="187">
        <v>14.99</v>
      </c>
    </row>
    <row r="2955" spans="1:5">
      <c r="A2955" s="186">
        <v>38949</v>
      </c>
      <c r="B2955" s="186" t="s">
        <v>3761</v>
      </c>
      <c r="C2955" s="186" t="s">
        <v>175</v>
      </c>
      <c r="D2955" s="186" t="s">
        <v>177</v>
      </c>
      <c r="E2955" s="187">
        <v>16.63</v>
      </c>
    </row>
    <row r="2956" spans="1:5">
      <c r="A2956" s="186">
        <v>38951</v>
      </c>
      <c r="B2956" s="186" t="s">
        <v>3762</v>
      </c>
      <c r="C2956" s="186" t="s">
        <v>175</v>
      </c>
      <c r="D2956" s="186" t="s">
        <v>177</v>
      </c>
      <c r="E2956" s="187">
        <v>26.3</v>
      </c>
    </row>
    <row r="2957" spans="1:5">
      <c r="A2957" s="186">
        <v>39312</v>
      </c>
      <c r="B2957" s="186" t="s">
        <v>3763</v>
      </c>
      <c r="C2957" s="186" t="s">
        <v>175</v>
      </c>
      <c r="D2957" s="186" t="s">
        <v>177</v>
      </c>
      <c r="E2957" s="187">
        <v>20.399999999999999</v>
      </c>
    </row>
    <row r="2958" spans="1:5">
      <c r="A2958" s="186">
        <v>39313</v>
      </c>
      <c r="B2958" s="186" t="s">
        <v>3764</v>
      </c>
      <c r="C2958" s="186" t="s">
        <v>175</v>
      </c>
      <c r="D2958" s="186" t="s">
        <v>177</v>
      </c>
      <c r="E2958" s="187">
        <v>26.63</v>
      </c>
    </row>
    <row r="2959" spans="1:5">
      <c r="A2959" s="186">
        <v>38950</v>
      </c>
      <c r="B2959" s="186" t="s">
        <v>3765</v>
      </c>
      <c r="C2959" s="186" t="s">
        <v>175</v>
      </c>
      <c r="D2959" s="186" t="s">
        <v>177</v>
      </c>
      <c r="E2959" s="187">
        <v>40.08</v>
      </c>
    </row>
    <row r="2960" spans="1:5">
      <c r="A2960" s="186">
        <v>39314</v>
      </c>
      <c r="B2960" s="186" t="s">
        <v>3766</v>
      </c>
      <c r="C2960" s="186" t="s">
        <v>175</v>
      </c>
      <c r="D2960" s="186" t="s">
        <v>177</v>
      </c>
      <c r="E2960" s="187">
        <v>42.28</v>
      </c>
    </row>
    <row r="2961" spans="1:5">
      <c r="A2961" s="186">
        <v>3907</v>
      </c>
      <c r="B2961" s="186" t="s">
        <v>3767</v>
      </c>
      <c r="C2961" s="186" t="s">
        <v>175</v>
      </c>
      <c r="D2961" s="186" t="s">
        <v>176</v>
      </c>
      <c r="E2961" s="187">
        <v>5.53</v>
      </c>
    </row>
    <row r="2962" spans="1:5">
      <c r="A2962" s="186">
        <v>3889</v>
      </c>
      <c r="B2962" s="186" t="s">
        <v>3768</v>
      </c>
      <c r="C2962" s="186" t="s">
        <v>175</v>
      </c>
      <c r="D2962" s="186" t="s">
        <v>176</v>
      </c>
      <c r="E2962" s="187">
        <v>4.22</v>
      </c>
    </row>
    <row r="2963" spans="1:5">
      <c r="A2963" s="186">
        <v>3868</v>
      </c>
      <c r="B2963" s="186" t="s">
        <v>3769</v>
      </c>
      <c r="C2963" s="186" t="s">
        <v>175</v>
      </c>
      <c r="D2963" s="186" t="s">
        <v>176</v>
      </c>
      <c r="E2963" s="187">
        <v>1.64</v>
      </c>
    </row>
    <row r="2964" spans="1:5">
      <c r="A2964" s="186">
        <v>3869</v>
      </c>
      <c r="B2964" s="186" t="s">
        <v>3770</v>
      </c>
      <c r="C2964" s="186" t="s">
        <v>175</v>
      </c>
      <c r="D2964" s="186" t="s">
        <v>176</v>
      </c>
      <c r="E2964" s="187">
        <v>4.7</v>
      </c>
    </row>
    <row r="2965" spans="1:5">
      <c r="A2965" s="186">
        <v>3872</v>
      </c>
      <c r="B2965" s="186" t="s">
        <v>3771</v>
      </c>
      <c r="C2965" s="186" t="s">
        <v>175</v>
      </c>
      <c r="D2965" s="186" t="s">
        <v>176</v>
      </c>
      <c r="E2965" s="187">
        <v>5.7</v>
      </c>
    </row>
    <row r="2966" spans="1:5">
      <c r="A2966" s="186">
        <v>3850</v>
      </c>
      <c r="B2966" s="186" t="s">
        <v>3772</v>
      </c>
      <c r="C2966" s="186" t="s">
        <v>175</v>
      </c>
      <c r="D2966" s="186" t="s">
        <v>176</v>
      </c>
      <c r="E2966" s="187">
        <v>14.7</v>
      </c>
    </row>
    <row r="2967" spans="1:5">
      <c r="A2967" s="186">
        <v>38023</v>
      </c>
      <c r="B2967" s="186" t="s">
        <v>3773</v>
      </c>
      <c r="C2967" s="186" t="s">
        <v>175</v>
      </c>
      <c r="D2967" s="186" t="s">
        <v>176</v>
      </c>
      <c r="E2967" s="187">
        <v>6.2</v>
      </c>
    </row>
    <row r="2968" spans="1:5">
      <c r="A2968" s="186">
        <v>37986</v>
      </c>
      <c r="B2968" s="186" t="s">
        <v>3774</v>
      </c>
      <c r="C2968" s="186" t="s">
        <v>175</v>
      </c>
      <c r="D2968" s="186" t="s">
        <v>177</v>
      </c>
      <c r="E2968" s="187">
        <v>1.72</v>
      </c>
    </row>
    <row r="2969" spans="1:5">
      <c r="A2969" s="186">
        <v>37987</v>
      </c>
      <c r="B2969" s="186" t="s">
        <v>3775</v>
      </c>
      <c r="C2969" s="186" t="s">
        <v>175</v>
      </c>
      <c r="D2969" s="186" t="s">
        <v>177</v>
      </c>
      <c r="E2969" s="187">
        <v>128.33000000000001</v>
      </c>
    </row>
    <row r="2970" spans="1:5">
      <c r="A2970" s="186">
        <v>37988</v>
      </c>
      <c r="B2970" s="186" t="s">
        <v>3776</v>
      </c>
      <c r="C2970" s="186" t="s">
        <v>175</v>
      </c>
      <c r="D2970" s="186" t="s">
        <v>177</v>
      </c>
      <c r="E2970" s="187">
        <v>209.32</v>
      </c>
    </row>
    <row r="2971" spans="1:5">
      <c r="A2971" s="186">
        <v>21120</v>
      </c>
      <c r="B2971" s="186" t="s">
        <v>3777</v>
      </c>
      <c r="C2971" s="186" t="s">
        <v>175</v>
      </c>
      <c r="D2971" s="186" t="s">
        <v>177</v>
      </c>
      <c r="E2971" s="187">
        <v>10.43</v>
      </c>
    </row>
    <row r="2972" spans="1:5">
      <c r="A2972" s="186">
        <v>39318</v>
      </c>
      <c r="B2972" s="186" t="s">
        <v>3778</v>
      </c>
      <c r="C2972" s="186" t="s">
        <v>175</v>
      </c>
      <c r="D2972" s="186" t="s">
        <v>177</v>
      </c>
      <c r="E2972" s="187">
        <v>8.6</v>
      </c>
    </row>
    <row r="2973" spans="1:5">
      <c r="A2973" s="186">
        <v>20162</v>
      </c>
      <c r="B2973" s="186" t="s">
        <v>3779</v>
      </c>
      <c r="C2973" s="186" t="s">
        <v>175</v>
      </c>
      <c r="D2973" s="186" t="s">
        <v>176</v>
      </c>
      <c r="E2973" s="187">
        <v>20.420000000000002</v>
      </c>
    </row>
    <row r="2974" spans="1:5">
      <c r="A2974" s="186">
        <v>40366</v>
      </c>
      <c r="B2974" s="186" t="s">
        <v>3780</v>
      </c>
      <c r="C2974" s="186" t="s">
        <v>175</v>
      </c>
      <c r="D2974" s="186" t="s">
        <v>177</v>
      </c>
      <c r="E2974" s="187">
        <v>40.44</v>
      </c>
    </row>
    <row r="2975" spans="1:5">
      <c r="A2975" s="186">
        <v>40363</v>
      </c>
      <c r="B2975" s="186" t="s">
        <v>3781</v>
      </c>
      <c r="C2975" s="186" t="s">
        <v>175</v>
      </c>
      <c r="D2975" s="186" t="s">
        <v>177</v>
      </c>
      <c r="E2975" s="187">
        <v>31.63</v>
      </c>
    </row>
    <row r="2976" spans="1:5">
      <c r="A2976" s="186">
        <v>40354</v>
      </c>
      <c r="B2976" s="186" t="s">
        <v>3782</v>
      </c>
      <c r="C2976" s="186" t="s">
        <v>175</v>
      </c>
      <c r="D2976" s="186" t="s">
        <v>177</v>
      </c>
      <c r="E2976" s="187">
        <v>13.77</v>
      </c>
    </row>
    <row r="2977" spans="1:5">
      <c r="A2977" s="186">
        <v>40360</v>
      </c>
      <c r="B2977" s="186" t="s">
        <v>3783</v>
      </c>
      <c r="C2977" s="186" t="s">
        <v>175</v>
      </c>
      <c r="D2977" s="186" t="s">
        <v>177</v>
      </c>
      <c r="E2977" s="187">
        <v>20.73</v>
      </c>
    </row>
    <row r="2978" spans="1:5">
      <c r="A2978" s="186">
        <v>40372</v>
      </c>
      <c r="B2978" s="186" t="s">
        <v>3784</v>
      </c>
      <c r="C2978" s="186" t="s">
        <v>175</v>
      </c>
      <c r="D2978" s="186" t="s">
        <v>177</v>
      </c>
      <c r="E2978" s="187">
        <v>128.05000000000001</v>
      </c>
    </row>
    <row r="2979" spans="1:5">
      <c r="A2979" s="186">
        <v>40369</v>
      </c>
      <c r="B2979" s="186" t="s">
        <v>3785</v>
      </c>
      <c r="C2979" s="186" t="s">
        <v>175</v>
      </c>
      <c r="D2979" s="186" t="s">
        <v>177</v>
      </c>
      <c r="E2979" s="187">
        <v>63.73</v>
      </c>
    </row>
    <row r="2980" spans="1:5">
      <c r="A2980" s="186">
        <v>40357</v>
      </c>
      <c r="B2980" s="186" t="s">
        <v>3786</v>
      </c>
      <c r="C2980" s="186" t="s">
        <v>175</v>
      </c>
      <c r="D2980" s="186" t="s">
        <v>177</v>
      </c>
      <c r="E2980" s="187">
        <v>15.45</v>
      </c>
    </row>
    <row r="2981" spans="1:5">
      <c r="A2981" s="186">
        <v>40375</v>
      </c>
      <c r="B2981" s="186" t="s">
        <v>3787</v>
      </c>
      <c r="C2981" s="186" t="s">
        <v>175</v>
      </c>
      <c r="D2981" s="186" t="s">
        <v>177</v>
      </c>
      <c r="E2981" s="187">
        <v>173.34</v>
      </c>
    </row>
    <row r="2982" spans="1:5">
      <c r="A2982" s="186">
        <v>1893</v>
      </c>
      <c r="B2982" s="186" t="s">
        <v>3788</v>
      </c>
      <c r="C2982" s="186" t="s">
        <v>175</v>
      </c>
      <c r="D2982" s="186" t="s">
        <v>176</v>
      </c>
      <c r="E2982" s="187">
        <v>2.12</v>
      </c>
    </row>
    <row r="2983" spans="1:5">
      <c r="A2983" s="186">
        <v>1902</v>
      </c>
      <c r="B2983" s="186" t="s">
        <v>3789</v>
      </c>
      <c r="C2983" s="186" t="s">
        <v>175</v>
      </c>
      <c r="D2983" s="186" t="s">
        <v>176</v>
      </c>
      <c r="E2983" s="187">
        <v>1.54</v>
      </c>
    </row>
    <row r="2984" spans="1:5">
      <c r="A2984" s="186">
        <v>1901</v>
      </c>
      <c r="B2984" s="186" t="s">
        <v>3790</v>
      </c>
      <c r="C2984" s="186" t="s">
        <v>175</v>
      </c>
      <c r="D2984" s="186" t="s">
        <v>176</v>
      </c>
      <c r="E2984" s="187">
        <v>0.48</v>
      </c>
    </row>
    <row r="2985" spans="1:5">
      <c r="A2985" s="186">
        <v>1892</v>
      </c>
      <c r="B2985" s="186" t="s">
        <v>3791</v>
      </c>
      <c r="C2985" s="186" t="s">
        <v>175</v>
      </c>
      <c r="D2985" s="186" t="s">
        <v>176</v>
      </c>
      <c r="E2985" s="187">
        <v>0.99</v>
      </c>
    </row>
    <row r="2986" spans="1:5">
      <c r="A2986" s="186">
        <v>1907</v>
      </c>
      <c r="B2986" s="186" t="s">
        <v>3792</v>
      </c>
      <c r="C2986" s="186" t="s">
        <v>175</v>
      </c>
      <c r="D2986" s="186" t="s">
        <v>176</v>
      </c>
      <c r="E2986" s="187">
        <v>6.82</v>
      </c>
    </row>
    <row r="2987" spans="1:5">
      <c r="A2987" s="186">
        <v>1894</v>
      </c>
      <c r="B2987" s="186" t="s">
        <v>3793</v>
      </c>
      <c r="C2987" s="186" t="s">
        <v>175</v>
      </c>
      <c r="D2987" s="186" t="s">
        <v>176</v>
      </c>
      <c r="E2987" s="187">
        <v>3.07</v>
      </c>
    </row>
    <row r="2988" spans="1:5">
      <c r="A2988" s="186">
        <v>1891</v>
      </c>
      <c r="B2988" s="186" t="s">
        <v>3794</v>
      </c>
      <c r="C2988" s="186" t="s">
        <v>175</v>
      </c>
      <c r="D2988" s="186" t="s">
        <v>176</v>
      </c>
      <c r="E2988" s="187">
        <v>0.71</v>
      </c>
    </row>
    <row r="2989" spans="1:5">
      <c r="A2989" s="186">
        <v>1896</v>
      </c>
      <c r="B2989" s="186" t="s">
        <v>3795</v>
      </c>
      <c r="C2989" s="186" t="s">
        <v>175</v>
      </c>
      <c r="D2989" s="186" t="s">
        <v>176</v>
      </c>
      <c r="E2989" s="187">
        <v>9.16</v>
      </c>
    </row>
    <row r="2990" spans="1:5">
      <c r="A2990" s="186">
        <v>1895</v>
      </c>
      <c r="B2990" s="186" t="s">
        <v>3796</v>
      </c>
      <c r="C2990" s="186" t="s">
        <v>175</v>
      </c>
      <c r="D2990" s="186" t="s">
        <v>176</v>
      </c>
      <c r="E2990" s="187">
        <v>16.100000000000001</v>
      </c>
    </row>
    <row r="2991" spans="1:5">
      <c r="A2991" s="186">
        <v>2641</v>
      </c>
      <c r="B2991" s="186" t="s">
        <v>3797</v>
      </c>
      <c r="C2991" s="186" t="s">
        <v>175</v>
      </c>
      <c r="D2991" s="186" t="s">
        <v>176</v>
      </c>
      <c r="E2991" s="187">
        <v>18.809999999999999</v>
      </c>
    </row>
    <row r="2992" spans="1:5">
      <c r="A2992" s="186">
        <v>2636</v>
      </c>
      <c r="B2992" s="186" t="s">
        <v>3798</v>
      </c>
      <c r="C2992" s="186" t="s">
        <v>175</v>
      </c>
      <c r="D2992" s="186" t="s">
        <v>176</v>
      </c>
      <c r="E2992" s="187">
        <v>1.21</v>
      </c>
    </row>
    <row r="2993" spans="1:5">
      <c r="A2993" s="186">
        <v>2637</v>
      </c>
      <c r="B2993" s="186" t="s">
        <v>3799</v>
      </c>
      <c r="C2993" s="186" t="s">
        <v>175</v>
      </c>
      <c r="D2993" s="186" t="s">
        <v>176</v>
      </c>
      <c r="E2993" s="187">
        <v>1.29</v>
      </c>
    </row>
    <row r="2994" spans="1:5">
      <c r="A2994" s="186">
        <v>2638</v>
      </c>
      <c r="B2994" s="186" t="s">
        <v>3800</v>
      </c>
      <c r="C2994" s="186" t="s">
        <v>175</v>
      </c>
      <c r="D2994" s="186" t="s">
        <v>176</v>
      </c>
      <c r="E2994" s="187">
        <v>1.5</v>
      </c>
    </row>
    <row r="2995" spans="1:5">
      <c r="A2995" s="186">
        <v>2639</v>
      </c>
      <c r="B2995" s="186" t="s">
        <v>3801</v>
      </c>
      <c r="C2995" s="186" t="s">
        <v>175</v>
      </c>
      <c r="D2995" s="186" t="s">
        <v>176</v>
      </c>
      <c r="E2995" s="187">
        <v>2.66</v>
      </c>
    </row>
    <row r="2996" spans="1:5">
      <c r="A2996" s="186">
        <v>2644</v>
      </c>
      <c r="B2996" s="186" t="s">
        <v>3802</v>
      </c>
      <c r="C2996" s="186" t="s">
        <v>175</v>
      </c>
      <c r="D2996" s="186" t="s">
        <v>176</v>
      </c>
      <c r="E2996" s="187">
        <v>3.85</v>
      </c>
    </row>
    <row r="2997" spans="1:5">
      <c r="A2997" s="186">
        <v>2643</v>
      </c>
      <c r="B2997" s="186" t="s">
        <v>3803</v>
      </c>
      <c r="C2997" s="186" t="s">
        <v>175</v>
      </c>
      <c r="D2997" s="186" t="s">
        <v>176</v>
      </c>
      <c r="E2997" s="187">
        <v>5.36</v>
      </c>
    </row>
    <row r="2998" spans="1:5">
      <c r="A2998" s="186">
        <v>2640</v>
      </c>
      <c r="B2998" s="186" t="s">
        <v>3804</v>
      </c>
      <c r="C2998" s="186" t="s">
        <v>175</v>
      </c>
      <c r="D2998" s="186" t="s">
        <v>176</v>
      </c>
      <c r="E2998" s="187">
        <v>7.83</v>
      </c>
    </row>
    <row r="2999" spans="1:5">
      <c r="A2999" s="186">
        <v>2642</v>
      </c>
      <c r="B2999" s="186" t="s">
        <v>3805</v>
      </c>
      <c r="C2999" s="186" t="s">
        <v>175</v>
      </c>
      <c r="D2999" s="186" t="s">
        <v>176</v>
      </c>
      <c r="E2999" s="187">
        <v>11.92</v>
      </c>
    </row>
    <row r="3000" spans="1:5">
      <c r="A3000" s="186">
        <v>38943</v>
      </c>
      <c r="B3000" s="186" t="s">
        <v>3806</v>
      </c>
      <c r="C3000" s="186" t="s">
        <v>175</v>
      </c>
      <c r="D3000" s="186" t="s">
        <v>177</v>
      </c>
      <c r="E3000" s="187">
        <v>6.93</v>
      </c>
    </row>
    <row r="3001" spans="1:5">
      <c r="A3001" s="186">
        <v>38944</v>
      </c>
      <c r="B3001" s="186" t="s">
        <v>3807</v>
      </c>
      <c r="C3001" s="186" t="s">
        <v>175</v>
      </c>
      <c r="D3001" s="186" t="s">
        <v>177</v>
      </c>
      <c r="E3001" s="187">
        <v>10.72</v>
      </c>
    </row>
    <row r="3002" spans="1:5">
      <c r="A3002" s="186">
        <v>38945</v>
      </c>
      <c r="B3002" s="186" t="s">
        <v>3808</v>
      </c>
      <c r="C3002" s="186" t="s">
        <v>175</v>
      </c>
      <c r="D3002" s="186" t="s">
        <v>177</v>
      </c>
      <c r="E3002" s="187">
        <v>21.74</v>
      </c>
    </row>
    <row r="3003" spans="1:5">
      <c r="A3003" s="186">
        <v>38946</v>
      </c>
      <c r="B3003" s="186" t="s">
        <v>3809</v>
      </c>
      <c r="C3003" s="186" t="s">
        <v>175</v>
      </c>
      <c r="D3003" s="186" t="s">
        <v>177</v>
      </c>
      <c r="E3003" s="187">
        <v>32.42</v>
      </c>
    </row>
    <row r="3004" spans="1:5">
      <c r="A3004" s="186">
        <v>39308</v>
      </c>
      <c r="B3004" s="186" t="s">
        <v>3810</v>
      </c>
      <c r="C3004" s="186" t="s">
        <v>175</v>
      </c>
      <c r="D3004" s="186" t="s">
        <v>177</v>
      </c>
      <c r="E3004" s="187">
        <v>14.14</v>
      </c>
    </row>
    <row r="3005" spans="1:5">
      <c r="A3005" s="186">
        <v>39309</v>
      </c>
      <c r="B3005" s="186" t="s">
        <v>3811</v>
      </c>
      <c r="C3005" s="186" t="s">
        <v>175</v>
      </c>
      <c r="D3005" s="186" t="s">
        <v>177</v>
      </c>
      <c r="E3005" s="187">
        <v>20.45</v>
      </c>
    </row>
    <row r="3006" spans="1:5">
      <c r="A3006" s="186">
        <v>39310</v>
      </c>
      <c r="B3006" s="186" t="s">
        <v>3812</v>
      </c>
      <c r="C3006" s="186" t="s">
        <v>175</v>
      </c>
      <c r="D3006" s="186" t="s">
        <v>177</v>
      </c>
      <c r="E3006" s="187">
        <v>30.98</v>
      </c>
    </row>
    <row r="3007" spans="1:5">
      <c r="A3007" s="186">
        <v>39311</v>
      </c>
      <c r="B3007" s="186" t="s">
        <v>3813</v>
      </c>
      <c r="C3007" s="186" t="s">
        <v>175</v>
      </c>
      <c r="D3007" s="186" t="s">
        <v>177</v>
      </c>
      <c r="E3007" s="187">
        <v>46.56</v>
      </c>
    </row>
    <row r="3008" spans="1:5">
      <c r="A3008" s="186">
        <v>39855</v>
      </c>
      <c r="B3008" s="186" t="s">
        <v>3814</v>
      </c>
      <c r="C3008" s="186" t="s">
        <v>175</v>
      </c>
      <c r="D3008" s="186" t="s">
        <v>177</v>
      </c>
      <c r="E3008" s="187">
        <v>3.02</v>
      </c>
    </row>
    <row r="3009" spans="1:5">
      <c r="A3009" s="186">
        <v>39856</v>
      </c>
      <c r="B3009" s="186" t="s">
        <v>3815</v>
      </c>
      <c r="C3009" s="186" t="s">
        <v>175</v>
      </c>
      <c r="D3009" s="186" t="s">
        <v>177</v>
      </c>
      <c r="E3009" s="187">
        <v>7.11</v>
      </c>
    </row>
    <row r="3010" spans="1:5">
      <c r="A3010" s="186">
        <v>39857</v>
      </c>
      <c r="B3010" s="186" t="s">
        <v>3816</v>
      </c>
      <c r="C3010" s="186" t="s">
        <v>175</v>
      </c>
      <c r="D3010" s="186" t="s">
        <v>177</v>
      </c>
      <c r="E3010" s="187">
        <v>11.51</v>
      </c>
    </row>
    <row r="3011" spans="1:5">
      <c r="A3011" s="186">
        <v>39858</v>
      </c>
      <c r="B3011" s="186" t="s">
        <v>3817</v>
      </c>
      <c r="C3011" s="186" t="s">
        <v>175</v>
      </c>
      <c r="D3011" s="186" t="s">
        <v>177</v>
      </c>
      <c r="E3011" s="187">
        <v>25.55</v>
      </c>
    </row>
    <row r="3012" spans="1:5">
      <c r="A3012" s="186">
        <v>39859</v>
      </c>
      <c r="B3012" s="186" t="s">
        <v>3818</v>
      </c>
      <c r="C3012" s="186" t="s">
        <v>175</v>
      </c>
      <c r="D3012" s="186" t="s">
        <v>177</v>
      </c>
      <c r="E3012" s="187">
        <v>39.380000000000003</v>
      </c>
    </row>
    <row r="3013" spans="1:5">
      <c r="A3013" s="186">
        <v>39860</v>
      </c>
      <c r="B3013" s="186" t="s">
        <v>3819</v>
      </c>
      <c r="C3013" s="186" t="s">
        <v>175</v>
      </c>
      <c r="D3013" s="186" t="s">
        <v>177</v>
      </c>
      <c r="E3013" s="187">
        <v>60.43</v>
      </c>
    </row>
    <row r="3014" spans="1:5">
      <c r="A3014" s="186">
        <v>39861</v>
      </c>
      <c r="B3014" s="186" t="s">
        <v>3820</v>
      </c>
      <c r="C3014" s="186" t="s">
        <v>175</v>
      </c>
      <c r="D3014" s="186" t="s">
        <v>177</v>
      </c>
      <c r="E3014" s="187">
        <v>172.54</v>
      </c>
    </row>
    <row r="3015" spans="1:5">
      <c r="A3015" s="186">
        <v>38447</v>
      </c>
      <c r="B3015" s="186" t="s">
        <v>3821</v>
      </c>
      <c r="C3015" s="186" t="s">
        <v>175</v>
      </c>
      <c r="D3015" s="186" t="s">
        <v>177</v>
      </c>
      <c r="E3015" s="187">
        <v>129.41999999999999</v>
      </c>
    </row>
    <row r="3016" spans="1:5">
      <c r="A3016" s="186">
        <v>36320</v>
      </c>
      <c r="B3016" s="186" t="s">
        <v>3822</v>
      </c>
      <c r="C3016" s="186" t="s">
        <v>175</v>
      </c>
      <c r="D3016" s="186" t="s">
        <v>177</v>
      </c>
      <c r="E3016" s="187">
        <v>1.87</v>
      </c>
    </row>
    <row r="3017" spans="1:5">
      <c r="A3017" s="186">
        <v>36324</v>
      </c>
      <c r="B3017" s="186" t="s">
        <v>3823</v>
      </c>
      <c r="C3017" s="186" t="s">
        <v>175</v>
      </c>
      <c r="D3017" s="186" t="s">
        <v>177</v>
      </c>
      <c r="E3017" s="187">
        <v>2.84</v>
      </c>
    </row>
    <row r="3018" spans="1:5">
      <c r="A3018" s="186">
        <v>38441</v>
      </c>
      <c r="B3018" s="186" t="s">
        <v>3824</v>
      </c>
      <c r="C3018" s="186" t="s">
        <v>175</v>
      </c>
      <c r="D3018" s="186" t="s">
        <v>177</v>
      </c>
      <c r="E3018" s="187">
        <v>3.73</v>
      </c>
    </row>
    <row r="3019" spans="1:5">
      <c r="A3019" s="186">
        <v>38442</v>
      </c>
      <c r="B3019" s="186" t="s">
        <v>3825</v>
      </c>
      <c r="C3019" s="186" t="s">
        <v>175</v>
      </c>
      <c r="D3019" s="186" t="s">
        <v>177</v>
      </c>
      <c r="E3019" s="187">
        <v>9.49</v>
      </c>
    </row>
    <row r="3020" spans="1:5">
      <c r="A3020" s="186">
        <v>38443</v>
      </c>
      <c r="B3020" s="186" t="s">
        <v>3826</v>
      </c>
      <c r="C3020" s="186" t="s">
        <v>175</v>
      </c>
      <c r="D3020" s="186" t="s">
        <v>177</v>
      </c>
      <c r="E3020" s="187">
        <v>14.33</v>
      </c>
    </row>
    <row r="3021" spans="1:5">
      <c r="A3021" s="186">
        <v>38444</v>
      </c>
      <c r="B3021" s="186" t="s">
        <v>3827</v>
      </c>
      <c r="C3021" s="186" t="s">
        <v>175</v>
      </c>
      <c r="D3021" s="186" t="s">
        <v>177</v>
      </c>
      <c r="E3021" s="187">
        <v>21.34</v>
      </c>
    </row>
    <row r="3022" spans="1:5">
      <c r="A3022" s="186">
        <v>38445</v>
      </c>
      <c r="B3022" s="186" t="s">
        <v>3828</v>
      </c>
      <c r="C3022" s="186" t="s">
        <v>175</v>
      </c>
      <c r="D3022" s="186" t="s">
        <v>177</v>
      </c>
      <c r="E3022" s="187">
        <v>50.12</v>
      </c>
    </row>
    <row r="3023" spans="1:5">
      <c r="A3023" s="186">
        <v>38446</v>
      </c>
      <c r="B3023" s="186" t="s">
        <v>3829</v>
      </c>
      <c r="C3023" s="186" t="s">
        <v>175</v>
      </c>
      <c r="D3023" s="186" t="s">
        <v>177</v>
      </c>
      <c r="E3023" s="187">
        <v>80.88</v>
      </c>
    </row>
    <row r="3024" spans="1:5">
      <c r="A3024" s="186">
        <v>3867</v>
      </c>
      <c r="B3024" s="186" t="s">
        <v>3830</v>
      </c>
      <c r="C3024" s="186" t="s">
        <v>175</v>
      </c>
      <c r="D3024" s="186" t="s">
        <v>176</v>
      </c>
      <c r="E3024" s="187">
        <v>98.74</v>
      </c>
    </row>
    <row r="3025" spans="1:5">
      <c r="A3025" s="186">
        <v>3861</v>
      </c>
      <c r="B3025" s="186" t="s">
        <v>3831</v>
      </c>
      <c r="C3025" s="186" t="s">
        <v>175</v>
      </c>
      <c r="D3025" s="186" t="s">
        <v>176</v>
      </c>
      <c r="E3025" s="187">
        <v>0.82</v>
      </c>
    </row>
    <row r="3026" spans="1:5">
      <c r="A3026" s="186">
        <v>3904</v>
      </c>
      <c r="B3026" s="186" t="s">
        <v>3832</v>
      </c>
      <c r="C3026" s="186" t="s">
        <v>175</v>
      </c>
      <c r="D3026" s="186" t="s">
        <v>176</v>
      </c>
      <c r="E3026" s="187">
        <v>1</v>
      </c>
    </row>
    <row r="3027" spans="1:5">
      <c r="A3027" s="186">
        <v>3903</v>
      </c>
      <c r="B3027" s="186" t="s">
        <v>3833</v>
      </c>
      <c r="C3027" s="186" t="s">
        <v>175</v>
      </c>
      <c r="D3027" s="186" t="s">
        <v>176</v>
      </c>
      <c r="E3027" s="187">
        <v>2.46</v>
      </c>
    </row>
    <row r="3028" spans="1:5">
      <c r="A3028" s="186">
        <v>3862</v>
      </c>
      <c r="B3028" s="186" t="s">
        <v>3834</v>
      </c>
      <c r="C3028" s="186" t="s">
        <v>175</v>
      </c>
      <c r="D3028" s="186" t="s">
        <v>176</v>
      </c>
      <c r="E3028" s="187">
        <v>5</v>
      </c>
    </row>
    <row r="3029" spans="1:5">
      <c r="A3029" s="186">
        <v>3863</v>
      </c>
      <c r="B3029" s="186" t="s">
        <v>3835</v>
      </c>
      <c r="C3029" s="186" t="s">
        <v>175</v>
      </c>
      <c r="D3029" s="186" t="s">
        <v>176</v>
      </c>
      <c r="E3029" s="187">
        <v>5.87</v>
      </c>
    </row>
    <row r="3030" spans="1:5">
      <c r="A3030" s="186">
        <v>3864</v>
      </c>
      <c r="B3030" s="186" t="s">
        <v>3836</v>
      </c>
      <c r="C3030" s="186" t="s">
        <v>175</v>
      </c>
      <c r="D3030" s="186" t="s">
        <v>176</v>
      </c>
      <c r="E3030" s="187">
        <v>15.29</v>
      </c>
    </row>
    <row r="3031" spans="1:5">
      <c r="A3031" s="186">
        <v>3865</v>
      </c>
      <c r="B3031" s="186" t="s">
        <v>3837</v>
      </c>
      <c r="C3031" s="186" t="s">
        <v>175</v>
      </c>
      <c r="D3031" s="186" t="s">
        <v>176</v>
      </c>
      <c r="E3031" s="187">
        <v>26.6</v>
      </c>
    </row>
    <row r="3032" spans="1:5">
      <c r="A3032" s="186">
        <v>3866</v>
      </c>
      <c r="B3032" s="186" t="s">
        <v>3838</v>
      </c>
      <c r="C3032" s="186" t="s">
        <v>175</v>
      </c>
      <c r="D3032" s="186" t="s">
        <v>176</v>
      </c>
      <c r="E3032" s="187">
        <v>60.87</v>
      </c>
    </row>
    <row r="3033" spans="1:5">
      <c r="A3033" s="186">
        <v>3902</v>
      </c>
      <c r="B3033" s="186" t="s">
        <v>3839</v>
      </c>
      <c r="C3033" s="186" t="s">
        <v>175</v>
      </c>
      <c r="D3033" s="186" t="s">
        <v>176</v>
      </c>
      <c r="E3033" s="187">
        <v>29.6</v>
      </c>
    </row>
    <row r="3034" spans="1:5">
      <c r="A3034" s="186">
        <v>3878</v>
      </c>
      <c r="B3034" s="186" t="s">
        <v>3840</v>
      </c>
      <c r="C3034" s="186" t="s">
        <v>175</v>
      </c>
      <c r="D3034" s="186" t="s">
        <v>176</v>
      </c>
      <c r="E3034" s="187">
        <v>9.35</v>
      </c>
    </row>
    <row r="3035" spans="1:5">
      <c r="A3035" s="186">
        <v>3877</v>
      </c>
      <c r="B3035" s="186" t="s">
        <v>3841</v>
      </c>
      <c r="C3035" s="186" t="s">
        <v>175</v>
      </c>
      <c r="D3035" s="186" t="s">
        <v>176</v>
      </c>
      <c r="E3035" s="187">
        <v>8.5399999999999991</v>
      </c>
    </row>
    <row r="3036" spans="1:5">
      <c r="A3036" s="186">
        <v>3879</v>
      </c>
      <c r="B3036" s="186" t="s">
        <v>3842</v>
      </c>
      <c r="C3036" s="186" t="s">
        <v>175</v>
      </c>
      <c r="D3036" s="186" t="s">
        <v>176</v>
      </c>
      <c r="E3036" s="187">
        <v>18.87</v>
      </c>
    </row>
    <row r="3037" spans="1:5">
      <c r="A3037" s="186">
        <v>3880</v>
      </c>
      <c r="B3037" s="186" t="s">
        <v>3843</v>
      </c>
      <c r="C3037" s="186" t="s">
        <v>175</v>
      </c>
      <c r="D3037" s="186" t="s">
        <v>176</v>
      </c>
      <c r="E3037" s="187">
        <v>42.57</v>
      </c>
    </row>
    <row r="3038" spans="1:5">
      <c r="A3038" s="186">
        <v>12892</v>
      </c>
      <c r="B3038" s="186" t="s">
        <v>3844</v>
      </c>
      <c r="C3038" s="186" t="s">
        <v>198</v>
      </c>
      <c r="D3038" s="186" t="s">
        <v>176</v>
      </c>
      <c r="E3038" s="187">
        <v>10.8</v>
      </c>
    </row>
    <row r="3039" spans="1:5">
      <c r="A3039" s="186">
        <v>3883</v>
      </c>
      <c r="B3039" s="186" t="s">
        <v>3845</v>
      </c>
      <c r="C3039" s="186" t="s">
        <v>175</v>
      </c>
      <c r="D3039" s="186" t="s">
        <v>176</v>
      </c>
      <c r="E3039" s="187">
        <v>1.97</v>
      </c>
    </row>
    <row r="3040" spans="1:5">
      <c r="A3040" s="186">
        <v>3876</v>
      </c>
      <c r="B3040" s="186" t="s">
        <v>3846</v>
      </c>
      <c r="C3040" s="186" t="s">
        <v>175</v>
      </c>
      <c r="D3040" s="186" t="s">
        <v>176</v>
      </c>
      <c r="E3040" s="187">
        <v>4.92</v>
      </c>
    </row>
    <row r="3041" spans="1:5">
      <c r="A3041" s="186">
        <v>3884</v>
      </c>
      <c r="B3041" s="186" t="s">
        <v>3847</v>
      </c>
      <c r="C3041" s="186" t="s">
        <v>175</v>
      </c>
      <c r="D3041" s="186" t="s">
        <v>176</v>
      </c>
      <c r="E3041" s="187">
        <v>2.95</v>
      </c>
    </row>
    <row r="3042" spans="1:5">
      <c r="A3042" s="186">
        <v>3837</v>
      </c>
      <c r="B3042" s="186" t="s">
        <v>3848</v>
      </c>
      <c r="C3042" s="186" t="s">
        <v>175</v>
      </c>
      <c r="D3042" s="186" t="s">
        <v>177</v>
      </c>
      <c r="E3042" s="187">
        <v>50.85</v>
      </c>
    </row>
    <row r="3043" spans="1:5">
      <c r="A3043" s="186">
        <v>3845</v>
      </c>
      <c r="B3043" s="186" t="s">
        <v>3849</v>
      </c>
      <c r="C3043" s="186" t="s">
        <v>175</v>
      </c>
      <c r="D3043" s="186" t="s">
        <v>177</v>
      </c>
      <c r="E3043" s="187">
        <v>18.579999999999998</v>
      </c>
    </row>
    <row r="3044" spans="1:5">
      <c r="A3044" s="186">
        <v>11045</v>
      </c>
      <c r="B3044" s="186" t="s">
        <v>3850</v>
      </c>
      <c r="C3044" s="186" t="s">
        <v>175</v>
      </c>
      <c r="D3044" s="186" t="s">
        <v>177</v>
      </c>
      <c r="E3044" s="187">
        <v>35.83</v>
      </c>
    </row>
    <row r="3045" spans="1:5">
      <c r="A3045" s="186">
        <v>20170</v>
      </c>
      <c r="B3045" s="186" t="s">
        <v>3851</v>
      </c>
      <c r="C3045" s="186" t="s">
        <v>175</v>
      </c>
      <c r="D3045" s="186" t="s">
        <v>176</v>
      </c>
      <c r="E3045" s="187">
        <v>16.54</v>
      </c>
    </row>
    <row r="3046" spans="1:5">
      <c r="A3046" s="186">
        <v>20171</v>
      </c>
      <c r="B3046" s="186" t="s">
        <v>3852</v>
      </c>
      <c r="C3046" s="186" t="s">
        <v>175</v>
      </c>
      <c r="D3046" s="186" t="s">
        <v>176</v>
      </c>
      <c r="E3046" s="187">
        <v>49.15</v>
      </c>
    </row>
    <row r="3047" spans="1:5">
      <c r="A3047" s="186">
        <v>20167</v>
      </c>
      <c r="B3047" s="186" t="s">
        <v>3853</v>
      </c>
      <c r="C3047" s="186" t="s">
        <v>175</v>
      </c>
      <c r="D3047" s="186" t="s">
        <v>176</v>
      </c>
      <c r="E3047" s="187">
        <v>6.14</v>
      </c>
    </row>
    <row r="3048" spans="1:5">
      <c r="A3048" s="186">
        <v>20168</v>
      </c>
      <c r="B3048" s="186" t="s">
        <v>3854</v>
      </c>
      <c r="C3048" s="186" t="s">
        <v>175</v>
      </c>
      <c r="D3048" s="186" t="s">
        <v>176</v>
      </c>
      <c r="E3048" s="187">
        <v>9.64</v>
      </c>
    </row>
    <row r="3049" spans="1:5">
      <c r="A3049" s="186">
        <v>20169</v>
      </c>
      <c r="B3049" s="186" t="s">
        <v>3855</v>
      </c>
      <c r="C3049" s="186" t="s">
        <v>175</v>
      </c>
      <c r="D3049" s="186" t="s">
        <v>176</v>
      </c>
      <c r="E3049" s="187">
        <v>13.65</v>
      </c>
    </row>
    <row r="3050" spans="1:5">
      <c r="A3050" s="186">
        <v>3899</v>
      </c>
      <c r="B3050" s="186" t="s">
        <v>3856</v>
      </c>
      <c r="C3050" s="186" t="s">
        <v>175</v>
      </c>
      <c r="D3050" s="186" t="s">
        <v>176</v>
      </c>
      <c r="E3050" s="187">
        <v>7.22</v>
      </c>
    </row>
    <row r="3051" spans="1:5">
      <c r="A3051" s="186">
        <v>38676</v>
      </c>
      <c r="B3051" s="186" t="s">
        <v>3857</v>
      </c>
      <c r="C3051" s="186" t="s">
        <v>175</v>
      </c>
      <c r="D3051" s="186" t="s">
        <v>176</v>
      </c>
      <c r="E3051" s="187">
        <v>34.97</v>
      </c>
    </row>
    <row r="3052" spans="1:5">
      <c r="A3052" s="186">
        <v>3897</v>
      </c>
      <c r="B3052" s="186" t="s">
        <v>3858</v>
      </c>
      <c r="C3052" s="186" t="s">
        <v>175</v>
      </c>
      <c r="D3052" s="186" t="s">
        <v>176</v>
      </c>
      <c r="E3052" s="187">
        <v>1.52</v>
      </c>
    </row>
    <row r="3053" spans="1:5">
      <c r="A3053" s="186">
        <v>3875</v>
      </c>
      <c r="B3053" s="186" t="s">
        <v>3859</v>
      </c>
      <c r="C3053" s="186" t="s">
        <v>175</v>
      </c>
      <c r="D3053" s="186" t="s">
        <v>176</v>
      </c>
      <c r="E3053" s="187">
        <v>3.29</v>
      </c>
    </row>
    <row r="3054" spans="1:5">
      <c r="A3054" s="186">
        <v>3898</v>
      </c>
      <c r="B3054" s="186" t="s">
        <v>3860</v>
      </c>
      <c r="C3054" s="186" t="s">
        <v>175</v>
      </c>
      <c r="D3054" s="186" t="s">
        <v>176</v>
      </c>
      <c r="E3054" s="187">
        <v>6.23</v>
      </c>
    </row>
    <row r="3055" spans="1:5">
      <c r="A3055" s="186">
        <v>3855</v>
      </c>
      <c r="B3055" s="186" t="s">
        <v>3861</v>
      </c>
      <c r="C3055" s="186" t="s">
        <v>175</v>
      </c>
      <c r="D3055" s="186" t="s">
        <v>176</v>
      </c>
      <c r="E3055" s="187">
        <v>6.53</v>
      </c>
    </row>
    <row r="3056" spans="1:5">
      <c r="A3056" s="186">
        <v>3874</v>
      </c>
      <c r="B3056" s="186" t="s">
        <v>3862</v>
      </c>
      <c r="C3056" s="186" t="s">
        <v>175</v>
      </c>
      <c r="D3056" s="186" t="s">
        <v>176</v>
      </c>
      <c r="E3056" s="187">
        <v>6.94</v>
      </c>
    </row>
    <row r="3057" spans="1:5">
      <c r="A3057" s="186">
        <v>3870</v>
      </c>
      <c r="B3057" s="186" t="s">
        <v>3863</v>
      </c>
      <c r="C3057" s="186" t="s">
        <v>175</v>
      </c>
      <c r="D3057" s="186" t="s">
        <v>176</v>
      </c>
      <c r="E3057" s="187">
        <v>8.61</v>
      </c>
    </row>
    <row r="3058" spans="1:5">
      <c r="A3058" s="186">
        <v>38678</v>
      </c>
      <c r="B3058" s="186" t="s">
        <v>3864</v>
      </c>
      <c r="C3058" s="186" t="s">
        <v>175</v>
      </c>
      <c r="D3058" s="186" t="s">
        <v>176</v>
      </c>
      <c r="E3058" s="187">
        <v>23.44</v>
      </c>
    </row>
    <row r="3059" spans="1:5">
      <c r="A3059" s="186">
        <v>3859</v>
      </c>
      <c r="B3059" s="186" t="s">
        <v>3865</v>
      </c>
      <c r="C3059" s="186" t="s">
        <v>175</v>
      </c>
      <c r="D3059" s="186" t="s">
        <v>176</v>
      </c>
      <c r="E3059" s="187">
        <v>1.73</v>
      </c>
    </row>
    <row r="3060" spans="1:5">
      <c r="A3060" s="186">
        <v>3856</v>
      </c>
      <c r="B3060" s="186" t="s">
        <v>3866</v>
      </c>
      <c r="C3060" s="186" t="s">
        <v>175</v>
      </c>
      <c r="D3060" s="186" t="s">
        <v>176</v>
      </c>
      <c r="E3060" s="187">
        <v>2.2000000000000002</v>
      </c>
    </row>
    <row r="3061" spans="1:5">
      <c r="A3061" s="186">
        <v>3906</v>
      </c>
      <c r="B3061" s="186" t="s">
        <v>3867</v>
      </c>
      <c r="C3061" s="186" t="s">
        <v>175</v>
      </c>
      <c r="D3061" s="186" t="s">
        <v>176</v>
      </c>
      <c r="E3061" s="187">
        <v>2.08</v>
      </c>
    </row>
    <row r="3062" spans="1:5">
      <c r="A3062" s="186">
        <v>3860</v>
      </c>
      <c r="B3062" s="186" t="s">
        <v>3868</v>
      </c>
      <c r="C3062" s="186" t="s">
        <v>175</v>
      </c>
      <c r="D3062" s="186" t="s">
        <v>176</v>
      </c>
      <c r="E3062" s="187">
        <v>6.81</v>
      </c>
    </row>
    <row r="3063" spans="1:5">
      <c r="A3063" s="186">
        <v>3905</v>
      </c>
      <c r="B3063" s="186" t="s">
        <v>3869</v>
      </c>
      <c r="C3063" s="186" t="s">
        <v>175</v>
      </c>
      <c r="D3063" s="186" t="s">
        <v>176</v>
      </c>
      <c r="E3063" s="187">
        <v>15.08</v>
      </c>
    </row>
    <row r="3064" spans="1:5">
      <c r="A3064" s="186">
        <v>3871</v>
      </c>
      <c r="B3064" s="186" t="s">
        <v>3870</v>
      </c>
      <c r="C3064" s="186" t="s">
        <v>175</v>
      </c>
      <c r="D3064" s="186" t="s">
        <v>176</v>
      </c>
      <c r="E3064" s="187">
        <v>31.31</v>
      </c>
    </row>
    <row r="3065" spans="1:5">
      <c r="A3065" s="186">
        <v>37429</v>
      </c>
      <c r="B3065" s="186" t="s">
        <v>3871</v>
      </c>
      <c r="C3065" s="186" t="s">
        <v>175</v>
      </c>
      <c r="D3065" s="186" t="s">
        <v>177</v>
      </c>
      <c r="E3065" s="188">
        <v>3178.65</v>
      </c>
    </row>
    <row r="3066" spans="1:5">
      <c r="A3066" s="186">
        <v>37426</v>
      </c>
      <c r="B3066" s="186" t="s">
        <v>3872</v>
      </c>
      <c r="C3066" s="186" t="s">
        <v>175</v>
      </c>
      <c r="D3066" s="186" t="s">
        <v>177</v>
      </c>
      <c r="E3066" s="187">
        <v>30.57</v>
      </c>
    </row>
    <row r="3067" spans="1:5">
      <c r="A3067" s="186">
        <v>37427</v>
      </c>
      <c r="B3067" s="186" t="s">
        <v>3873</v>
      </c>
      <c r="C3067" s="186" t="s">
        <v>175</v>
      </c>
      <c r="D3067" s="186" t="s">
        <v>177</v>
      </c>
      <c r="E3067" s="187">
        <v>72.94</v>
      </c>
    </row>
    <row r="3068" spans="1:5">
      <c r="A3068" s="186">
        <v>37424</v>
      </c>
      <c r="B3068" s="186" t="s">
        <v>3874</v>
      </c>
      <c r="C3068" s="186" t="s">
        <v>175</v>
      </c>
      <c r="D3068" s="186" t="s">
        <v>177</v>
      </c>
      <c r="E3068" s="187">
        <v>14.05</v>
      </c>
    </row>
    <row r="3069" spans="1:5">
      <c r="A3069" s="186">
        <v>37428</v>
      </c>
      <c r="B3069" s="186" t="s">
        <v>3875</v>
      </c>
      <c r="C3069" s="186" t="s">
        <v>175</v>
      </c>
      <c r="D3069" s="186" t="s">
        <v>177</v>
      </c>
      <c r="E3069" s="187">
        <v>251.36</v>
      </c>
    </row>
    <row r="3070" spans="1:5">
      <c r="A3070" s="186">
        <v>37425</v>
      </c>
      <c r="B3070" s="186" t="s">
        <v>3876</v>
      </c>
      <c r="C3070" s="186" t="s">
        <v>175</v>
      </c>
      <c r="D3070" s="186" t="s">
        <v>177</v>
      </c>
      <c r="E3070" s="187">
        <v>15.14</v>
      </c>
    </row>
    <row r="3071" spans="1:5">
      <c r="A3071" s="186">
        <v>11519</v>
      </c>
      <c r="B3071" s="186" t="s">
        <v>3877</v>
      </c>
      <c r="C3071" s="186" t="s">
        <v>198</v>
      </c>
      <c r="D3071" s="186" t="s">
        <v>176</v>
      </c>
      <c r="E3071" s="187">
        <v>51.01</v>
      </c>
    </row>
    <row r="3072" spans="1:5">
      <c r="A3072" s="186">
        <v>11520</v>
      </c>
      <c r="B3072" s="186" t="s">
        <v>3878</v>
      </c>
      <c r="C3072" s="186" t="s">
        <v>198</v>
      </c>
      <c r="D3072" s="186" t="s">
        <v>176</v>
      </c>
      <c r="E3072" s="187">
        <v>23.58</v>
      </c>
    </row>
    <row r="3073" spans="1:5">
      <c r="A3073" s="186">
        <v>11518</v>
      </c>
      <c r="B3073" s="186" t="s">
        <v>3879</v>
      </c>
      <c r="C3073" s="186" t="s">
        <v>198</v>
      </c>
      <c r="D3073" s="186" t="s">
        <v>176</v>
      </c>
      <c r="E3073" s="187">
        <v>85.75</v>
      </c>
    </row>
    <row r="3074" spans="1:5">
      <c r="A3074" s="186">
        <v>38473</v>
      </c>
      <c r="B3074" s="186" t="s">
        <v>3880</v>
      </c>
      <c r="C3074" s="186" t="s">
        <v>175</v>
      </c>
      <c r="D3074" s="186" t="s">
        <v>176</v>
      </c>
      <c r="E3074" s="187">
        <v>87.83</v>
      </c>
    </row>
    <row r="3075" spans="1:5">
      <c r="A3075" s="186">
        <v>4244</v>
      </c>
      <c r="B3075" s="186" t="s">
        <v>3881</v>
      </c>
      <c r="C3075" s="186" t="s">
        <v>187</v>
      </c>
      <c r="D3075" s="186" t="s">
        <v>176</v>
      </c>
      <c r="E3075" s="187">
        <v>14.58</v>
      </c>
    </row>
    <row r="3076" spans="1:5">
      <c r="A3076" s="186">
        <v>40977</v>
      </c>
      <c r="B3076" s="186" t="s">
        <v>3882</v>
      </c>
      <c r="C3076" s="186" t="s">
        <v>188</v>
      </c>
      <c r="D3076" s="186" t="s">
        <v>176</v>
      </c>
      <c r="E3076" s="188">
        <v>2579.62</v>
      </c>
    </row>
    <row r="3077" spans="1:5">
      <c r="A3077" s="186">
        <v>4115</v>
      </c>
      <c r="B3077" s="186" t="s">
        <v>3883</v>
      </c>
      <c r="C3077" s="186" t="s">
        <v>181</v>
      </c>
      <c r="D3077" s="186" t="s">
        <v>177</v>
      </c>
      <c r="E3077" s="187">
        <v>19.84</v>
      </c>
    </row>
    <row r="3078" spans="1:5">
      <c r="A3078" s="186">
        <v>4119</v>
      </c>
      <c r="B3078" s="186" t="s">
        <v>3884</v>
      </c>
      <c r="C3078" s="186" t="s">
        <v>181</v>
      </c>
      <c r="D3078" s="186" t="s">
        <v>177</v>
      </c>
      <c r="E3078" s="187">
        <v>40.08</v>
      </c>
    </row>
    <row r="3079" spans="1:5">
      <c r="A3079" s="186">
        <v>2794</v>
      </c>
      <c r="B3079" s="186" t="s">
        <v>3885</v>
      </c>
      <c r="C3079" s="186" t="s">
        <v>181</v>
      </c>
      <c r="D3079" s="186" t="s">
        <v>177</v>
      </c>
      <c r="E3079" s="187">
        <v>106.32</v>
      </c>
    </row>
    <row r="3080" spans="1:5">
      <c r="A3080" s="186">
        <v>2788</v>
      </c>
      <c r="B3080" s="186" t="s">
        <v>3886</v>
      </c>
      <c r="C3080" s="186" t="s">
        <v>181</v>
      </c>
      <c r="D3080" s="186" t="s">
        <v>177</v>
      </c>
      <c r="E3080" s="187">
        <v>154.88999999999999</v>
      </c>
    </row>
    <row r="3081" spans="1:5">
      <c r="A3081" s="186">
        <v>4006</v>
      </c>
      <c r="B3081" s="186" t="s">
        <v>3887</v>
      </c>
      <c r="C3081" s="186" t="s">
        <v>186</v>
      </c>
      <c r="D3081" s="186" t="s">
        <v>176</v>
      </c>
      <c r="E3081" s="188">
        <v>1448.36</v>
      </c>
    </row>
    <row r="3082" spans="1:5">
      <c r="A3082" s="186">
        <v>36151</v>
      </c>
      <c r="B3082" s="186" t="s">
        <v>3888</v>
      </c>
      <c r="C3082" s="186" t="s">
        <v>175</v>
      </c>
      <c r="D3082" s="186" t="s">
        <v>176</v>
      </c>
      <c r="E3082" s="187">
        <v>24</v>
      </c>
    </row>
    <row r="3083" spans="1:5">
      <c r="A3083" s="186">
        <v>37457</v>
      </c>
      <c r="B3083" s="186" t="s">
        <v>3889</v>
      </c>
      <c r="C3083" s="186" t="s">
        <v>181</v>
      </c>
      <c r="D3083" s="186" t="s">
        <v>176</v>
      </c>
      <c r="E3083" s="187">
        <v>4.04</v>
      </c>
    </row>
    <row r="3084" spans="1:5">
      <c r="A3084" s="186">
        <v>37456</v>
      </c>
      <c r="B3084" s="186" t="s">
        <v>3890</v>
      </c>
      <c r="C3084" s="186" t="s">
        <v>181</v>
      </c>
      <c r="D3084" s="186" t="s">
        <v>176</v>
      </c>
      <c r="E3084" s="187">
        <v>2.13</v>
      </c>
    </row>
    <row r="3085" spans="1:5">
      <c r="A3085" s="186">
        <v>37461</v>
      </c>
      <c r="B3085" s="186" t="s">
        <v>3891</v>
      </c>
      <c r="C3085" s="186" t="s">
        <v>181</v>
      </c>
      <c r="D3085" s="186" t="s">
        <v>176</v>
      </c>
      <c r="E3085" s="187">
        <v>14.99</v>
      </c>
    </row>
    <row r="3086" spans="1:5">
      <c r="A3086" s="186">
        <v>37460</v>
      </c>
      <c r="B3086" s="186" t="s">
        <v>3892</v>
      </c>
      <c r="C3086" s="186" t="s">
        <v>181</v>
      </c>
      <c r="D3086" s="186" t="s">
        <v>176</v>
      </c>
      <c r="E3086" s="187">
        <v>20.47</v>
      </c>
    </row>
    <row r="3087" spans="1:5">
      <c r="A3087" s="186">
        <v>37458</v>
      </c>
      <c r="B3087" s="186" t="s">
        <v>3893</v>
      </c>
      <c r="C3087" s="186" t="s">
        <v>181</v>
      </c>
      <c r="D3087" s="186" t="s">
        <v>174</v>
      </c>
      <c r="E3087" s="187">
        <v>6</v>
      </c>
    </row>
    <row r="3088" spans="1:5">
      <c r="A3088" s="186">
        <v>37454</v>
      </c>
      <c r="B3088" s="186" t="s">
        <v>3894</v>
      </c>
      <c r="C3088" s="186" t="s">
        <v>181</v>
      </c>
      <c r="D3088" s="186" t="s">
        <v>176</v>
      </c>
      <c r="E3088" s="187">
        <v>1.57</v>
      </c>
    </row>
    <row r="3089" spans="1:5">
      <c r="A3089" s="186">
        <v>37455</v>
      </c>
      <c r="B3089" s="186" t="s">
        <v>3895</v>
      </c>
      <c r="C3089" s="186" t="s">
        <v>181</v>
      </c>
      <c r="D3089" s="186" t="s">
        <v>176</v>
      </c>
      <c r="E3089" s="187">
        <v>2.65</v>
      </c>
    </row>
    <row r="3090" spans="1:5">
      <c r="A3090" s="186">
        <v>37459</v>
      </c>
      <c r="B3090" s="186" t="s">
        <v>3896</v>
      </c>
      <c r="C3090" s="186" t="s">
        <v>181</v>
      </c>
      <c r="D3090" s="186" t="s">
        <v>176</v>
      </c>
      <c r="E3090" s="187">
        <v>8.42</v>
      </c>
    </row>
    <row r="3091" spans="1:5">
      <c r="A3091" s="186">
        <v>21029</v>
      </c>
      <c r="B3091" s="186" t="s">
        <v>3897</v>
      </c>
      <c r="C3091" s="186" t="s">
        <v>175</v>
      </c>
      <c r="D3091" s="186" t="s">
        <v>174</v>
      </c>
      <c r="E3091" s="187">
        <v>365</v>
      </c>
    </row>
    <row r="3092" spans="1:5">
      <c r="A3092" s="186">
        <v>21030</v>
      </c>
      <c r="B3092" s="186" t="s">
        <v>3898</v>
      </c>
      <c r="C3092" s="186" t="s">
        <v>175</v>
      </c>
      <c r="D3092" s="186" t="s">
        <v>176</v>
      </c>
      <c r="E3092" s="187">
        <v>449.92</v>
      </c>
    </row>
    <row r="3093" spans="1:5">
      <c r="A3093" s="186">
        <v>21031</v>
      </c>
      <c r="B3093" s="186" t="s">
        <v>3899</v>
      </c>
      <c r="C3093" s="186" t="s">
        <v>175</v>
      </c>
      <c r="D3093" s="186" t="s">
        <v>176</v>
      </c>
      <c r="E3093" s="187">
        <v>560.14</v>
      </c>
    </row>
    <row r="3094" spans="1:5">
      <c r="A3094" s="186">
        <v>21032</v>
      </c>
      <c r="B3094" s="186" t="s">
        <v>3900</v>
      </c>
      <c r="C3094" s="186" t="s">
        <v>175</v>
      </c>
      <c r="D3094" s="186" t="s">
        <v>176</v>
      </c>
      <c r="E3094" s="187">
        <v>598.09</v>
      </c>
    </row>
    <row r="3095" spans="1:5">
      <c r="A3095" s="186">
        <v>37527</v>
      </c>
      <c r="B3095" s="186" t="s">
        <v>3901</v>
      </c>
      <c r="C3095" s="186" t="s">
        <v>175</v>
      </c>
      <c r="D3095" s="186" t="s">
        <v>176</v>
      </c>
      <c r="E3095" s="187">
        <v>540.27</v>
      </c>
    </row>
    <row r="3096" spans="1:5">
      <c r="A3096" s="186">
        <v>37528</v>
      </c>
      <c r="B3096" s="186" t="s">
        <v>3902</v>
      </c>
      <c r="C3096" s="186" t="s">
        <v>175</v>
      </c>
      <c r="D3096" s="186" t="s">
        <v>176</v>
      </c>
      <c r="E3096" s="187">
        <v>644.16999999999996</v>
      </c>
    </row>
    <row r="3097" spans="1:5">
      <c r="A3097" s="186">
        <v>37529</v>
      </c>
      <c r="B3097" s="186" t="s">
        <v>3903</v>
      </c>
      <c r="C3097" s="186" t="s">
        <v>175</v>
      </c>
      <c r="D3097" s="186" t="s">
        <v>176</v>
      </c>
      <c r="E3097" s="187">
        <v>650.49</v>
      </c>
    </row>
    <row r="3098" spans="1:5">
      <c r="A3098" s="186">
        <v>37530</v>
      </c>
      <c r="B3098" s="186" t="s">
        <v>3904</v>
      </c>
      <c r="C3098" s="186" t="s">
        <v>175</v>
      </c>
      <c r="D3098" s="186" t="s">
        <v>176</v>
      </c>
      <c r="E3098" s="187">
        <v>849.25</v>
      </c>
    </row>
    <row r="3099" spans="1:5">
      <c r="A3099" s="186">
        <v>21034</v>
      </c>
      <c r="B3099" s="186" t="s">
        <v>3905</v>
      </c>
      <c r="C3099" s="186" t="s">
        <v>175</v>
      </c>
      <c r="D3099" s="186" t="s">
        <v>176</v>
      </c>
      <c r="E3099" s="187">
        <v>724.57</v>
      </c>
    </row>
    <row r="3100" spans="1:5">
      <c r="A3100" s="186">
        <v>37531</v>
      </c>
      <c r="B3100" s="186" t="s">
        <v>3906</v>
      </c>
      <c r="C3100" s="186" t="s">
        <v>175</v>
      </c>
      <c r="D3100" s="186" t="s">
        <v>176</v>
      </c>
      <c r="E3100" s="187">
        <v>912.5</v>
      </c>
    </row>
    <row r="3101" spans="1:5">
      <c r="A3101" s="186">
        <v>21036</v>
      </c>
      <c r="B3101" s="186" t="s">
        <v>3907</v>
      </c>
      <c r="C3101" s="186" t="s">
        <v>175</v>
      </c>
      <c r="D3101" s="186" t="s">
        <v>176</v>
      </c>
      <c r="E3101" s="188">
        <v>1109.45</v>
      </c>
    </row>
    <row r="3102" spans="1:5">
      <c r="A3102" s="186">
        <v>21037</v>
      </c>
      <c r="B3102" s="186" t="s">
        <v>3908</v>
      </c>
      <c r="C3102" s="186" t="s">
        <v>175</v>
      </c>
      <c r="D3102" s="186" t="s">
        <v>176</v>
      </c>
      <c r="E3102" s="188">
        <v>1264.8499999999999</v>
      </c>
    </row>
    <row r="3103" spans="1:5">
      <c r="A3103" s="186">
        <v>20185</v>
      </c>
      <c r="B3103" s="186" t="s">
        <v>3909</v>
      </c>
      <c r="C3103" s="186" t="s">
        <v>181</v>
      </c>
      <c r="D3103" s="186" t="s">
        <v>176</v>
      </c>
      <c r="E3103" s="187">
        <v>24.37</v>
      </c>
    </row>
    <row r="3104" spans="1:5">
      <c r="A3104" s="186">
        <v>20260</v>
      </c>
      <c r="B3104" s="186" t="s">
        <v>3910</v>
      </c>
      <c r="C3104" s="186" t="s">
        <v>175</v>
      </c>
      <c r="D3104" s="186" t="s">
        <v>176</v>
      </c>
      <c r="E3104" s="187">
        <v>19.600000000000001</v>
      </c>
    </row>
    <row r="3105" spans="1:5">
      <c r="A3105" s="186">
        <v>37523</v>
      </c>
      <c r="B3105" s="186" t="s">
        <v>3911</v>
      </c>
      <c r="C3105" s="186" t="s">
        <v>175</v>
      </c>
      <c r="D3105" s="186" t="s">
        <v>177</v>
      </c>
      <c r="E3105" s="188">
        <v>451380.11</v>
      </c>
    </row>
    <row r="3106" spans="1:5">
      <c r="A3106" s="186">
        <v>37515</v>
      </c>
      <c r="B3106" s="186" t="s">
        <v>3912</v>
      </c>
      <c r="C3106" s="186" t="s">
        <v>175</v>
      </c>
      <c r="D3106" s="186" t="s">
        <v>177</v>
      </c>
      <c r="E3106" s="188">
        <v>401300</v>
      </c>
    </row>
    <row r="3107" spans="1:5">
      <c r="A3107" s="186">
        <v>12899</v>
      </c>
      <c r="B3107" s="186" t="s">
        <v>3913</v>
      </c>
      <c r="C3107" s="186" t="s">
        <v>175</v>
      </c>
      <c r="D3107" s="186" t="s">
        <v>177</v>
      </c>
      <c r="E3107" s="187">
        <v>90.15</v>
      </c>
    </row>
    <row r="3108" spans="1:5">
      <c r="A3108" s="186">
        <v>12898</v>
      </c>
      <c r="B3108" s="186" t="s">
        <v>3914</v>
      </c>
      <c r="C3108" s="186" t="s">
        <v>175</v>
      </c>
      <c r="D3108" s="186" t="s">
        <v>177</v>
      </c>
      <c r="E3108" s="187">
        <v>143</v>
      </c>
    </row>
    <row r="3109" spans="1:5">
      <c r="A3109" s="186">
        <v>42528</v>
      </c>
      <c r="B3109" s="186" t="s">
        <v>3915</v>
      </c>
      <c r="C3109" s="186" t="s">
        <v>173</v>
      </c>
      <c r="D3109" s="186" t="s">
        <v>176</v>
      </c>
      <c r="E3109" s="187">
        <v>7.09</v>
      </c>
    </row>
    <row r="3110" spans="1:5">
      <c r="A3110" s="186">
        <v>39696</v>
      </c>
      <c r="B3110" s="186" t="s">
        <v>3916</v>
      </c>
      <c r="C3110" s="186" t="s">
        <v>173</v>
      </c>
      <c r="D3110" s="186" t="s">
        <v>174</v>
      </c>
      <c r="E3110" s="187">
        <v>4.99</v>
      </c>
    </row>
    <row r="3111" spans="1:5">
      <c r="A3111" s="186">
        <v>39700</v>
      </c>
      <c r="B3111" s="186" t="s">
        <v>3917</v>
      </c>
      <c r="C3111" s="186" t="s">
        <v>173</v>
      </c>
      <c r="D3111" s="186" t="s">
        <v>176</v>
      </c>
      <c r="E3111" s="187">
        <v>21.68</v>
      </c>
    </row>
    <row r="3112" spans="1:5">
      <c r="A3112" s="186">
        <v>11621</v>
      </c>
      <c r="B3112" s="186" t="s">
        <v>3918</v>
      </c>
      <c r="C3112" s="186" t="s">
        <v>173</v>
      </c>
      <c r="D3112" s="186" t="s">
        <v>176</v>
      </c>
      <c r="E3112" s="187">
        <v>43.14</v>
      </c>
    </row>
    <row r="3113" spans="1:5">
      <c r="A3113" s="186">
        <v>4014</v>
      </c>
      <c r="B3113" s="186" t="s">
        <v>3919</v>
      </c>
      <c r="C3113" s="186" t="s">
        <v>173</v>
      </c>
      <c r="D3113" s="186" t="s">
        <v>176</v>
      </c>
      <c r="E3113" s="187">
        <v>44.63</v>
      </c>
    </row>
    <row r="3114" spans="1:5">
      <c r="A3114" s="186">
        <v>4015</v>
      </c>
      <c r="B3114" s="186" t="s">
        <v>3920</v>
      </c>
      <c r="C3114" s="186" t="s">
        <v>173</v>
      </c>
      <c r="D3114" s="186" t="s">
        <v>176</v>
      </c>
      <c r="E3114" s="187">
        <v>54.81</v>
      </c>
    </row>
    <row r="3115" spans="1:5">
      <c r="A3115" s="186">
        <v>4017</v>
      </c>
      <c r="B3115" s="186" t="s">
        <v>3921</v>
      </c>
      <c r="C3115" s="186" t="s">
        <v>173</v>
      </c>
      <c r="D3115" s="186" t="s">
        <v>176</v>
      </c>
      <c r="E3115" s="187">
        <v>79.75</v>
      </c>
    </row>
    <row r="3116" spans="1:5">
      <c r="A3116" s="186">
        <v>4016</v>
      </c>
      <c r="B3116" s="186" t="s">
        <v>3922</v>
      </c>
      <c r="C3116" s="186" t="s">
        <v>173</v>
      </c>
      <c r="D3116" s="186" t="s">
        <v>174</v>
      </c>
      <c r="E3116" s="187">
        <v>31.5</v>
      </c>
    </row>
    <row r="3117" spans="1:5">
      <c r="A3117" s="186">
        <v>39699</v>
      </c>
      <c r="B3117" s="186" t="s">
        <v>3923</v>
      </c>
      <c r="C3117" s="186" t="s">
        <v>173</v>
      </c>
      <c r="D3117" s="186" t="s">
        <v>176</v>
      </c>
      <c r="E3117" s="187">
        <v>14.08</v>
      </c>
    </row>
    <row r="3118" spans="1:5">
      <c r="A3118" s="186">
        <v>38544</v>
      </c>
      <c r="B3118" s="186" t="s">
        <v>3924</v>
      </c>
      <c r="C3118" s="186" t="s">
        <v>173</v>
      </c>
      <c r="D3118" s="186" t="s">
        <v>176</v>
      </c>
      <c r="E3118" s="187">
        <v>8.08</v>
      </c>
    </row>
    <row r="3119" spans="1:5">
      <c r="A3119" s="186">
        <v>38545</v>
      </c>
      <c r="B3119" s="186" t="s">
        <v>3925</v>
      </c>
      <c r="C3119" s="186" t="s">
        <v>173</v>
      </c>
      <c r="D3119" s="186" t="s">
        <v>176</v>
      </c>
      <c r="E3119" s="187">
        <v>5.19</v>
      </c>
    </row>
    <row r="3120" spans="1:5">
      <c r="A3120" s="186">
        <v>42527</v>
      </c>
      <c r="B3120" s="186" t="s">
        <v>3926</v>
      </c>
      <c r="C3120" s="186" t="s">
        <v>173</v>
      </c>
      <c r="D3120" s="186" t="s">
        <v>176</v>
      </c>
      <c r="E3120" s="187">
        <v>18.75</v>
      </c>
    </row>
    <row r="3121" spans="1:5">
      <c r="A3121" s="186">
        <v>39323</v>
      </c>
      <c r="B3121" s="186" t="s">
        <v>3927</v>
      </c>
      <c r="C3121" s="186" t="s">
        <v>173</v>
      </c>
      <c r="D3121" s="186" t="s">
        <v>176</v>
      </c>
      <c r="E3121" s="187">
        <v>19.809999999999999</v>
      </c>
    </row>
    <row r="3122" spans="1:5">
      <c r="A3122" s="186">
        <v>626</v>
      </c>
      <c r="B3122" s="186" t="s">
        <v>3928</v>
      </c>
      <c r="C3122" s="186" t="s">
        <v>184</v>
      </c>
      <c r="D3122" s="186" t="s">
        <v>177</v>
      </c>
      <c r="E3122" s="187">
        <v>14.46</v>
      </c>
    </row>
    <row r="3123" spans="1:5">
      <c r="A3123" s="186">
        <v>25860</v>
      </c>
      <c r="B3123" s="186" t="s">
        <v>3929</v>
      </c>
      <c r="C3123" s="186" t="s">
        <v>173</v>
      </c>
      <c r="D3123" s="186" t="s">
        <v>177</v>
      </c>
      <c r="E3123" s="187">
        <v>16.04</v>
      </c>
    </row>
    <row r="3124" spans="1:5">
      <c r="A3124" s="186">
        <v>25861</v>
      </c>
      <c r="B3124" s="186" t="s">
        <v>3930</v>
      </c>
      <c r="C3124" s="186" t="s">
        <v>173</v>
      </c>
      <c r="D3124" s="186" t="s">
        <v>177</v>
      </c>
      <c r="E3124" s="187">
        <v>24.21</v>
      </c>
    </row>
    <row r="3125" spans="1:5">
      <c r="A3125" s="186">
        <v>25862</v>
      </c>
      <c r="B3125" s="186" t="s">
        <v>3931</v>
      </c>
      <c r="C3125" s="186" t="s">
        <v>173</v>
      </c>
      <c r="D3125" s="186" t="s">
        <v>177</v>
      </c>
      <c r="E3125" s="187">
        <v>25.69</v>
      </c>
    </row>
    <row r="3126" spans="1:5">
      <c r="A3126" s="186">
        <v>25863</v>
      </c>
      <c r="B3126" s="186" t="s">
        <v>3932</v>
      </c>
      <c r="C3126" s="186" t="s">
        <v>173</v>
      </c>
      <c r="D3126" s="186" t="s">
        <v>177</v>
      </c>
      <c r="E3126" s="187">
        <v>32.119999999999997</v>
      </c>
    </row>
    <row r="3127" spans="1:5">
      <c r="A3127" s="186">
        <v>25864</v>
      </c>
      <c r="B3127" s="186" t="s">
        <v>3933</v>
      </c>
      <c r="C3127" s="186" t="s">
        <v>173</v>
      </c>
      <c r="D3127" s="186" t="s">
        <v>177</v>
      </c>
      <c r="E3127" s="187">
        <v>48.16</v>
      </c>
    </row>
    <row r="3128" spans="1:5">
      <c r="A3128" s="186">
        <v>25865</v>
      </c>
      <c r="B3128" s="186" t="s">
        <v>3934</v>
      </c>
      <c r="C3128" s="186" t="s">
        <v>173</v>
      </c>
      <c r="D3128" s="186" t="s">
        <v>177</v>
      </c>
      <c r="E3128" s="187">
        <v>64.52</v>
      </c>
    </row>
    <row r="3129" spans="1:5">
      <c r="A3129" s="186">
        <v>25866</v>
      </c>
      <c r="B3129" s="186" t="s">
        <v>3935</v>
      </c>
      <c r="C3129" s="186" t="s">
        <v>173</v>
      </c>
      <c r="D3129" s="186" t="s">
        <v>177</v>
      </c>
      <c r="E3129" s="187">
        <v>80.12</v>
      </c>
    </row>
    <row r="3130" spans="1:5">
      <c r="A3130" s="186">
        <v>25868</v>
      </c>
      <c r="B3130" s="186" t="s">
        <v>3936</v>
      </c>
      <c r="C3130" s="186" t="s">
        <v>173</v>
      </c>
      <c r="D3130" s="186" t="s">
        <v>177</v>
      </c>
      <c r="E3130" s="187">
        <v>17.88</v>
      </c>
    </row>
    <row r="3131" spans="1:5">
      <c r="A3131" s="186">
        <v>25869</v>
      </c>
      <c r="B3131" s="186" t="s">
        <v>3937</v>
      </c>
      <c r="C3131" s="186" t="s">
        <v>173</v>
      </c>
      <c r="D3131" s="186" t="s">
        <v>177</v>
      </c>
      <c r="E3131" s="187">
        <v>25.24</v>
      </c>
    </row>
    <row r="3132" spans="1:5">
      <c r="A3132" s="186">
        <v>25870</v>
      </c>
      <c r="B3132" s="186" t="s">
        <v>3938</v>
      </c>
      <c r="C3132" s="186" t="s">
        <v>173</v>
      </c>
      <c r="D3132" s="186" t="s">
        <v>177</v>
      </c>
      <c r="E3132" s="187">
        <v>28.61</v>
      </c>
    </row>
    <row r="3133" spans="1:5">
      <c r="A3133" s="186">
        <v>25871</v>
      </c>
      <c r="B3133" s="186" t="s">
        <v>3939</v>
      </c>
      <c r="C3133" s="186" t="s">
        <v>173</v>
      </c>
      <c r="D3133" s="186" t="s">
        <v>177</v>
      </c>
      <c r="E3133" s="187">
        <v>35.130000000000003</v>
      </c>
    </row>
    <row r="3134" spans="1:5">
      <c r="A3134" s="186">
        <v>25867</v>
      </c>
      <c r="B3134" s="186" t="s">
        <v>3940</v>
      </c>
      <c r="C3134" s="186" t="s">
        <v>173</v>
      </c>
      <c r="D3134" s="186" t="s">
        <v>177</v>
      </c>
      <c r="E3134" s="187">
        <v>52.01</v>
      </c>
    </row>
    <row r="3135" spans="1:5">
      <c r="A3135" s="186">
        <v>25872</v>
      </c>
      <c r="B3135" s="186" t="s">
        <v>3941</v>
      </c>
      <c r="C3135" s="186" t="s">
        <v>173</v>
      </c>
      <c r="D3135" s="186" t="s">
        <v>177</v>
      </c>
      <c r="E3135" s="187">
        <v>70.290000000000006</v>
      </c>
    </row>
    <row r="3136" spans="1:5">
      <c r="A3136" s="186">
        <v>25873</v>
      </c>
      <c r="B3136" s="186" t="s">
        <v>3942</v>
      </c>
      <c r="C3136" s="186" t="s">
        <v>173</v>
      </c>
      <c r="D3136" s="186" t="s">
        <v>177</v>
      </c>
      <c r="E3136" s="187">
        <v>87.66</v>
      </c>
    </row>
    <row r="3137" spans="1:5">
      <c r="A3137" s="186">
        <v>11479</v>
      </c>
      <c r="B3137" s="186" t="s">
        <v>3943</v>
      </c>
      <c r="C3137" s="186" t="s">
        <v>175</v>
      </c>
      <c r="D3137" s="186" t="s">
        <v>176</v>
      </c>
      <c r="E3137" s="187">
        <v>35.82</v>
      </c>
    </row>
    <row r="3138" spans="1:5">
      <c r="A3138" s="186">
        <v>11481</v>
      </c>
      <c r="B3138" s="186" t="s">
        <v>3944</v>
      </c>
      <c r="C3138" s="186" t="s">
        <v>175</v>
      </c>
      <c r="D3138" s="186" t="s">
        <v>176</v>
      </c>
      <c r="E3138" s="187">
        <v>32.4</v>
      </c>
    </row>
    <row r="3139" spans="1:5">
      <c r="A3139" s="186">
        <v>43609</v>
      </c>
      <c r="B3139" s="186" t="s">
        <v>3945</v>
      </c>
      <c r="C3139" s="186" t="s">
        <v>175</v>
      </c>
      <c r="D3139" s="186" t="s">
        <v>176</v>
      </c>
      <c r="E3139" s="187">
        <v>32.4</v>
      </c>
    </row>
    <row r="3140" spans="1:5">
      <c r="A3140" s="186">
        <v>11478</v>
      </c>
      <c r="B3140" s="186" t="s">
        <v>3946</v>
      </c>
      <c r="C3140" s="186" t="s">
        <v>175</v>
      </c>
      <c r="D3140" s="186" t="s">
        <v>176</v>
      </c>
      <c r="E3140" s="187">
        <v>61.45</v>
      </c>
    </row>
    <row r="3141" spans="1:5">
      <c r="A3141" s="186">
        <v>43608</v>
      </c>
      <c r="B3141" s="186" t="s">
        <v>3947</v>
      </c>
      <c r="C3141" s="186" t="s">
        <v>175</v>
      </c>
      <c r="D3141" s="186" t="s">
        <v>176</v>
      </c>
      <c r="E3141" s="187">
        <v>46.89</v>
      </c>
    </row>
    <row r="3142" spans="1:5">
      <c r="A3142" s="186">
        <v>11476</v>
      </c>
      <c r="B3142" s="186" t="s">
        <v>3948</v>
      </c>
      <c r="C3142" s="186" t="s">
        <v>175</v>
      </c>
      <c r="D3142" s="186" t="s">
        <v>176</v>
      </c>
      <c r="E3142" s="187">
        <v>46.89</v>
      </c>
    </row>
    <row r="3143" spans="1:5">
      <c r="A3143" s="186">
        <v>40637</v>
      </c>
      <c r="B3143" s="186" t="s">
        <v>3949</v>
      </c>
      <c r="C3143" s="186" t="s">
        <v>175</v>
      </c>
      <c r="D3143" s="186" t="s">
        <v>177</v>
      </c>
      <c r="E3143" s="188">
        <v>713081.12</v>
      </c>
    </row>
    <row r="3144" spans="1:5">
      <c r="A3144" s="186">
        <v>13836</v>
      </c>
      <c r="B3144" s="186" t="s">
        <v>3950</v>
      </c>
      <c r="C3144" s="186" t="s">
        <v>175</v>
      </c>
      <c r="D3144" s="186" t="s">
        <v>177</v>
      </c>
      <c r="E3144" s="188">
        <v>55478.04</v>
      </c>
    </row>
    <row r="3145" spans="1:5">
      <c r="A3145" s="186">
        <v>14534</v>
      </c>
      <c r="B3145" s="186" t="s">
        <v>3951</v>
      </c>
      <c r="C3145" s="186" t="s">
        <v>175</v>
      </c>
      <c r="D3145" s="186" t="s">
        <v>177</v>
      </c>
      <c r="E3145" s="188">
        <v>23224.58</v>
      </c>
    </row>
    <row r="3146" spans="1:5">
      <c r="A3146" s="186">
        <v>14619</v>
      </c>
      <c r="B3146" s="186" t="s">
        <v>3952</v>
      </c>
      <c r="C3146" s="186" t="s">
        <v>175</v>
      </c>
      <c r="D3146" s="186" t="s">
        <v>176</v>
      </c>
      <c r="E3146" s="188">
        <v>14802.02</v>
      </c>
    </row>
    <row r="3147" spans="1:5">
      <c r="A3147" s="186">
        <v>14535</v>
      </c>
      <c r="B3147" s="186" t="s">
        <v>3953</v>
      </c>
      <c r="C3147" s="186" t="s">
        <v>175</v>
      </c>
      <c r="D3147" s="186" t="s">
        <v>177</v>
      </c>
      <c r="E3147" s="188">
        <v>230506.14</v>
      </c>
    </row>
    <row r="3148" spans="1:5">
      <c r="A3148" s="186">
        <v>39813</v>
      </c>
      <c r="B3148" s="186" t="s">
        <v>3954</v>
      </c>
      <c r="C3148" s="186" t="s">
        <v>175</v>
      </c>
      <c r="D3148" s="186" t="s">
        <v>177</v>
      </c>
      <c r="E3148" s="188">
        <v>25604.76</v>
      </c>
    </row>
    <row r="3149" spans="1:5">
      <c r="A3149" s="186">
        <v>40403</v>
      </c>
      <c r="B3149" s="186" t="s">
        <v>3955</v>
      </c>
      <c r="C3149" s="186" t="s">
        <v>175</v>
      </c>
      <c r="D3149" s="186" t="s">
        <v>177</v>
      </c>
      <c r="E3149" s="187">
        <v>533.87</v>
      </c>
    </row>
    <row r="3150" spans="1:5">
      <c r="A3150" s="186">
        <v>12868</v>
      </c>
      <c r="B3150" s="186" t="s">
        <v>3956</v>
      </c>
      <c r="C3150" s="186" t="s">
        <v>187</v>
      </c>
      <c r="D3150" s="186" t="s">
        <v>176</v>
      </c>
      <c r="E3150" s="187">
        <v>14.9</v>
      </c>
    </row>
    <row r="3151" spans="1:5">
      <c r="A3151" s="186">
        <v>40916</v>
      </c>
      <c r="B3151" s="186" t="s">
        <v>3957</v>
      </c>
      <c r="C3151" s="186" t="s">
        <v>188</v>
      </c>
      <c r="D3151" s="186" t="s">
        <v>176</v>
      </c>
      <c r="E3151" s="188">
        <v>2636.72</v>
      </c>
    </row>
    <row r="3152" spans="1:5">
      <c r="A3152" s="186">
        <v>4755</v>
      </c>
      <c r="B3152" s="186" t="s">
        <v>3958</v>
      </c>
      <c r="C3152" s="186" t="s">
        <v>187</v>
      </c>
      <c r="D3152" s="186" t="s">
        <v>176</v>
      </c>
      <c r="E3152" s="187">
        <v>14.27</v>
      </c>
    </row>
    <row r="3153" spans="1:5">
      <c r="A3153" s="186">
        <v>41067</v>
      </c>
      <c r="B3153" s="186" t="s">
        <v>3959</v>
      </c>
      <c r="C3153" s="186" t="s">
        <v>188</v>
      </c>
      <c r="D3153" s="186" t="s">
        <v>176</v>
      </c>
      <c r="E3153" s="188">
        <v>2524.1999999999998</v>
      </c>
    </row>
    <row r="3154" spans="1:5">
      <c r="A3154" s="186">
        <v>38463</v>
      </c>
      <c r="B3154" s="186" t="s">
        <v>3960</v>
      </c>
      <c r="C3154" s="186" t="s">
        <v>175</v>
      </c>
      <c r="D3154" s="186" t="s">
        <v>176</v>
      </c>
      <c r="E3154" s="187">
        <v>21.33</v>
      </c>
    </row>
    <row r="3155" spans="1:5">
      <c r="A3155" s="186">
        <v>40703</v>
      </c>
      <c r="B3155" s="186" t="s">
        <v>3961</v>
      </c>
      <c r="C3155" s="186" t="s">
        <v>175</v>
      </c>
      <c r="D3155" s="186" t="s">
        <v>177</v>
      </c>
      <c r="E3155" s="188">
        <v>9483.98</v>
      </c>
    </row>
    <row r="3156" spans="1:5">
      <c r="A3156" s="186">
        <v>14531</v>
      </c>
      <c r="B3156" s="186" t="s">
        <v>3962</v>
      </c>
      <c r="C3156" s="186" t="s">
        <v>175</v>
      </c>
      <c r="D3156" s="186" t="s">
        <v>177</v>
      </c>
      <c r="E3156" s="188">
        <v>17681.71</v>
      </c>
    </row>
    <row r="3157" spans="1:5">
      <c r="A3157" s="186">
        <v>36533</v>
      </c>
      <c r="B3157" s="186" t="s">
        <v>3963</v>
      </c>
      <c r="C3157" s="186" t="s">
        <v>175</v>
      </c>
      <c r="D3157" s="186" t="s">
        <v>177</v>
      </c>
      <c r="E3157" s="188">
        <v>20347.13</v>
      </c>
    </row>
    <row r="3158" spans="1:5">
      <c r="A3158" s="186">
        <v>11616</v>
      </c>
      <c r="B3158" s="186" t="s">
        <v>3964</v>
      </c>
      <c r="C3158" s="186" t="s">
        <v>175</v>
      </c>
      <c r="D3158" s="186" t="s">
        <v>177</v>
      </c>
      <c r="E3158" s="188">
        <v>19217.560000000001</v>
      </c>
    </row>
    <row r="3159" spans="1:5">
      <c r="A3159" s="186">
        <v>41898</v>
      </c>
      <c r="B3159" s="186" t="s">
        <v>3965</v>
      </c>
      <c r="C3159" s="186" t="s">
        <v>175</v>
      </c>
      <c r="D3159" s="186" t="s">
        <v>177</v>
      </c>
      <c r="E3159" s="188">
        <v>21622.37</v>
      </c>
    </row>
    <row r="3160" spans="1:5">
      <c r="A3160" s="186">
        <v>13447</v>
      </c>
      <c r="B3160" s="186" t="s">
        <v>3966</v>
      </c>
      <c r="C3160" s="186" t="s">
        <v>175</v>
      </c>
      <c r="D3160" s="186" t="s">
        <v>177</v>
      </c>
      <c r="E3160" s="188">
        <v>39786.65</v>
      </c>
    </row>
    <row r="3161" spans="1:5">
      <c r="A3161" s="186">
        <v>14529</v>
      </c>
      <c r="B3161" s="186" t="s">
        <v>3967</v>
      </c>
      <c r="C3161" s="186" t="s">
        <v>175</v>
      </c>
      <c r="D3161" s="186" t="s">
        <v>177</v>
      </c>
      <c r="E3161" s="188">
        <v>22251.66</v>
      </c>
    </row>
    <row r="3162" spans="1:5">
      <c r="A3162" s="186">
        <v>10747</v>
      </c>
      <c r="B3162" s="186" t="s">
        <v>3968</v>
      </c>
      <c r="C3162" s="186" t="s">
        <v>175</v>
      </c>
      <c r="D3162" s="186" t="s">
        <v>177</v>
      </c>
      <c r="E3162" s="188">
        <v>21832.28</v>
      </c>
    </row>
    <row r="3163" spans="1:5">
      <c r="A3163" s="186">
        <v>36141</v>
      </c>
      <c r="B3163" s="186" t="s">
        <v>3969</v>
      </c>
      <c r="C3163" s="186" t="s">
        <v>175</v>
      </c>
      <c r="D3163" s="186" t="s">
        <v>176</v>
      </c>
      <c r="E3163" s="187">
        <v>32.4</v>
      </c>
    </row>
    <row r="3164" spans="1:5">
      <c r="A3164" s="186">
        <v>39434</v>
      </c>
      <c r="B3164" s="186" t="s">
        <v>3970</v>
      </c>
      <c r="C3164" s="186" t="s">
        <v>184</v>
      </c>
      <c r="D3164" s="186" t="s">
        <v>176</v>
      </c>
      <c r="E3164" s="187">
        <v>2.94</v>
      </c>
    </row>
    <row r="3165" spans="1:5">
      <c r="A3165" s="186">
        <v>39433</v>
      </c>
      <c r="B3165" s="186" t="s">
        <v>3971</v>
      </c>
      <c r="C3165" s="186" t="s">
        <v>184</v>
      </c>
      <c r="D3165" s="186" t="s">
        <v>176</v>
      </c>
      <c r="E3165" s="187">
        <v>2.11</v>
      </c>
    </row>
    <row r="3166" spans="1:5">
      <c r="A3166" s="186">
        <v>4049</v>
      </c>
      <c r="B3166" s="186" t="s">
        <v>3972</v>
      </c>
      <c r="C3166" s="186" t="s">
        <v>180</v>
      </c>
      <c r="D3166" s="186" t="s">
        <v>176</v>
      </c>
      <c r="E3166" s="187">
        <v>25.68</v>
      </c>
    </row>
    <row r="3167" spans="1:5">
      <c r="A3167" s="186">
        <v>38120</v>
      </c>
      <c r="B3167" s="186" t="s">
        <v>3973</v>
      </c>
      <c r="C3167" s="186" t="s">
        <v>184</v>
      </c>
      <c r="D3167" s="186" t="s">
        <v>177</v>
      </c>
      <c r="E3167" s="187">
        <v>102.9</v>
      </c>
    </row>
    <row r="3168" spans="1:5">
      <c r="A3168" s="186">
        <v>38877</v>
      </c>
      <c r="B3168" s="186" t="s">
        <v>3974</v>
      </c>
      <c r="C3168" s="186" t="s">
        <v>184</v>
      </c>
      <c r="D3168" s="186" t="s">
        <v>176</v>
      </c>
      <c r="E3168" s="187">
        <v>7.39</v>
      </c>
    </row>
    <row r="3169" spans="1:5">
      <c r="A3169" s="186">
        <v>34546</v>
      </c>
      <c r="B3169" s="186" t="s">
        <v>3975</v>
      </c>
      <c r="C3169" s="186" t="s">
        <v>184</v>
      </c>
      <c r="D3169" s="186" t="s">
        <v>176</v>
      </c>
      <c r="E3169" s="187">
        <v>7.44</v>
      </c>
    </row>
    <row r="3170" spans="1:5">
      <c r="A3170" s="186">
        <v>10498</v>
      </c>
      <c r="B3170" s="186" t="s">
        <v>3976</v>
      </c>
      <c r="C3170" s="186" t="s">
        <v>184</v>
      </c>
      <c r="D3170" s="186" t="s">
        <v>176</v>
      </c>
      <c r="E3170" s="187">
        <v>10.17</v>
      </c>
    </row>
    <row r="3171" spans="1:5">
      <c r="A3171" s="186">
        <v>4823</v>
      </c>
      <c r="B3171" s="186" t="s">
        <v>3977</v>
      </c>
      <c r="C3171" s="186" t="s">
        <v>184</v>
      </c>
      <c r="D3171" s="186" t="s">
        <v>176</v>
      </c>
      <c r="E3171" s="187">
        <v>32.909999999999997</v>
      </c>
    </row>
    <row r="3172" spans="1:5">
      <c r="A3172" s="186">
        <v>12357</v>
      </c>
      <c r="B3172" s="186" t="s">
        <v>3978</v>
      </c>
      <c r="C3172" s="186" t="s">
        <v>175</v>
      </c>
      <c r="D3172" s="186" t="s">
        <v>176</v>
      </c>
      <c r="E3172" s="187">
        <v>160.09</v>
      </c>
    </row>
    <row r="3173" spans="1:5">
      <c r="A3173" s="186">
        <v>12358</v>
      </c>
      <c r="B3173" s="186" t="s">
        <v>3979</v>
      </c>
      <c r="C3173" s="186" t="s">
        <v>175</v>
      </c>
      <c r="D3173" s="186" t="s">
        <v>176</v>
      </c>
      <c r="E3173" s="187">
        <v>180.07</v>
      </c>
    </row>
    <row r="3174" spans="1:5">
      <c r="A3174" s="186">
        <v>11079</v>
      </c>
      <c r="B3174" s="186" t="s">
        <v>3980</v>
      </c>
      <c r="C3174" s="186" t="s">
        <v>186</v>
      </c>
      <c r="D3174" s="186" t="s">
        <v>176</v>
      </c>
      <c r="E3174" s="188">
        <v>1531.36</v>
      </c>
    </row>
    <row r="3175" spans="1:5">
      <c r="A3175" s="186">
        <v>11082</v>
      </c>
      <c r="B3175" s="186" t="s">
        <v>3981</v>
      </c>
      <c r="C3175" s="186" t="s">
        <v>186</v>
      </c>
      <c r="D3175" s="186" t="s">
        <v>176</v>
      </c>
      <c r="E3175" s="188">
        <v>1531.36</v>
      </c>
    </row>
    <row r="3176" spans="1:5">
      <c r="A3176" s="186">
        <v>4058</v>
      </c>
      <c r="B3176" s="186" t="s">
        <v>3982</v>
      </c>
      <c r="C3176" s="186" t="s">
        <v>187</v>
      </c>
      <c r="D3176" s="186" t="s">
        <v>176</v>
      </c>
      <c r="E3176" s="187">
        <v>27.87</v>
      </c>
    </row>
    <row r="3177" spans="1:5">
      <c r="A3177" s="186">
        <v>40974</v>
      </c>
      <c r="B3177" s="186" t="s">
        <v>3983</v>
      </c>
      <c r="C3177" s="186" t="s">
        <v>188</v>
      </c>
      <c r="D3177" s="186" t="s">
        <v>176</v>
      </c>
      <c r="E3177" s="188">
        <v>4931.96</v>
      </c>
    </row>
    <row r="3178" spans="1:5">
      <c r="A3178" s="186">
        <v>34794</v>
      </c>
      <c r="B3178" s="186" t="s">
        <v>3984</v>
      </c>
      <c r="C3178" s="186" t="s">
        <v>187</v>
      </c>
      <c r="D3178" s="186" t="s">
        <v>176</v>
      </c>
      <c r="E3178" s="187">
        <v>15.21</v>
      </c>
    </row>
    <row r="3179" spans="1:5">
      <c r="A3179" s="186">
        <v>40925</v>
      </c>
      <c r="B3179" s="186" t="s">
        <v>3985</v>
      </c>
      <c r="C3179" s="186" t="s">
        <v>188</v>
      </c>
      <c r="D3179" s="186" t="s">
        <v>176</v>
      </c>
      <c r="E3179" s="188">
        <v>2692.51</v>
      </c>
    </row>
    <row r="3180" spans="1:5">
      <c r="A3180" s="186">
        <v>13741</v>
      </c>
      <c r="B3180" s="186" t="s">
        <v>3986</v>
      </c>
      <c r="C3180" s="186" t="s">
        <v>175</v>
      </c>
      <c r="D3180" s="186" t="s">
        <v>176</v>
      </c>
      <c r="E3180" s="188">
        <v>2049.19</v>
      </c>
    </row>
    <row r="3181" spans="1:5">
      <c r="A3181" s="186">
        <v>3288</v>
      </c>
      <c r="B3181" s="186" t="s">
        <v>3987</v>
      </c>
      <c r="C3181" s="186" t="s">
        <v>181</v>
      </c>
      <c r="D3181" s="186" t="s">
        <v>177</v>
      </c>
      <c r="E3181" s="187">
        <v>5.5</v>
      </c>
    </row>
    <row r="3182" spans="1:5">
      <c r="A3182" s="186">
        <v>13587</v>
      </c>
      <c r="B3182" s="186" t="s">
        <v>3988</v>
      </c>
      <c r="C3182" s="186" t="s">
        <v>181</v>
      </c>
      <c r="D3182" s="186" t="s">
        <v>177</v>
      </c>
      <c r="E3182" s="187">
        <v>3.32</v>
      </c>
    </row>
    <row r="3183" spans="1:5">
      <c r="A3183" s="186">
        <v>38598</v>
      </c>
      <c r="B3183" s="186" t="s">
        <v>3989</v>
      </c>
      <c r="C3183" s="186" t="s">
        <v>175</v>
      </c>
      <c r="D3183" s="186" t="s">
        <v>176</v>
      </c>
      <c r="E3183" s="187">
        <v>2.44</v>
      </c>
    </row>
    <row r="3184" spans="1:5">
      <c r="A3184" s="186">
        <v>38595</v>
      </c>
      <c r="B3184" s="186" t="s">
        <v>3990</v>
      </c>
      <c r="C3184" s="186" t="s">
        <v>175</v>
      </c>
      <c r="D3184" s="186" t="s">
        <v>176</v>
      </c>
      <c r="E3184" s="187">
        <v>2.06</v>
      </c>
    </row>
    <row r="3185" spans="1:5">
      <c r="A3185" s="186">
        <v>38592</v>
      </c>
      <c r="B3185" s="186" t="s">
        <v>3991</v>
      </c>
      <c r="C3185" s="186" t="s">
        <v>175</v>
      </c>
      <c r="D3185" s="186" t="s">
        <v>176</v>
      </c>
      <c r="E3185" s="187">
        <v>2.09</v>
      </c>
    </row>
    <row r="3186" spans="1:5">
      <c r="A3186" s="186">
        <v>38588</v>
      </c>
      <c r="B3186" s="186" t="s">
        <v>3992</v>
      </c>
      <c r="C3186" s="186" t="s">
        <v>175</v>
      </c>
      <c r="D3186" s="186" t="s">
        <v>176</v>
      </c>
      <c r="E3186" s="187">
        <v>1.67</v>
      </c>
    </row>
    <row r="3187" spans="1:5">
      <c r="A3187" s="186">
        <v>38593</v>
      </c>
      <c r="B3187" s="186" t="s">
        <v>3993</v>
      </c>
      <c r="C3187" s="186" t="s">
        <v>175</v>
      </c>
      <c r="D3187" s="186" t="s">
        <v>176</v>
      </c>
      <c r="E3187" s="187">
        <v>2.31</v>
      </c>
    </row>
    <row r="3188" spans="1:5">
      <c r="A3188" s="186">
        <v>38589</v>
      </c>
      <c r="B3188" s="186" t="s">
        <v>3994</v>
      </c>
      <c r="C3188" s="186" t="s">
        <v>175</v>
      </c>
      <c r="D3188" s="186" t="s">
        <v>176</v>
      </c>
      <c r="E3188" s="187">
        <v>1.75</v>
      </c>
    </row>
    <row r="3189" spans="1:5">
      <c r="A3189" s="186">
        <v>38594</v>
      </c>
      <c r="B3189" s="186" t="s">
        <v>3995</v>
      </c>
      <c r="C3189" s="186" t="s">
        <v>175</v>
      </c>
      <c r="D3189" s="186" t="s">
        <v>176</v>
      </c>
      <c r="E3189" s="187">
        <v>3.64</v>
      </c>
    </row>
    <row r="3190" spans="1:5">
      <c r="A3190" s="186">
        <v>34773</v>
      </c>
      <c r="B3190" s="186" t="s">
        <v>3996</v>
      </c>
      <c r="C3190" s="186" t="s">
        <v>175</v>
      </c>
      <c r="D3190" s="186" t="s">
        <v>176</v>
      </c>
      <c r="E3190" s="187">
        <v>1.72</v>
      </c>
    </row>
    <row r="3191" spans="1:5">
      <c r="A3191" s="186">
        <v>34769</v>
      </c>
      <c r="B3191" s="186" t="s">
        <v>3997</v>
      </c>
      <c r="C3191" s="186" t="s">
        <v>175</v>
      </c>
      <c r="D3191" s="186" t="s">
        <v>176</v>
      </c>
      <c r="E3191" s="187">
        <v>2.13</v>
      </c>
    </row>
    <row r="3192" spans="1:5">
      <c r="A3192" s="186">
        <v>34763</v>
      </c>
      <c r="B3192" s="186" t="s">
        <v>3998</v>
      </c>
      <c r="C3192" s="186" t="s">
        <v>175</v>
      </c>
      <c r="D3192" s="186" t="s">
        <v>176</v>
      </c>
      <c r="E3192" s="187">
        <v>1.31</v>
      </c>
    </row>
    <row r="3193" spans="1:5">
      <c r="A3193" s="186">
        <v>34774</v>
      </c>
      <c r="B3193" s="186" t="s">
        <v>3999</v>
      </c>
      <c r="C3193" s="186" t="s">
        <v>175</v>
      </c>
      <c r="D3193" s="186" t="s">
        <v>176</v>
      </c>
      <c r="E3193" s="187">
        <v>1.63</v>
      </c>
    </row>
    <row r="3194" spans="1:5">
      <c r="A3194" s="186">
        <v>34771</v>
      </c>
      <c r="B3194" s="186" t="s">
        <v>4000</v>
      </c>
      <c r="C3194" s="186" t="s">
        <v>175</v>
      </c>
      <c r="D3194" s="186" t="s">
        <v>176</v>
      </c>
      <c r="E3194" s="187">
        <v>1.97</v>
      </c>
    </row>
    <row r="3195" spans="1:5">
      <c r="A3195" s="186">
        <v>34764</v>
      </c>
      <c r="B3195" s="186" t="s">
        <v>4001</v>
      </c>
      <c r="C3195" s="186" t="s">
        <v>175</v>
      </c>
      <c r="D3195" s="186" t="s">
        <v>176</v>
      </c>
      <c r="E3195" s="187">
        <v>1.29</v>
      </c>
    </row>
    <row r="3196" spans="1:5">
      <c r="A3196" s="186">
        <v>34788</v>
      </c>
      <c r="B3196" s="186" t="s">
        <v>4002</v>
      </c>
      <c r="C3196" s="186" t="s">
        <v>175</v>
      </c>
      <c r="D3196" s="186" t="s">
        <v>176</v>
      </c>
      <c r="E3196" s="187">
        <v>1.55</v>
      </c>
    </row>
    <row r="3197" spans="1:5">
      <c r="A3197" s="186">
        <v>34781</v>
      </c>
      <c r="B3197" s="186" t="s">
        <v>4003</v>
      </c>
      <c r="C3197" s="186" t="s">
        <v>175</v>
      </c>
      <c r="D3197" s="186" t="s">
        <v>176</v>
      </c>
      <c r="E3197" s="187">
        <v>1.76</v>
      </c>
    </row>
    <row r="3198" spans="1:5">
      <c r="A3198" s="186">
        <v>41682</v>
      </c>
      <c r="B3198" s="186" t="s">
        <v>4004</v>
      </c>
      <c r="C3198" s="186" t="s">
        <v>175</v>
      </c>
      <c r="D3198" s="186" t="s">
        <v>176</v>
      </c>
      <c r="E3198" s="187">
        <v>23.41</v>
      </c>
    </row>
    <row r="3199" spans="1:5">
      <c r="A3199" s="186">
        <v>41683</v>
      </c>
      <c r="B3199" s="186" t="s">
        <v>4005</v>
      </c>
      <c r="C3199" s="186" t="s">
        <v>175</v>
      </c>
      <c r="D3199" s="186" t="s">
        <v>176</v>
      </c>
      <c r="E3199" s="187">
        <v>17.22</v>
      </c>
    </row>
    <row r="3200" spans="1:5">
      <c r="A3200" s="186">
        <v>41680</v>
      </c>
      <c r="B3200" s="186" t="s">
        <v>4006</v>
      </c>
      <c r="C3200" s="186" t="s">
        <v>175</v>
      </c>
      <c r="D3200" s="186" t="s">
        <v>176</v>
      </c>
      <c r="E3200" s="187">
        <v>9.27</v>
      </c>
    </row>
    <row r="3201" spans="1:5">
      <c r="A3201" s="186">
        <v>41679</v>
      </c>
      <c r="B3201" s="186" t="s">
        <v>4007</v>
      </c>
      <c r="C3201" s="186" t="s">
        <v>175</v>
      </c>
      <c r="D3201" s="186" t="s">
        <v>176</v>
      </c>
      <c r="E3201" s="187">
        <v>21.2</v>
      </c>
    </row>
    <row r="3202" spans="1:5">
      <c r="A3202" s="186">
        <v>41681</v>
      </c>
      <c r="B3202" s="186" t="s">
        <v>4008</v>
      </c>
      <c r="C3202" s="186" t="s">
        <v>175</v>
      </c>
      <c r="D3202" s="186" t="s">
        <v>176</v>
      </c>
      <c r="E3202" s="187">
        <v>14.51</v>
      </c>
    </row>
    <row r="3203" spans="1:5">
      <c r="A3203" s="186">
        <v>43386</v>
      </c>
      <c r="B3203" s="186" t="s">
        <v>4009</v>
      </c>
      <c r="C3203" s="186" t="s">
        <v>175</v>
      </c>
      <c r="D3203" s="186" t="s">
        <v>176</v>
      </c>
      <c r="E3203" s="187">
        <v>33.130000000000003</v>
      </c>
    </row>
    <row r="3204" spans="1:5">
      <c r="A3204" s="186">
        <v>4059</v>
      </c>
      <c r="B3204" s="186" t="s">
        <v>4010</v>
      </c>
      <c r="C3204" s="186" t="s">
        <v>181</v>
      </c>
      <c r="D3204" s="186" t="s">
        <v>176</v>
      </c>
      <c r="E3204" s="187">
        <v>23.41</v>
      </c>
    </row>
    <row r="3205" spans="1:5">
      <c r="A3205" s="186">
        <v>4062</v>
      </c>
      <c r="B3205" s="186" t="s">
        <v>4011</v>
      </c>
      <c r="C3205" s="186" t="s">
        <v>175</v>
      </c>
      <c r="D3205" s="186" t="s">
        <v>176</v>
      </c>
      <c r="E3205" s="187">
        <v>23.41</v>
      </c>
    </row>
    <row r="3206" spans="1:5">
      <c r="A3206" s="186">
        <v>4061</v>
      </c>
      <c r="B3206" s="186" t="s">
        <v>4012</v>
      </c>
      <c r="C3206" s="186" t="s">
        <v>175</v>
      </c>
      <c r="D3206" s="186" t="s">
        <v>176</v>
      </c>
      <c r="E3206" s="187">
        <v>29.15</v>
      </c>
    </row>
    <row r="3207" spans="1:5">
      <c r="A3207" s="186">
        <v>41315</v>
      </c>
      <c r="B3207" s="186" t="s">
        <v>4013</v>
      </c>
      <c r="C3207" s="186" t="s">
        <v>184</v>
      </c>
      <c r="D3207" s="186" t="s">
        <v>176</v>
      </c>
      <c r="E3207" s="187">
        <v>88.84</v>
      </c>
    </row>
    <row r="3208" spans="1:5">
      <c r="A3208" s="186">
        <v>43148</v>
      </c>
      <c r="B3208" s="186" t="s">
        <v>4014</v>
      </c>
      <c r="C3208" s="186" t="s">
        <v>184</v>
      </c>
      <c r="D3208" s="186" t="s">
        <v>176</v>
      </c>
      <c r="E3208" s="187">
        <v>60.3</v>
      </c>
    </row>
    <row r="3209" spans="1:5">
      <c r="A3209" s="186">
        <v>43147</v>
      </c>
      <c r="B3209" s="186" t="s">
        <v>4015</v>
      </c>
      <c r="C3209" s="186" t="s">
        <v>184</v>
      </c>
      <c r="D3209" s="186" t="s">
        <v>176</v>
      </c>
      <c r="E3209" s="187">
        <v>23.35</v>
      </c>
    </row>
    <row r="3210" spans="1:5">
      <c r="A3210" s="186">
        <v>10608</v>
      </c>
      <c r="B3210" s="186" t="s">
        <v>4016</v>
      </c>
      <c r="C3210" s="186" t="s">
        <v>175</v>
      </c>
      <c r="D3210" s="186" t="s">
        <v>177</v>
      </c>
      <c r="E3210" s="188">
        <v>7936.37</v>
      </c>
    </row>
    <row r="3211" spans="1:5">
      <c r="A3211" s="186">
        <v>4069</v>
      </c>
      <c r="B3211" s="186" t="s">
        <v>4017</v>
      </c>
      <c r="C3211" s="186" t="s">
        <v>187</v>
      </c>
      <c r="D3211" s="186" t="s">
        <v>176</v>
      </c>
      <c r="E3211" s="187">
        <v>58.33</v>
      </c>
    </row>
    <row r="3212" spans="1:5">
      <c r="A3212" s="186">
        <v>40819</v>
      </c>
      <c r="B3212" s="186" t="s">
        <v>4018</v>
      </c>
      <c r="C3212" s="186" t="s">
        <v>188</v>
      </c>
      <c r="D3212" s="186" t="s">
        <v>176</v>
      </c>
      <c r="E3212" s="188">
        <v>10316.030000000001</v>
      </c>
    </row>
    <row r="3213" spans="1:5">
      <c r="A3213" s="186">
        <v>34361</v>
      </c>
      <c r="B3213" s="186" t="s">
        <v>4019</v>
      </c>
      <c r="C3213" s="186" t="s">
        <v>184</v>
      </c>
      <c r="D3213" s="186" t="s">
        <v>176</v>
      </c>
      <c r="E3213" s="187">
        <v>17</v>
      </c>
    </row>
    <row r="3214" spans="1:5">
      <c r="A3214" s="186">
        <v>36512</v>
      </c>
      <c r="B3214" s="186" t="s">
        <v>4020</v>
      </c>
      <c r="C3214" s="186" t="s">
        <v>175</v>
      </c>
      <c r="D3214" s="186" t="s">
        <v>177</v>
      </c>
      <c r="E3214" s="188">
        <v>15630.48</v>
      </c>
    </row>
    <row r="3215" spans="1:5">
      <c r="A3215" s="186">
        <v>25972</v>
      </c>
      <c r="B3215" s="186" t="s">
        <v>4021</v>
      </c>
      <c r="C3215" s="186" t="s">
        <v>184</v>
      </c>
      <c r="D3215" s="186" t="s">
        <v>176</v>
      </c>
      <c r="E3215" s="187">
        <v>13.33</v>
      </c>
    </row>
    <row r="3216" spans="1:5">
      <c r="A3216" s="186">
        <v>25973</v>
      </c>
      <c r="B3216" s="186" t="s">
        <v>4022</v>
      </c>
      <c r="C3216" s="186" t="s">
        <v>184</v>
      </c>
      <c r="D3216" s="186" t="s">
        <v>176</v>
      </c>
      <c r="E3216" s="187">
        <v>13.33</v>
      </c>
    </row>
    <row r="3217" spans="1:5">
      <c r="A3217" s="186">
        <v>11697</v>
      </c>
      <c r="B3217" s="186" t="s">
        <v>4023</v>
      </c>
      <c r="C3217" s="186" t="s">
        <v>175</v>
      </c>
      <c r="D3217" s="186" t="s">
        <v>176</v>
      </c>
      <c r="E3217" s="187">
        <v>597.34</v>
      </c>
    </row>
    <row r="3218" spans="1:5">
      <c r="A3218" s="186">
        <v>11698</v>
      </c>
      <c r="B3218" s="186" t="s">
        <v>4024</v>
      </c>
      <c r="C3218" s="186" t="s">
        <v>175</v>
      </c>
      <c r="D3218" s="186" t="s">
        <v>176</v>
      </c>
      <c r="E3218" s="187">
        <v>712.6</v>
      </c>
    </row>
    <row r="3219" spans="1:5">
      <c r="A3219" s="186">
        <v>10432</v>
      </c>
      <c r="B3219" s="186" t="s">
        <v>4025</v>
      </c>
      <c r="C3219" s="186" t="s">
        <v>175</v>
      </c>
      <c r="D3219" s="186" t="s">
        <v>176</v>
      </c>
      <c r="E3219" s="187">
        <v>208.93</v>
      </c>
    </row>
    <row r="3220" spans="1:5">
      <c r="A3220" s="186">
        <v>11699</v>
      </c>
      <c r="B3220" s="186" t="s">
        <v>4026</v>
      </c>
      <c r="C3220" s="186" t="s">
        <v>175</v>
      </c>
      <c r="D3220" s="186" t="s">
        <v>176</v>
      </c>
      <c r="E3220" s="187">
        <v>787.58</v>
      </c>
    </row>
    <row r="3221" spans="1:5">
      <c r="A3221" s="186">
        <v>44020</v>
      </c>
      <c r="B3221" s="186" t="s">
        <v>4027</v>
      </c>
      <c r="C3221" s="186" t="s">
        <v>175</v>
      </c>
      <c r="D3221" s="186" t="s">
        <v>176</v>
      </c>
      <c r="E3221" s="187">
        <v>515.45000000000005</v>
      </c>
    </row>
    <row r="3222" spans="1:5">
      <c r="A3222" s="186">
        <v>37514</v>
      </c>
      <c r="B3222" s="186" t="s">
        <v>4028</v>
      </c>
      <c r="C3222" s="186" t="s">
        <v>175</v>
      </c>
      <c r="D3222" s="186" t="s">
        <v>177</v>
      </c>
      <c r="E3222" s="188">
        <v>165000</v>
      </c>
    </row>
    <row r="3223" spans="1:5">
      <c r="A3223" s="186">
        <v>37519</v>
      </c>
      <c r="B3223" s="186" t="s">
        <v>4029</v>
      </c>
      <c r="C3223" s="186" t="s">
        <v>175</v>
      </c>
      <c r="D3223" s="186" t="s">
        <v>177</v>
      </c>
      <c r="E3223" s="188">
        <v>254643.41</v>
      </c>
    </row>
    <row r="3224" spans="1:5">
      <c r="A3224" s="186">
        <v>37520</v>
      </c>
      <c r="B3224" s="186" t="s">
        <v>4030</v>
      </c>
      <c r="C3224" s="186" t="s">
        <v>175</v>
      </c>
      <c r="D3224" s="186" t="s">
        <v>177</v>
      </c>
      <c r="E3224" s="188">
        <v>250468.92</v>
      </c>
    </row>
    <row r="3225" spans="1:5">
      <c r="A3225" s="186">
        <v>37521</v>
      </c>
      <c r="B3225" s="186" t="s">
        <v>4031</v>
      </c>
      <c r="C3225" s="186" t="s">
        <v>175</v>
      </c>
      <c r="D3225" s="186" t="s">
        <v>177</v>
      </c>
      <c r="E3225" s="188">
        <v>305572.09000000003</v>
      </c>
    </row>
    <row r="3226" spans="1:5">
      <c r="A3226" s="186">
        <v>37522</v>
      </c>
      <c r="B3226" s="186" t="s">
        <v>4032</v>
      </c>
      <c r="C3226" s="186" t="s">
        <v>175</v>
      </c>
      <c r="D3226" s="186" t="s">
        <v>177</v>
      </c>
      <c r="E3226" s="188">
        <v>314765.46000000002</v>
      </c>
    </row>
    <row r="3227" spans="1:5">
      <c r="A3227" s="186">
        <v>21109</v>
      </c>
      <c r="B3227" s="186" t="s">
        <v>4033</v>
      </c>
      <c r="C3227" s="186" t="s">
        <v>175</v>
      </c>
      <c r="D3227" s="186" t="s">
        <v>177</v>
      </c>
      <c r="E3227" s="187">
        <v>33.14</v>
      </c>
    </row>
    <row r="3228" spans="1:5">
      <c r="A3228" s="186">
        <v>36800</v>
      </c>
      <c r="B3228" s="186" t="s">
        <v>4034</v>
      </c>
      <c r="C3228" s="186" t="s">
        <v>175</v>
      </c>
      <c r="D3228" s="186" t="s">
        <v>176</v>
      </c>
      <c r="E3228" s="187">
        <v>78.12</v>
      </c>
    </row>
    <row r="3229" spans="1:5">
      <c r="A3229" s="186">
        <v>11769</v>
      </c>
      <c r="B3229" s="186" t="s">
        <v>4035</v>
      </c>
      <c r="C3229" s="186" t="s">
        <v>175</v>
      </c>
      <c r="D3229" s="186" t="s">
        <v>176</v>
      </c>
      <c r="E3229" s="187">
        <v>191.46</v>
      </c>
    </row>
    <row r="3230" spans="1:5">
      <c r="A3230" s="186">
        <v>36793</v>
      </c>
      <c r="B3230" s="186" t="s">
        <v>4036</v>
      </c>
      <c r="C3230" s="186" t="s">
        <v>175</v>
      </c>
      <c r="D3230" s="186" t="s">
        <v>176</v>
      </c>
      <c r="E3230" s="187">
        <v>309.98</v>
      </c>
    </row>
    <row r="3231" spans="1:5">
      <c r="A3231" s="186">
        <v>37546</v>
      </c>
      <c r="B3231" s="186" t="s">
        <v>4037</v>
      </c>
      <c r="C3231" s="186" t="s">
        <v>175</v>
      </c>
      <c r="D3231" s="186" t="s">
        <v>176</v>
      </c>
      <c r="E3231" s="188">
        <v>12279.25</v>
      </c>
    </row>
    <row r="3232" spans="1:5">
      <c r="A3232" s="186">
        <v>37544</v>
      </c>
      <c r="B3232" s="186" t="s">
        <v>4038</v>
      </c>
      <c r="C3232" s="186" t="s">
        <v>175</v>
      </c>
      <c r="D3232" s="186" t="s">
        <v>176</v>
      </c>
      <c r="E3232" s="188">
        <v>12987.37</v>
      </c>
    </row>
    <row r="3233" spans="1:5">
      <c r="A3233" s="186">
        <v>37545</v>
      </c>
      <c r="B3233" s="186" t="s">
        <v>4039</v>
      </c>
      <c r="C3233" s="186" t="s">
        <v>175</v>
      </c>
      <c r="D3233" s="186" t="s">
        <v>176</v>
      </c>
      <c r="E3233" s="188">
        <v>15453.23</v>
      </c>
    </row>
    <row r="3234" spans="1:5">
      <c r="A3234" s="186">
        <v>11771</v>
      </c>
      <c r="B3234" s="186" t="s">
        <v>4040</v>
      </c>
      <c r="C3234" s="186" t="s">
        <v>175</v>
      </c>
      <c r="D3234" s="186" t="s">
        <v>176</v>
      </c>
      <c r="E3234" s="187">
        <v>237.48</v>
      </c>
    </row>
    <row r="3235" spans="1:5">
      <c r="A3235" s="186">
        <v>39919</v>
      </c>
      <c r="B3235" s="186" t="s">
        <v>4041</v>
      </c>
      <c r="C3235" s="186" t="s">
        <v>175</v>
      </c>
      <c r="D3235" s="186" t="s">
        <v>176</v>
      </c>
      <c r="E3235" s="188">
        <v>61464.46</v>
      </c>
    </row>
    <row r="3236" spans="1:5">
      <c r="A3236" s="186">
        <v>38385</v>
      </c>
      <c r="B3236" s="186" t="s">
        <v>4042</v>
      </c>
      <c r="C3236" s="186" t="s">
        <v>175</v>
      </c>
      <c r="D3236" s="186" t="s">
        <v>176</v>
      </c>
      <c r="E3236" s="187">
        <v>40.39</v>
      </c>
    </row>
    <row r="3237" spans="1:5">
      <c r="A3237" s="186">
        <v>37587</v>
      </c>
      <c r="B3237" s="186" t="s">
        <v>4043</v>
      </c>
      <c r="C3237" s="186" t="s">
        <v>175</v>
      </c>
      <c r="D3237" s="186" t="s">
        <v>176</v>
      </c>
      <c r="E3237" s="187">
        <v>216</v>
      </c>
    </row>
    <row r="3238" spans="1:5">
      <c r="A3238" s="186">
        <v>11561</v>
      </c>
      <c r="B3238" s="186" t="s">
        <v>4044</v>
      </c>
      <c r="C3238" s="186" t="s">
        <v>175</v>
      </c>
      <c r="D3238" s="186" t="s">
        <v>176</v>
      </c>
      <c r="E3238" s="187">
        <v>184.11</v>
      </c>
    </row>
    <row r="3239" spans="1:5">
      <c r="A3239" s="186">
        <v>43604</v>
      </c>
      <c r="B3239" s="186" t="s">
        <v>4045</v>
      </c>
      <c r="C3239" s="186" t="s">
        <v>175</v>
      </c>
      <c r="D3239" s="186" t="s">
        <v>176</v>
      </c>
      <c r="E3239" s="187">
        <v>98.15</v>
      </c>
    </row>
    <row r="3240" spans="1:5">
      <c r="A3240" s="186">
        <v>11560</v>
      </c>
      <c r="B3240" s="186" t="s">
        <v>4046</v>
      </c>
      <c r="C3240" s="186" t="s">
        <v>175</v>
      </c>
      <c r="D3240" s="186" t="s">
        <v>176</v>
      </c>
      <c r="E3240" s="187">
        <v>142.11000000000001</v>
      </c>
    </row>
    <row r="3241" spans="1:5">
      <c r="A3241" s="186">
        <v>11499</v>
      </c>
      <c r="B3241" s="186" t="s">
        <v>4047</v>
      </c>
      <c r="C3241" s="186" t="s">
        <v>175</v>
      </c>
      <c r="D3241" s="186" t="s">
        <v>176</v>
      </c>
      <c r="E3241" s="187">
        <v>846.62</v>
      </c>
    </row>
    <row r="3242" spans="1:5">
      <c r="A3242" s="186">
        <v>34761</v>
      </c>
      <c r="B3242" s="186" t="s">
        <v>4048</v>
      </c>
      <c r="C3242" s="186" t="s">
        <v>187</v>
      </c>
      <c r="D3242" s="186" t="s">
        <v>176</v>
      </c>
      <c r="E3242" s="187">
        <v>14.08</v>
      </c>
    </row>
    <row r="3243" spans="1:5">
      <c r="A3243" s="186">
        <v>40924</v>
      </c>
      <c r="B3243" s="186" t="s">
        <v>4049</v>
      </c>
      <c r="C3243" s="186" t="s">
        <v>188</v>
      </c>
      <c r="D3243" s="186" t="s">
        <v>176</v>
      </c>
      <c r="E3243" s="188">
        <v>2493.4299999999998</v>
      </c>
    </row>
    <row r="3244" spans="1:5">
      <c r="A3244" s="186">
        <v>25957</v>
      </c>
      <c r="B3244" s="186" t="s">
        <v>4050</v>
      </c>
      <c r="C3244" s="186" t="s">
        <v>187</v>
      </c>
      <c r="D3244" s="186" t="s">
        <v>176</v>
      </c>
      <c r="E3244" s="187">
        <v>19.48</v>
      </c>
    </row>
    <row r="3245" spans="1:5">
      <c r="A3245" s="186">
        <v>40983</v>
      </c>
      <c r="B3245" s="186" t="s">
        <v>4051</v>
      </c>
      <c r="C3245" s="186" t="s">
        <v>188</v>
      </c>
      <c r="D3245" s="186" t="s">
        <v>176</v>
      </c>
      <c r="E3245" s="188">
        <v>3448.9</v>
      </c>
    </row>
    <row r="3246" spans="1:5">
      <c r="A3246" s="186">
        <v>2437</v>
      </c>
      <c r="B3246" s="186" t="s">
        <v>4052</v>
      </c>
      <c r="C3246" s="186" t="s">
        <v>187</v>
      </c>
      <c r="D3246" s="186" t="s">
        <v>176</v>
      </c>
      <c r="E3246" s="187">
        <v>23.16</v>
      </c>
    </row>
    <row r="3247" spans="1:5">
      <c r="A3247" s="186">
        <v>40921</v>
      </c>
      <c r="B3247" s="186" t="s">
        <v>4053</v>
      </c>
      <c r="C3247" s="186" t="s">
        <v>188</v>
      </c>
      <c r="D3247" s="186" t="s">
        <v>176</v>
      </c>
      <c r="E3247" s="188">
        <v>4097.3</v>
      </c>
    </row>
    <row r="3248" spans="1:5">
      <c r="A3248" s="186">
        <v>14252</v>
      </c>
      <c r="B3248" s="186" t="s">
        <v>4054</v>
      </c>
      <c r="C3248" s="186" t="s">
        <v>175</v>
      </c>
      <c r="D3248" s="186" t="s">
        <v>176</v>
      </c>
      <c r="E3248" s="188">
        <v>2514.8000000000002</v>
      </c>
    </row>
    <row r="3249" spans="1:5">
      <c r="A3249" s="186">
        <v>730</v>
      </c>
      <c r="B3249" s="186" t="s">
        <v>4055</v>
      </c>
      <c r="C3249" s="186" t="s">
        <v>175</v>
      </c>
      <c r="D3249" s="186" t="s">
        <v>176</v>
      </c>
      <c r="E3249" s="188">
        <v>6719.09</v>
      </c>
    </row>
    <row r="3250" spans="1:5">
      <c r="A3250" s="186">
        <v>723</v>
      </c>
      <c r="B3250" s="186" t="s">
        <v>4056</v>
      </c>
      <c r="C3250" s="186" t="s">
        <v>175</v>
      </c>
      <c r="D3250" s="186" t="s">
        <v>176</v>
      </c>
      <c r="E3250" s="188">
        <v>3339.62</v>
      </c>
    </row>
    <row r="3251" spans="1:5">
      <c r="A3251" s="186">
        <v>36502</v>
      </c>
      <c r="B3251" s="186" t="s">
        <v>4057</v>
      </c>
      <c r="C3251" s="186" t="s">
        <v>175</v>
      </c>
      <c r="D3251" s="186" t="s">
        <v>176</v>
      </c>
      <c r="E3251" s="188">
        <v>3138.85</v>
      </c>
    </row>
    <row r="3252" spans="1:5">
      <c r="A3252" s="186">
        <v>36503</v>
      </c>
      <c r="B3252" s="186" t="s">
        <v>4058</v>
      </c>
      <c r="C3252" s="186" t="s">
        <v>175</v>
      </c>
      <c r="D3252" s="186" t="s">
        <v>176</v>
      </c>
      <c r="E3252" s="188">
        <v>3870.57</v>
      </c>
    </row>
    <row r="3253" spans="1:5">
      <c r="A3253" s="186">
        <v>4090</v>
      </c>
      <c r="B3253" s="186" t="s">
        <v>4059</v>
      </c>
      <c r="C3253" s="186" t="s">
        <v>175</v>
      </c>
      <c r="D3253" s="186" t="s">
        <v>177</v>
      </c>
      <c r="E3253" s="188">
        <v>746000</v>
      </c>
    </row>
    <row r="3254" spans="1:5">
      <c r="A3254" s="186">
        <v>13227</v>
      </c>
      <c r="B3254" s="186" t="s">
        <v>4060</v>
      </c>
      <c r="C3254" s="186" t="s">
        <v>175</v>
      </c>
      <c r="D3254" s="186" t="s">
        <v>177</v>
      </c>
      <c r="E3254" s="188">
        <v>926998.02</v>
      </c>
    </row>
    <row r="3255" spans="1:5">
      <c r="A3255" s="186">
        <v>10597</v>
      </c>
      <c r="B3255" s="186" t="s">
        <v>4061</v>
      </c>
      <c r="C3255" s="186" t="s">
        <v>175</v>
      </c>
      <c r="D3255" s="186" t="s">
        <v>177</v>
      </c>
      <c r="E3255" s="188">
        <v>975785</v>
      </c>
    </row>
    <row r="3256" spans="1:5">
      <c r="A3256" s="186">
        <v>39628</v>
      </c>
      <c r="B3256" s="186" t="s">
        <v>4062</v>
      </c>
      <c r="C3256" s="186" t="s">
        <v>175</v>
      </c>
      <c r="D3256" s="186" t="s">
        <v>177</v>
      </c>
      <c r="E3256" s="188">
        <v>3942.52</v>
      </c>
    </row>
    <row r="3257" spans="1:5">
      <c r="A3257" s="186">
        <v>39404</v>
      </c>
      <c r="B3257" s="186" t="s">
        <v>4063</v>
      </c>
      <c r="C3257" s="186" t="s">
        <v>175</v>
      </c>
      <c r="D3257" s="186" t="s">
        <v>177</v>
      </c>
      <c r="E3257" s="188">
        <v>1954.97</v>
      </c>
    </row>
    <row r="3258" spans="1:5">
      <c r="A3258" s="186">
        <v>39402</v>
      </c>
      <c r="B3258" s="186" t="s">
        <v>4064</v>
      </c>
      <c r="C3258" s="186" t="s">
        <v>175</v>
      </c>
      <c r="D3258" s="186" t="s">
        <v>177</v>
      </c>
      <c r="E3258" s="188">
        <v>1610.52</v>
      </c>
    </row>
    <row r="3259" spans="1:5">
      <c r="A3259" s="186">
        <v>39403</v>
      </c>
      <c r="B3259" s="186" t="s">
        <v>4065</v>
      </c>
      <c r="C3259" s="186" t="s">
        <v>175</v>
      </c>
      <c r="D3259" s="186" t="s">
        <v>177</v>
      </c>
      <c r="E3259" s="188">
        <v>1575.49</v>
      </c>
    </row>
    <row r="3260" spans="1:5">
      <c r="A3260" s="186">
        <v>4093</v>
      </c>
      <c r="B3260" s="186" t="s">
        <v>4066</v>
      </c>
      <c r="C3260" s="186" t="s">
        <v>187</v>
      </c>
      <c r="D3260" s="186" t="s">
        <v>176</v>
      </c>
      <c r="E3260" s="187">
        <v>20.23</v>
      </c>
    </row>
    <row r="3261" spans="1:5">
      <c r="A3261" s="186">
        <v>10512</v>
      </c>
      <c r="B3261" s="186" t="s">
        <v>4067</v>
      </c>
      <c r="C3261" s="186" t="s">
        <v>188</v>
      </c>
      <c r="D3261" s="186" t="s">
        <v>176</v>
      </c>
      <c r="E3261" s="188">
        <v>3579.9</v>
      </c>
    </row>
    <row r="3262" spans="1:5">
      <c r="A3262" s="186">
        <v>20020</v>
      </c>
      <c r="B3262" s="186" t="s">
        <v>4068</v>
      </c>
      <c r="C3262" s="186" t="s">
        <v>187</v>
      </c>
      <c r="D3262" s="186" t="s">
        <v>176</v>
      </c>
      <c r="E3262" s="187">
        <v>19.07</v>
      </c>
    </row>
    <row r="3263" spans="1:5">
      <c r="A3263" s="186">
        <v>41038</v>
      </c>
      <c r="B3263" s="186" t="s">
        <v>4069</v>
      </c>
      <c r="C3263" s="186" t="s">
        <v>188</v>
      </c>
      <c r="D3263" s="186" t="s">
        <v>176</v>
      </c>
      <c r="E3263" s="188">
        <v>3376.76</v>
      </c>
    </row>
    <row r="3264" spans="1:5">
      <c r="A3264" s="186">
        <v>4094</v>
      </c>
      <c r="B3264" s="186" t="s">
        <v>4070</v>
      </c>
      <c r="C3264" s="186" t="s">
        <v>187</v>
      </c>
      <c r="D3264" s="186" t="s">
        <v>176</v>
      </c>
      <c r="E3264" s="187">
        <v>27.02</v>
      </c>
    </row>
    <row r="3265" spans="1:5">
      <c r="A3265" s="186">
        <v>40988</v>
      </c>
      <c r="B3265" s="186" t="s">
        <v>4071</v>
      </c>
      <c r="C3265" s="186" t="s">
        <v>188</v>
      </c>
      <c r="D3265" s="186" t="s">
        <v>176</v>
      </c>
      <c r="E3265" s="188">
        <v>4780.74</v>
      </c>
    </row>
    <row r="3266" spans="1:5">
      <c r="A3266" s="186">
        <v>4095</v>
      </c>
      <c r="B3266" s="186" t="s">
        <v>4072</v>
      </c>
      <c r="C3266" s="186" t="s">
        <v>187</v>
      </c>
      <c r="D3266" s="186" t="s">
        <v>176</v>
      </c>
      <c r="E3266" s="187">
        <v>19.93</v>
      </c>
    </row>
    <row r="3267" spans="1:5">
      <c r="A3267" s="186">
        <v>40990</v>
      </c>
      <c r="B3267" s="186" t="s">
        <v>4073</v>
      </c>
      <c r="C3267" s="186" t="s">
        <v>188</v>
      </c>
      <c r="D3267" s="186" t="s">
        <v>176</v>
      </c>
      <c r="E3267" s="188">
        <v>3525.55</v>
      </c>
    </row>
    <row r="3268" spans="1:5">
      <c r="A3268" s="186">
        <v>4097</v>
      </c>
      <c r="B3268" s="186" t="s">
        <v>4074</v>
      </c>
      <c r="C3268" s="186" t="s">
        <v>187</v>
      </c>
      <c r="D3268" s="186" t="s">
        <v>176</v>
      </c>
      <c r="E3268" s="187">
        <v>23.27</v>
      </c>
    </row>
    <row r="3269" spans="1:5">
      <c r="A3269" s="186">
        <v>40994</v>
      </c>
      <c r="B3269" s="186" t="s">
        <v>4075</v>
      </c>
      <c r="C3269" s="186" t="s">
        <v>188</v>
      </c>
      <c r="D3269" s="186" t="s">
        <v>176</v>
      </c>
      <c r="E3269" s="188">
        <v>4118.24</v>
      </c>
    </row>
    <row r="3270" spans="1:5">
      <c r="A3270" s="186">
        <v>4096</v>
      </c>
      <c r="B3270" s="186" t="s">
        <v>4076</v>
      </c>
      <c r="C3270" s="186" t="s">
        <v>187</v>
      </c>
      <c r="D3270" s="186" t="s">
        <v>176</v>
      </c>
      <c r="E3270" s="187">
        <v>21.1</v>
      </c>
    </row>
    <row r="3271" spans="1:5">
      <c r="A3271" s="186">
        <v>40992</v>
      </c>
      <c r="B3271" s="186" t="s">
        <v>4077</v>
      </c>
      <c r="C3271" s="186" t="s">
        <v>188</v>
      </c>
      <c r="D3271" s="186" t="s">
        <v>176</v>
      </c>
      <c r="E3271" s="188">
        <v>3732.76</v>
      </c>
    </row>
    <row r="3272" spans="1:5">
      <c r="A3272" s="186">
        <v>13955</v>
      </c>
      <c r="B3272" s="186" t="s">
        <v>4078</v>
      </c>
      <c r="C3272" s="186" t="s">
        <v>175</v>
      </c>
      <c r="D3272" s="186" t="s">
        <v>176</v>
      </c>
      <c r="E3272" s="188">
        <v>1945.02</v>
      </c>
    </row>
    <row r="3273" spans="1:5">
      <c r="A3273" s="186">
        <v>4114</v>
      </c>
      <c r="B3273" s="186" t="s">
        <v>4079</v>
      </c>
      <c r="C3273" s="186" t="s">
        <v>175</v>
      </c>
      <c r="D3273" s="186" t="s">
        <v>176</v>
      </c>
      <c r="E3273" s="187">
        <v>53.67</v>
      </c>
    </row>
    <row r="3274" spans="1:5">
      <c r="A3274" s="186">
        <v>36797</v>
      </c>
      <c r="B3274" s="186" t="s">
        <v>4080</v>
      </c>
      <c r="C3274" s="186" t="s">
        <v>175</v>
      </c>
      <c r="D3274" s="186" t="s">
        <v>176</v>
      </c>
      <c r="E3274" s="187">
        <v>47.79</v>
      </c>
    </row>
    <row r="3275" spans="1:5">
      <c r="A3275" s="186">
        <v>4107</v>
      </c>
      <c r="B3275" s="186" t="s">
        <v>4081</v>
      </c>
      <c r="C3275" s="186" t="s">
        <v>175</v>
      </c>
      <c r="D3275" s="186" t="s">
        <v>176</v>
      </c>
      <c r="E3275" s="187">
        <v>45.06</v>
      </c>
    </row>
    <row r="3276" spans="1:5">
      <c r="A3276" s="186">
        <v>4102</v>
      </c>
      <c r="B3276" s="186" t="s">
        <v>4082</v>
      </c>
      <c r="C3276" s="186" t="s">
        <v>175</v>
      </c>
      <c r="D3276" s="186" t="s">
        <v>174</v>
      </c>
      <c r="E3276" s="187">
        <v>55</v>
      </c>
    </row>
    <row r="3277" spans="1:5">
      <c r="A3277" s="186">
        <v>36799</v>
      </c>
      <c r="B3277" s="186" t="s">
        <v>4083</v>
      </c>
      <c r="C3277" s="186" t="s">
        <v>175</v>
      </c>
      <c r="D3277" s="186" t="s">
        <v>176</v>
      </c>
      <c r="E3277" s="187">
        <v>46.38</v>
      </c>
    </row>
    <row r="3278" spans="1:5">
      <c r="A3278" s="186">
        <v>2747</v>
      </c>
      <c r="B3278" s="186" t="s">
        <v>4084</v>
      </c>
      <c r="C3278" s="186" t="s">
        <v>181</v>
      </c>
      <c r="D3278" s="186" t="s">
        <v>177</v>
      </c>
      <c r="E3278" s="187">
        <v>22.49</v>
      </c>
    </row>
    <row r="3279" spans="1:5">
      <c r="A3279" s="186">
        <v>21138</v>
      </c>
      <c r="B3279" s="186" t="s">
        <v>4085</v>
      </c>
      <c r="C3279" s="186" t="s">
        <v>181</v>
      </c>
      <c r="D3279" s="186" t="s">
        <v>177</v>
      </c>
      <c r="E3279" s="187">
        <v>7.13</v>
      </c>
    </row>
    <row r="3280" spans="1:5">
      <c r="A3280" s="186">
        <v>10826</v>
      </c>
      <c r="B3280" s="186" t="s">
        <v>4086</v>
      </c>
      <c r="C3280" s="186" t="s">
        <v>175</v>
      </c>
      <c r="D3280" s="186" t="s">
        <v>176</v>
      </c>
      <c r="E3280" s="187">
        <v>60.05</v>
      </c>
    </row>
    <row r="3281" spans="1:5">
      <c r="A3281" s="186">
        <v>365</v>
      </c>
      <c r="B3281" s="186" t="s">
        <v>4087</v>
      </c>
      <c r="C3281" s="186" t="s">
        <v>175</v>
      </c>
      <c r="D3281" s="186" t="s">
        <v>176</v>
      </c>
      <c r="E3281" s="187">
        <v>37.229999999999997</v>
      </c>
    </row>
    <row r="3282" spans="1:5">
      <c r="A3282" s="186">
        <v>38639</v>
      </c>
      <c r="B3282" s="186" t="s">
        <v>4088</v>
      </c>
      <c r="C3282" s="186" t="s">
        <v>175</v>
      </c>
      <c r="D3282" s="186" t="s">
        <v>176</v>
      </c>
      <c r="E3282" s="187">
        <v>144.13</v>
      </c>
    </row>
    <row r="3283" spans="1:5">
      <c r="A3283" s="186">
        <v>38640</v>
      </c>
      <c r="B3283" s="186" t="s">
        <v>4089</v>
      </c>
      <c r="C3283" s="186" t="s">
        <v>175</v>
      </c>
      <c r="D3283" s="186" t="s">
        <v>176</v>
      </c>
      <c r="E3283" s="187">
        <v>2.16</v>
      </c>
    </row>
    <row r="3284" spans="1:5">
      <c r="A3284" s="186">
        <v>358</v>
      </c>
      <c r="B3284" s="186" t="s">
        <v>4090</v>
      </c>
      <c r="C3284" s="186" t="s">
        <v>175</v>
      </c>
      <c r="D3284" s="186" t="s">
        <v>176</v>
      </c>
      <c r="E3284" s="187">
        <v>44.44</v>
      </c>
    </row>
    <row r="3285" spans="1:5">
      <c r="A3285" s="186">
        <v>359</v>
      </c>
      <c r="B3285" s="186" t="s">
        <v>4091</v>
      </c>
      <c r="C3285" s="186" t="s">
        <v>175</v>
      </c>
      <c r="D3285" s="186" t="s">
        <v>176</v>
      </c>
      <c r="E3285" s="187">
        <v>91.28</v>
      </c>
    </row>
    <row r="3286" spans="1:5">
      <c r="A3286" s="186">
        <v>38641</v>
      </c>
      <c r="B3286" s="186" t="s">
        <v>4092</v>
      </c>
      <c r="C3286" s="186" t="s">
        <v>175</v>
      </c>
      <c r="D3286" s="186" t="s">
        <v>176</v>
      </c>
      <c r="E3286" s="187">
        <v>90.08</v>
      </c>
    </row>
    <row r="3287" spans="1:5">
      <c r="A3287" s="186">
        <v>360</v>
      </c>
      <c r="B3287" s="186" t="s">
        <v>4093</v>
      </c>
      <c r="C3287" s="186" t="s">
        <v>175</v>
      </c>
      <c r="D3287" s="186" t="s">
        <v>174</v>
      </c>
      <c r="E3287" s="187">
        <v>2.09</v>
      </c>
    </row>
    <row r="3288" spans="1:5">
      <c r="A3288" s="186">
        <v>42430</v>
      </c>
      <c r="B3288" s="186" t="s">
        <v>4094</v>
      </c>
      <c r="C3288" s="186" t="s">
        <v>175</v>
      </c>
      <c r="D3288" s="186" t="s">
        <v>177</v>
      </c>
      <c r="E3288" s="188">
        <v>4929.78</v>
      </c>
    </row>
    <row r="3289" spans="1:5">
      <c r="A3289" s="186">
        <v>4214</v>
      </c>
      <c r="B3289" s="186" t="s">
        <v>4095</v>
      </c>
      <c r="C3289" s="186" t="s">
        <v>175</v>
      </c>
      <c r="D3289" s="186" t="s">
        <v>176</v>
      </c>
      <c r="E3289" s="187">
        <v>11.71</v>
      </c>
    </row>
    <row r="3290" spans="1:5">
      <c r="A3290" s="186">
        <v>4215</v>
      </c>
      <c r="B3290" s="186" t="s">
        <v>4096</v>
      </c>
      <c r="C3290" s="186" t="s">
        <v>175</v>
      </c>
      <c r="D3290" s="186" t="s">
        <v>176</v>
      </c>
      <c r="E3290" s="187">
        <v>7.7</v>
      </c>
    </row>
    <row r="3291" spans="1:5">
      <c r="A3291" s="186">
        <v>4210</v>
      </c>
      <c r="B3291" s="186" t="s">
        <v>4097</v>
      </c>
      <c r="C3291" s="186" t="s">
        <v>175</v>
      </c>
      <c r="D3291" s="186" t="s">
        <v>176</v>
      </c>
      <c r="E3291" s="187">
        <v>1.29</v>
      </c>
    </row>
    <row r="3292" spans="1:5">
      <c r="A3292" s="186">
        <v>4212</v>
      </c>
      <c r="B3292" s="186" t="s">
        <v>4098</v>
      </c>
      <c r="C3292" s="186" t="s">
        <v>175</v>
      </c>
      <c r="D3292" s="186" t="s">
        <v>176</v>
      </c>
      <c r="E3292" s="187">
        <v>3.72</v>
      </c>
    </row>
    <row r="3293" spans="1:5">
      <c r="A3293" s="186">
        <v>4213</v>
      </c>
      <c r="B3293" s="186" t="s">
        <v>4099</v>
      </c>
      <c r="C3293" s="186" t="s">
        <v>175</v>
      </c>
      <c r="D3293" s="186" t="s">
        <v>176</v>
      </c>
      <c r="E3293" s="187">
        <v>16.63</v>
      </c>
    </row>
    <row r="3294" spans="1:5">
      <c r="A3294" s="186">
        <v>4211</v>
      </c>
      <c r="B3294" s="186" t="s">
        <v>4100</v>
      </c>
      <c r="C3294" s="186" t="s">
        <v>175</v>
      </c>
      <c r="D3294" s="186" t="s">
        <v>176</v>
      </c>
      <c r="E3294" s="187">
        <v>1.86</v>
      </c>
    </row>
    <row r="3295" spans="1:5">
      <c r="A3295" s="186">
        <v>4209</v>
      </c>
      <c r="B3295" s="186" t="s">
        <v>4101</v>
      </c>
      <c r="C3295" s="186" t="s">
        <v>175</v>
      </c>
      <c r="D3295" s="186" t="s">
        <v>177</v>
      </c>
      <c r="E3295" s="187">
        <v>21.84</v>
      </c>
    </row>
    <row r="3296" spans="1:5">
      <c r="A3296" s="186">
        <v>4180</v>
      </c>
      <c r="B3296" s="186" t="s">
        <v>4102</v>
      </c>
      <c r="C3296" s="186" t="s">
        <v>175</v>
      </c>
      <c r="D3296" s="186" t="s">
        <v>177</v>
      </c>
      <c r="E3296" s="187">
        <v>16.440000000000001</v>
      </c>
    </row>
    <row r="3297" spans="1:5">
      <c r="A3297" s="186">
        <v>4177</v>
      </c>
      <c r="B3297" s="186" t="s">
        <v>4103</v>
      </c>
      <c r="C3297" s="186" t="s">
        <v>175</v>
      </c>
      <c r="D3297" s="186" t="s">
        <v>177</v>
      </c>
      <c r="E3297" s="187">
        <v>5.46</v>
      </c>
    </row>
    <row r="3298" spans="1:5">
      <c r="A3298" s="186">
        <v>4179</v>
      </c>
      <c r="B3298" s="186" t="s">
        <v>4104</v>
      </c>
      <c r="C3298" s="186" t="s">
        <v>175</v>
      </c>
      <c r="D3298" s="186" t="s">
        <v>177</v>
      </c>
      <c r="E3298" s="187">
        <v>11.17</v>
      </c>
    </row>
    <row r="3299" spans="1:5">
      <c r="A3299" s="186">
        <v>4208</v>
      </c>
      <c r="B3299" s="186" t="s">
        <v>4105</v>
      </c>
      <c r="C3299" s="186" t="s">
        <v>175</v>
      </c>
      <c r="D3299" s="186" t="s">
        <v>177</v>
      </c>
      <c r="E3299" s="187">
        <v>51.99</v>
      </c>
    </row>
    <row r="3300" spans="1:5">
      <c r="A3300" s="186">
        <v>4181</v>
      </c>
      <c r="B3300" s="186" t="s">
        <v>4106</v>
      </c>
      <c r="C3300" s="186" t="s">
        <v>175</v>
      </c>
      <c r="D3300" s="186" t="s">
        <v>177</v>
      </c>
      <c r="E3300" s="187">
        <v>33.97</v>
      </c>
    </row>
    <row r="3301" spans="1:5">
      <c r="A3301" s="186">
        <v>4178</v>
      </c>
      <c r="B3301" s="186" t="s">
        <v>4107</v>
      </c>
      <c r="C3301" s="186" t="s">
        <v>175</v>
      </c>
      <c r="D3301" s="186" t="s">
        <v>177</v>
      </c>
      <c r="E3301" s="187">
        <v>7.57</v>
      </c>
    </row>
    <row r="3302" spans="1:5">
      <c r="A3302" s="186">
        <v>4182</v>
      </c>
      <c r="B3302" s="186" t="s">
        <v>4108</v>
      </c>
      <c r="C3302" s="186" t="s">
        <v>175</v>
      </c>
      <c r="D3302" s="186" t="s">
        <v>177</v>
      </c>
      <c r="E3302" s="187">
        <v>84.58</v>
      </c>
    </row>
    <row r="3303" spans="1:5">
      <c r="A3303" s="186">
        <v>4183</v>
      </c>
      <c r="B3303" s="186" t="s">
        <v>4109</v>
      </c>
      <c r="C3303" s="186" t="s">
        <v>175</v>
      </c>
      <c r="D3303" s="186" t="s">
        <v>177</v>
      </c>
      <c r="E3303" s="187">
        <v>136.16999999999999</v>
      </c>
    </row>
    <row r="3304" spans="1:5">
      <c r="A3304" s="186">
        <v>4184</v>
      </c>
      <c r="B3304" s="186" t="s">
        <v>4110</v>
      </c>
      <c r="C3304" s="186" t="s">
        <v>175</v>
      </c>
      <c r="D3304" s="186" t="s">
        <v>177</v>
      </c>
      <c r="E3304" s="187">
        <v>300.58</v>
      </c>
    </row>
    <row r="3305" spans="1:5">
      <c r="A3305" s="186">
        <v>4185</v>
      </c>
      <c r="B3305" s="186" t="s">
        <v>4111</v>
      </c>
      <c r="C3305" s="186" t="s">
        <v>175</v>
      </c>
      <c r="D3305" s="186" t="s">
        <v>177</v>
      </c>
      <c r="E3305" s="187">
        <v>499.43</v>
      </c>
    </row>
    <row r="3306" spans="1:5">
      <c r="A3306" s="186">
        <v>4205</v>
      </c>
      <c r="B3306" s="186" t="s">
        <v>4112</v>
      </c>
      <c r="C3306" s="186" t="s">
        <v>175</v>
      </c>
      <c r="D3306" s="186" t="s">
        <v>177</v>
      </c>
      <c r="E3306" s="187">
        <v>28.84</v>
      </c>
    </row>
    <row r="3307" spans="1:5">
      <c r="A3307" s="186">
        <v>4192</v>
      </c>
      <c r="B3307" s="186" t="s">
        <v>4113</v>
      </c>
      <c r="C3307" s="186" t="s">
        <v>175</v>
      </c>
      <c r="D3307" s="186" t="s">
        <v>177</v>
      </c>
      <c r="E3307" s="187">
        <v>28.84</v>
      </c>
    </row>
    <row r="3308" spans="1:5">
      <c r="A3308" s="186">
        <v>4191</v>
      </c>
      <c r="B3308" s="186" t="s">
        <v>4114</v>
      </c>
      <c r="C3308" s="186" t="s">
        <v>175</v>
      </c>
      <c r="D3308" s="186" t="s">
        <v>177</v>
      </c>
      <c r="E3308" s="187">
        <v>28.84</v>
      </c>
    </row>
    <row r="3309" spans="1:5">
      <c r="A3309" s="186">
        <v>4207</v>
      </c>
      <c r="B3309" s="186" t="s">
        <v>4115</v>
      </c>
      <c r="C3309" s="186" t="s">
        <v>175</v>
      </c>
      <c r="D3309" s="186" t="s">
        <v>177</v>
      </c>
      <c r="E3309" s="187">
        <v>23.21</v>
      </c>
    </row>
    <row r="3310" spans="1:5">
      <c r="A3310" s="186">
        <v>4206</v>
      </c>
      <c r="B3310" s="186" t="s">
        <v>4116</v>
      </c>
      <c r="C3310" s="186" t="s">
        <v>175</v>
      </c>
      <c r="D3310" s="186" t="s">
        <v>177</v>
      </c>
      <c r="E3310" s="187">
        <v>22.54</v>
      </c>
    </row>
    <row r="3311" spans="1:5">
      <c r="A3311" s="186">
        <v>4190</v>
      </c>
      <c r="B3311" s="186" t="s">
        <v>4117</v>
      </c>
      <c r="C3311" s="186" t="s">
        <v>175</v>
      </c>
      <c r="D3311" s="186" t="s">
        <v>177</v>
      </c>
      <c r="E3311" s="187">
        <v>22.54</v>
      </c>
    </row>
    <row r="3312" spans="1:5">
      <c r="A3312" s="186">
        <v>4186</v>
      </c>
      <c r="B3312" s="186" t="s">
        <v>4118</v>
      </c>
      <c r="C3312" s="186" t="s">
        <v>175</v>
      </c>
      <c r="D3312" s="186" t="s">
        <v>177</v>
      </c>
      <c r="E3312" s="187">
        <v>6.66</v>
      </c>
    </row>
    <row r="3313" spans="1:5">
      <c r="A3313" s="186">
        <v>4188</v>
      </c>
      <c r="B3313" s="186" t="s">
        <v>4119</v>
      </c>
      <c r="C3313" s="186" t="s">
        <v>175</v>
      </c>
      <c r="D3313" s="186" t="s">
        <v>177</v>
      </c>
      <c r="E3313" s="187">
        <v>13.6</v>
      </c>
    </row>
    <row r="3314" spans="1:5">
      <c r="A3314" s="186">
        <v>4189</v>
      </c>
      <c r="B3314" s="186" t="s">
        <v>4120</v>
      </c>
      <c r="C3314" s="186" t="s">
        <v>175</v>
      </c>
      <c r="D3314" s="186" t="s">
        <v>177</v>
      </c>
      <c r="E3314" s="187">
        <v>13.6</v>
      </c>
    </row>
    <row r="3315" spans="1:5">
      <c r="A3315" s="186">
        <v>4197</v>
      </c>
      <c r="B3315" s="186" t="s">
        <v>4121</v>
      </c>
      <c r="C3315" s="186" t="s">
        <v>175</v>
      </c>
      <c r="D3315" s="186" t="s">
        <v>177</v>
      </c>
      <c r="E3315" s="187">
        <v>72.02</v>
      </c>
    </row>
    <row r="3316" spans="1:5">
      <c r="A3316" s="186">
        <v>4194</v>
      </c>
      <c r="B3316" s="186" t="s">
        <v>4122</v>
      </c>
      <c r="C3316" s="186" t="s">
        <v>175</v>
      </c>
      <c r="D3316" s="186" t="s">
        <v>177</v>
      </c>
      <c r="E3316" s="187">
        <v>43.52</v>
      </c>
    </row>
    <row r="3317" spans="1:5">
      <c r="A3317" s="186">
        <v>4193</v>
      </c>
      <c r="B3317" s="186" t="s">
        <v>4123</v>
      </c>
      <c r="C3317" s="186" t="s">
        <v>175</v>
      </c>
      <c r="D3317" s="186" t="s">
        <v>177</v>
      </c>
      <c r="E3317" s="187">
        <v>43.52</v>
      </c>
    </row>
    <row r="3318" spans="1:5">
      <c r="A3318" s="186">
        <v>4204</v>
      </c>
      <c r="B3318" s="186" t="s">
        <v>4124</v>
      </c>
      <c r="C3318" s="186" t="s">
        <v>175</v>
      </c>
      <c r="D3318" s="186" t="s">
        <v>177</v>
      </c>
      <c r="E3318" s="187">
        <v>43.52</v>
      </c>
    </row>
    <row r="3319" spans="1:5">
      <c r="A3319" s="186">
        <v>4187</v>
      </c>
      <c r="B3319" s="186" t="s">
        <v>4125</v>
      </c>
      <c r="C3319" s="186" t="s">
        <v>175</v>
      </c>
      <c r="D3319" s="186" t="s">
        <v>177</v>
      </c>
      <c r="E3319" s="187">
        <v>8.67</v>
      </c>
    </row>
    <row r="3320" spans="1:5">
      <c r="A3320" s="186">
        <v>4202</v>
      </c>
      <c r="B3320" s="186" t="s">
        <v>4126</v>
      </c>
      <c r="C3320" s="186" t="s">
        <v>175</v>
      </c>
      <c r="D3320" s="186" t="s">
        <v>177</v>
      </c>
      <c r="E3320" s="187">
        <v>131.53</v>
      </c>
    </row>
    <row r="3321" spans="1:5">
      <c r="A3321" s="186">
        <v>4203</v>
      </c>
      <c r="B3321" s="186" t="s">
        <v>4127</v>
      </c>
      <c r="C3321" s="186" t="s">
        <v>175</v>
      </c>
      <c r="D3321" s="186" t="s">
        <v>177</v>
      </c>
      <c r="E3321" s="187">
        <v>116.16</v>
      </c>
    </row>
    <row r="3322" spans="1:5">
      <c r="A3322" s="186">
        <v>40368</v>
      </c>
      <c r="B3322" s="186" t="s">
        <v>4128</v>
      </c>
      <c r="C3322" s="186" t="s">
        <v>175</v>
      </c>
      <c r="D3322" s="186" t="s">
        <v>177</v>
      </c>
      <c r="E3322" s="187">
        <v>49.54</v>
      </c>
    </row>
    <row r="3323" spans="1:5">
      <c r="A3323" s="186">
        <v>40365</v>
      </c>
      <c r="B3323" s="186" t="s">
        <v>4129</v>
      </c>
      <c r="C3323" s="186" t="s">
        <v>175</v>
      </c>
      <c r="D3323" s="186" t="s">
        <v>177</v>
      </c>
      <c r="E3323" s="187">
        <v>33.42</v>
      </c>
    </row>
    <row r="3324" spans="1:5">
      <c r="A3324" s="186">
        <v>40356</v>
      </c>
      <c r="B3324" s="186" t="s">
        <v>4130</v>
      </c>
      <c r="C3324" s="186" t="s">
        <v>175</v>
      </c>
      <c r="D3324" s="186" t="s">
        <v>177</v>
      </c>
      <c r="E3324" s="187">
        <v>11.42</v>
      </c>
    </row>
    <row r="3325" spans="1:5">
      <c r="A3325" s="186">
        <v>40362</v>
      </c>
      <c r="B3325" s="186" t="s">
        <v>4131</v>
      </c>
      <c r="C3325" s="186" t="s">
        <v>175</v>
      </c>
      <c r="D3325" s="186" t="s">
        <v>177</v>
      </c>
      <c r="E3325" s="187">
        <v>22.14</v>
      </c>
    </row>
    <row r="3326" spans="1:5">
      <c r="A3326" s="186">
        <v>40374</v>
      </c>
      <c r="B3326" s="186" t="s">
        <v>4132</v>
      </c>
      <c r="C3326" s="186" t="s">
        <v>175</v>
      </c>
      <c r="D3326" s="186" t="s">
        <v>177</v>
      </c>
      <c r="E3326" s="187">
        <v>129.47999999999999</v>
      </c>
    </row>
    <row r="3327" spans="1:5">
      <c r="A3327" s="186">
        <v>40371</v>
      </c>
      <c r="B3327" s="186" t="s">
        <v>4133</v>
      </c>
      <c r="C3327" s="186" t="s">
        <v>175</v>
      </c>
      <c r="D3327" s="186" t="s">
        <v>177</v>
      </c>
      <c r="E3327" s="187">
        <v>81.5</v>
      </c>
    </row>
    <row r="3328" spans="1:5">
      <c r="A3328" s="186">
        <v>40359</v>
      </c>
      <c r="B3328" s="186" t="s">
        <v>4134</v>
      </c>
      <c r="C3328" s="186" t="s">
        <v>175</v>
      </c>
      <c r="D3328" s="186" t="s">
        <v>177</v>
      </c>
      <c r="E3328" s="187">
        <v>14.75</v>
      </c>
    </row>
    <row r="3329" spans="1:5">
      <c r="A3329" s="186">
        <v>7595</v>
      </c>
      <c r="B3329" s="186" t="s">
        <v>4135</v>
      </c>
      <c r="C3329" s="186" t="s">
        <v>187</v>
      </c>
      <c r="D3329" s="186" t="s">
        <v>176</v>
      </c>
      <c r="E3329" s="187">
        <v>7.49</v>
      </c>
    </row>
    <row r="3330" spans="1:5">
      <c r="A3330" s="186">
        <v>41094</v>
      </c>
      <c r="B3330" s="186" t="s">
        <v>4136</v>
      </c>
      <c r="C3330" s="186" t="s">
        <v>188</v>
      </c>
      <c r="D3330" s="186" t="s">
        <v>176</v>
      </c>
      <c r="E3330" s="188">
        <v>1327.43</v>
      </c>
    </row>
    <row r="3331" spans="1:5">
      <c r="A3331" s="186">
        <v>39609</v>
      </c>
      <c r="B3331" s="186" t="s">
        <v>4137</v>
      </c>
      <c r="C3331" s="186" t="s">
        <v>175</v>
      </c>
      <c r="D3331" s="186" t="s">
        <v>177</v>
      </c>
      <c r="E3331" s="188">
        <v>60314.78</v>
      </c>
    </row>
    <row r="3332" spans="1:5">
      <c r="A3332" s="186">
        <v>39610</v>
      </c>
      <c r="B3332" s="186" t="s">
        <v>4138</v>
      </c>
      <c r="C3332" s="186" t="s">
        <v>175</v>
      </c>
      <c r="D3332" s="186" t="s">
        <v>177</v>
      </c>
      <c r="E3332" s="188">
        <v>88040.77</v>
      </c>
    </row>
    <row r="3333" spans="1:5">
      <c r="A3333" s="186">
        <v>39611</v>
      </c>
      <c r="B3333" s="186" t="s">
        <v>4139</v>
      </c>
      <c r="C3333" s="186" t="s">
        <v>175</v>
      </c>
      <c r="D3333" s="186" t="s">
        <v>177</v>
      </c>
      <c r="E3333" s="188">
        <v>106543.74</v>
      </c>
    </row>
    <row r="3334" spans="1:5">
      <c r="A3334" s="186">
        <v>39612</v>
      </c>
      <c r="B3334" s="186" t="s">
        <v>4140</v>
      </c>
      <c r="C3334" s="186" t="s">
        <v>175</v>
      </c>
      <c r="D3334" s="186" t="s">
        <v>177</v>
      </c>
      <c r="E3334" s="188">
        <v>166903.17000000001</v>
      </c>
    </row>
    <row r="3335" spans="1:5">
      <c r="A3335" s="186">
        <v>39608</v>
      </c>
      <c r="B3335" s="186" t="s">
        <v>4141</v>
      </c>
      <c r="C3335" s="186" t="s">
        <v>175</v>
      </c>
      <c r="D3335" s="186" t="s">
        <v>177</v>
      </c>
      <c r="E3335" s="188">
        <v>48227.07</v>
      </c>
    </row>
    <row r="3336" spans="1:5">
      <c r="A3336" s="186">
        <v>38175</v>
      </c>
      <c r="B3336" s="186" t="s">
        <v>4142</v>
      </c>
      <c r="C3336" s="186" t="s">
        <v>175</v>
      </c>
      <c r="D3336" s="186" t="s">
        <v>176</v>
      </c>
      <c r="E3336" s="187">
        <v>3.69</v>
      </c>
    </row>
    <row r="3337" spans="1:5">
      <c r="A3337" s="186">
        <v>38176</v>
      </c>
      <c r="B3337" s="186" t="s">
        <v>4143</v>
      </c>
      <c r="C3337" s="186" t="s">
        <v>175</v>
      </c>
      <c r="D3337" s="186" t="s">
        <v>176</v>
      </c>
      <c r="E3337" s="187">
        <v>10.86</v>
      </c>
    </row>
    <row r="3338" spans="1:5">
      <c r="A3338" s="186">
        <v>36152</v>
      </c>
      <c r="B3338" s="186" t="s">
        <v>4144</v>
      </c>
      <c r="C3338" s="186" t="s">
        <v>175</v>
      </c>
      <c r="D3338" s="186" t="s">
        <v>176</v>
      </c>
      <c r="E3338" s="187">
        <v>4.68</v>
      </c>
    </row>
    <row r="3339" spans="1:5">
      <c r="A3339" s="186">
        <v>11138</v>
      </c>
      <c r="B3339" s="186" t="s">
        <v>4145</v>
      </c>
      <c r="C3339" s="186" t="s">
        <v>180</v>
      </c>
      <c r="D3339" s="186" t="s">
        <v>176</v>
      </c>
      <c r="E3339" s="187">
        <v>3</v>
      </c>
    </row>
    <row r="3340" spans="1:5">
      <c r="A3340" s="186">
        <v>4221</v>
      </c>
      <c r="B3340" s="186" t="s">
        <v>4146</v>
      </c>
      <c r="C3340" s="186" t="s">
        <v>180</v>
      </c>
      <c r="D3340" s="186" t="s">
        <v>174</v>
      </c>
      <c r="E3340" s="187">
        <v>4.67</v>
      </c>
    </row>
    <row r="3341" spans="1:5">
      <c r="A3341" s="186">
        <v>4227</v>
      </c>
      <c r="B3341" s="186" t="s">
        <v>4147</v>
      </c>
      <c r="C3341" s="186" t="s">
        <v>180</v>
      </c>
      <c r="D3341" s="186" t="s">
        <v>174</v>
      </c>
      <c r="E3341" s="187">
        <v>20.5</v>
      </c>
    </row>
    <row r="3342" spans="1:5">
      <c r="A3342" s="186">
        <v>38170</v>
      </c>
      <c r="B3342" s="186" t="s">
        <v>4148</v>
      </c>
      <c r="C3342" s="186" t="s">
        <v>175</v>
      </c>
      <c r="D3342" s="186" t="s">
        <v>176</v>
      </c>
      <c r="E3342" s="187">
        <v>16.13</v>
      </c>
    </row>
    <row r="3343" spans="1:5">
      <c r="A3343" s="186">
        <v>4252</v>
      </c>
      <c r="B3343" s="186" t="s">
        <v>4149</v>
      </c>
      <c r="C3343" s="186" t="s">
        <v>187</v>
      </c>
      <c r="D3343" s="186" t="s">
        <v>176</v>
      </c>
      <c r="E3343" s="187">
        <v>22.43</v>
      </c>
    </row>
    <row r="3344" spans="1:5">
      <c r="A3344" s="186">
        <v>40980</v>
      </c>
      <c r="B3344" s="186" t="s">
        <v>4150</v>
      </c>
      <c r="C3344" s="186" t="s">
        <v>188</v>
      </c>
      <c r="D3344" s="186" t="s">
        <v>176</v>
      </c>
      <c r="E3344" s="188">
        <v>3968.54</v>
      </c>
    </row>
    <row r="3345" spans="1:5">
      <c r="A3345" s="186">
        <v>4243</v>
      </c>
      <c r="B3345" s="186" t="s">
        <v>4151</v>
      </c>
      <c r="C3345" s="186" t="s">
        <v>187</v>
      </c>
      <c r="D3345" s="186" t="s">
        <v>176</v>
      </c>
      <c r="E3345" s="187">
        <v>18.239999999999998</v>
      </c>
    </row>
    <row r="3346" spans="1:5">
      <c r="A3346" s="186">
        <v>41031</v>
      </c>
      <c r="B3346" s="186" t="s">
        <v>4152</v>
      </c>
      <c r="C3346" s="186" t="s">
        <v>188</v>
      </c>
      <c r="D3346" s="186" t="s">
        <v>176</v>
      </c>
      <c r="E3346" s="188">
        <v>3227.79</v>
      </c>
    </row>
    <row r="3347" spans="1:5">
      <c r="A3347" s="186">
        <v>37666</v>
      </c>
      <c r="B3347" s="186" t="s">
        <v>4153</v>
      </c>
      <c r="C3347" s="186" t="s">
        <v>187</v>
      </c>
      <c r="D3347" s="186" t="s">
        <v>176</v>
      </c>
      <c r="E3347" s="187">
        <v>17.61</v>
      </c>
    </row>
    <row r="3348" spans="1:5">
      <c r="A3348" s="186">
        <v>40986</v>
      </c>
      <c r="B3348" s="186" t="s">
        <v>4154</v>
      </c>
      <c r="C3348" s="186" t="s">
        <v>188</v>
      </c>
      <c r="D3348" s="186" t="s">
        <v>176</v>
      </c>
      <c r="E3348" s="188">
        <v>3114.92</v>
      </c>
    </row>
    <row r="3349" spans="1:5">
      <c r="A3349" s="186">
        <v>4250</v>
      </c>
      <c r="B3349" s="186" t="s">
        <v>4155</v>
      </c>
      <c r="C3349" s="186" t="s">
        <v>187</v>
      </c>
      <c r="D3349" s="186" t="s">
        <v>176</v>
      </c>
      <c r="E3349" s="187">
        <v>20.23</v>
      </c>
    </row>
    <row r="3350" spans="1:5">
      <c r="A3350" s="186">
        <v>40978</v>
      </c>
      <c r="B3350" s="186" t="s">
        <v>4156</v>
      </c>
      <c r="C3350" s="186" t="s">
        <v>188</v>
      </c>
      <c r="D3350" s="186" t="s">
        <v>176</v>
      </c>
      <c r="E3350" s="188">
        <v>3579.61</v>
      </c>
    </row>
    <row r="3351" spans="1:5">
      <c r="A3351" s="186">
        <v>25960</v>
      </c>
      <c r="B3351" s="186" t="s">
        <v>4157</v>
      </c>
      <c r="C3351" s="186" t="s">
        <v>187</v>
      </c>
      <c r="D3351" s="186" t="s">
        <v>176</v>
      </c>
      <c r="E3351" s="187">
        <v>22.45</v>
      </c>
    </row>
    <row r="3352" spans="1:5">
      <c r="A3352" s="186">
        <v>41043</v>
      </c>
      <c r="B3352" s="186" t="s">
        <v>4158</v>
      </c>
      <c r="C3352" s="186" t="s">
        <v>188</v>
      </c>
      <c r="D3352" s="186" t="s">
        <v>176</v>
      </c>
      <c r="E3352" s="188">
        <v>3972.66</v>
      </c>
    </row>
    <row r="3353" spans="1:5">
      <c r="A3353" s="186">
        <v>4234</v>
      </c>
      <c r="B3353" s="186" t="s">
        <v>4159</v>
      </c>
      <c r="C3353" s="186" t="s">
        <v>187</v>
      </c>
      <c r="D3353" s="186" t="s">
        <v>174</v>
      </c>
      <c r="E3353" s="187">
        <v>24.61</v>
      </c>
    </row>
    <row r="3354" spans="1:5">
      <c r="A3354" s="186">
        <v>40987</v>
      </c>
      <c r="B3354" s="186" t="s">
        <v>4160</v>
      </c>
      <c r="C3354" s="186" t="s">
        <v>188</v>
      </c>
      <c r="D3354" s="186" t="s">
        <v>176</v>
      </c>
      <c r="E3354" s="188">
        <v>4351.87</v>
      </c>
    </row>
    <row r="3355" spans="1:5">
      <c r="A3355" s="186">
        <v>4253</v>
      </c>
      <c r="B3355" s="186" t="s">
        <v>4161</v>
      </c>
      <c r="C3355" s="186" t="s">
        <v>187</v>
      </c>
      <c r="D3355" s="186" t="s">
        <v>176</v>
      </c>
      <c r="E3355" s="187">
        <v>14.14</v>
      </c>
    </row>
    <row r="3356" spans="1:5">
      <c r="A3356" s="186">
        <v>40981</v>
      </c>
      <c r="B3356" s="186" t="s">
        <v>4162</v>
      </c>
      <c r="C3356" s="186" t="s">
        <v>188</v>
      </c>
      <c r="D3356" s="186" t="s">
        <v>176</v>
      </c>
      <c r="E3356" s="188">
        <v>2501.59</v>
      </c>
    </row>
    <row r="3357" spans="1:5">
      <c r="A3357" s="186">
        <v>4254</v>
      </c>
      <c r="B3357" s="186" t="s">
        <v>4163</v>
      </c>
      <c r="C3357" s="186" t="s">
        <v>187</v>
      </c>
      <c r="D3357" s="186" t="s">
        <v>176</v>
      </c>
      <c r="E3357" s="187">
        <v>19.93</v>
      </c>
    </row>
    <row r="3358" spans="1:5">
      <c r="A3358" s="186">
        <v>41036</v>
      </c>
      <c r="B3358" s="186" t="s">
        <v>4164</v>
      </c>
      <c r="C3358" s="186" t="s">
        <v>188</v>
      </c>
      <c r="D3358" s="186" t="s">
        <v>176</v>
      </c>
      <c r="E3358" s="188">
        <v>3525.55</v>
      </c>
    </row>
    <row r="3359" spans="1:5">
      <c r="A3359" s="186">
        <v>4251</v>
      </c>
      <c r="B3359" s="186" t="s">
        <v>4165</v>
      </c>
      <c r="C3359" s="186" t="s">
        <v>187</v>
      </c>
      <c r="D3359" s="186" t="s">
        <v>176</v>
      </c>
      <c r="E3359" s="187">
        <v>22.03</v>
      </c>
    </row>
    <row r="3360" spans="1:5">
      <c r="A3360" s="186">
        <v>40979</v>
      </c>
      <c r="B3360" s="186" t="s">
        <v>4166</v>
      </c>
      <c r="C3360" s="186" t="s">
        <v>188</v>
      </c>
      <c r="D3360" s="186" t="s">
        <v>176</v>
      </c>
      <c r="E3360" s="188">
        <v>3895.91</v>
      </c>
    </row>
    <row r="3361" spans="1:5">
      <c r="A3361" s="186">
        <v>4230</v>
      </c>
      <c r="B3361" s="186" t="s">
        <v>4167</v>
      </c>
      <c r="C3361" s="186" t="s">
        <v>187</v>
      </c>
      <c r="D3361" s="186" t="s">
        <v>176</v>
      </c>
      <c r="E3361" s="187">
        <v>19.02</v>
      </c>
    </row>
    <row r="3362" spans="1:5">
      <c r="A3362" s="186">
        <v>40998</v>
      </c>
      <c r="B3362" s="186" t="s">
        <v>4168</v>
      </c>
      <c r="C3362" s="186" t="s">
        <v>188</v>
      </c>
      <c r="D3362" s="186" t="s">
        <v>176</v>
      </c>
      <c r="E3362" s="188">
        <v>3367.15</v>
      </c>
    </row>
    <row r="3363" spans="1:5">
      <c r="A3363" s="186">
        <v>4257</v>
      </c>
      <c r="B3363" s="186" t="s">
        <v>4169</v>
      </c>
      <c r="C3363" s="186" t="s">
        <v>187</v>
      </c>
      <c r="D3363" s="186" t="s">
        <v>176</v>
      </c>
      <c r="E3363" s="187">
        <v>13.38</v>
      </c>
    </row>
    <row r="3364" spans="1:5">
      <c r="A3364" s="186">
        <v>40982</v>
      </c>
      <c r="B3364" s="186" t="s">
        <v>4170</v>
      </c>
      <c r="C3364" s="186" t="s">
        <v>188</v>
      </c>
      <c r="D3364" s="186" t="s">
        <v>176</v>
      </c>
      <c r="E3364" s="188">
        <v>2368.94</v>
      </c>
    </row>
    <row r="3365" spans="1:5">
      <c r="A3365" s="186">
        <v>4240</v>
      </c>
      <c r="B3365" s="186" t="s">
        <v>4171</v>
      </c>
      <c r="C3365" s="186" t="s">
        <v>187</v>
      </c>
      <c r="D3365" s="186" t="s">
        <v>176</v>
      </c>
      <c r="E3365" s="187">
        <v>22.84</v>
      </c>
    </row>
    <row r="3366" spans="1:5">
      <c r="A3366" s="186">
        <v>41026</v>
      </c>
      <c r="B3366" s="186" t="s">
        <v>4172</v>
      </c>
      <c r="C3366" s="186" t="s">
        <v>188</v>
      </c>
      <c r="D3366" s="186" t="s">
        <v>176</v>
      </c>
      <c r="E3366" s="188">
        <v>4040.37</v>
      </c>
    </row>
    <row r="3367" spans="1:5">
      <c r="A3367" s="186">
        <v>4239</v>
      </c>
      <c r="B3367" s="186" t="s">
        <v>4173</v>
      </c>
      <c r="C3367" s="186" t="s">
        <v>187</v>
      </c>
      <c r="D3367" s="186" t="s">
        <v>176</v>
      </c>
      <c r="E3367" s="187">
        <v>28.02</v>
      </c>
    </row>
    <row r="3368" spans="1:5">
      <c r="A3368" s="186">
        <v>41024</v>
      </c>
      <c r="B3368" s="186" t="s">
        <v>4174</v>
      </c>
      <c r="C3368" s="186" t="s">
        <v>188</v>
      </c>
      <c r="D3368" s="186" t="s">
        <v>176</v>
      </c>
      <c r="E3368" s="188">
        <v>4956.8</v>
      </c>
    </row>
    <row r="3369" spans="1:5">
      <c r="A3369" s="186">
        <v>4248</v>
      </c>
      <c r="B3369" s="186" t="s">
        <v>4175</v>
      </c>
      <c r="C3369" s="186" t="s">
        <v>187</v>
      </c>
      <c r="D3369" s="186" t="s">
        <v>176</v>
      </c>
      <c r="E3369" s="187">
        <v>19.59</v>
      </c>
    </row>
    <row r="3370" spans="1:5">
      <c r="A3370" s="186">
        <v>41033</v>
      </c>
      <c r="B3370" s="186" t="s">
        <v>4176</v>
      </c>
      <c r="C3370" s="186" t="s">
        <v>188</v>
      </c>
      <c r="D3370" s="186" t="s">
        <v>176</v>
      </c>
      <c r="E3370" s="188">
        <v>3466.33</v>
      </c>
    </row>
    <row r="3371" spans="1:5">
      <c r="A3371" s="186">
        <v>25959</v>
      </c>
      <c r="B3371" s="186" t="s">
        <v>4177</v>
      </c>
      <c r="C3371" s="186" t="s">
        <v>187</v>
      </c>
      <c r="D3371" s="186" t="s">
        <v>176</v>
      </c>
      <c r="E3371" s="187">
        <v>23.57</v>
      </c>
    </row>
    <row r="3372" spans="1:5">
      <c r="A3372" s="186">
        <v>41040</v>
      </c>
      <c r="B3372" s="186" t="s">
        <v>4178</v>
      </c>
      <c r="C3372" s="186" t="s">
        <v>188</v>
      </c>
      <c r="D3372" s="186" t="s">
        <v>176</v>
      </c>
      <c r="E3372" s="188">
        <v>4171.29</v>
      </c>
    </row>
    <row r="3373" spans="1:5">
      <c r="A3373" s="186">
        <v>4238</v>
      </c>
      <c r="B3373" s="186" t="s">
        <v>4179</v>
      </c>
      <c r="C3373" s="186" t="s">
        <v>187</v>
      </c>
      <c r="D3373" s="186" t="s">
        <v>176</v>
      </c>
      <c r="E3373" s="187">
        <v>19.02</v>
      </c>
    </row>
    <row r="3374" spans="1:5">
      <c r="A3374" s="186">
        <v>41012</v>
      </c>
      <c r="B3374" s="186" t="s">
        <v>4180</v>
      </c>
      <c r="C3374" s="186" t="s">
        <v>188</v>
      </c>
      <c r="D3374" s="186" t="s">
        <v>176</v>
      </c>
      <c r="E3374" s="188">
        <v>3367.15</v>
      </c>
    </row>
    <row r="3375" spans="1:5">
      <c r="A3375" s="186">
        <v>4237</v>
      </c>
      <c r="B3375" s="186" t="s">
        <v>4181</v>
      </c>
      <c r="C3375" s="186" t="s">
        <v>187</v>
      </c>
      <c r="D3375" s="186" t="s">
        <v>176</v>
      </c>
      <c r="E3375" s="187">
        <v>19.93</v>
      </c>
    </row>
    <row r="3376" spans="1:5">
      <c r="A3376" s="186">
        <v>41002</v>
      </c>
      <c r="B3376" s="186" t="s">
        <v>4182</v>
      </c>
      <c r="C3376" s="186" t="s">
        <v>188</v>
      </c>
      <c r="D3376" s="186" t="s">
        <v>176</v>
      </c>
      <c r="E3376" s="188">
        <v>3525.55</v>
      </c>
    </row>
    <row r="3377" spans="1:5">
      <c r="A3377" s="186">
        <v>4233</v>
      </c>
      <c r="B3377" s="186" t="s">
        <v>4183</v>
      </c>
      <c r="C3377" s="186" t="s">
        <v>187</v>
      </c>
      <c r="D3377" s="186" t="s">
        <v>176</v>
      </c>
      <c r="E3377" s="187">
        <v>20.239999999999998</v>
      </c>
    </row>
    <row r="3378" spans="1:5">
      <c r="A3378" s="186">
        <v>41001</v>
      </c>
      <c r="B3378" s="186" t="s">
        <v>4184</v>
      </c>
      <c r="C3378" s="186" t="s">
        <v>188</v>
      </c>
      <c r="D3378" s="186" t="s">
        <v>176</v>
      </c>
      <c r="E3378" s="188">
        <v>3582.16</v>
      </c>
    </row>
    <row r="3379" spans="1:5">
      <c r="A3379" s="186">
        <v>2</v>
      </c>
      <c r="B3379" s="186" t="s">
        <v>4185</v>
      </c>
      <c r="C3379" s="186" t="s">
        <v>186</v>
      </c>
      <c r="D3379" s="186" t="s">
        <v>176</v>
      </c>
      <c r="E3379" s="187">
        <v>9.81</v>
      </c>
    </row>
    <row r="3380" spans="1:5">
      <c r="A3380" s="186">
        <v>36517</v>
      </c>
      <c r="B3380" s="186" t="s">
        <v>4186</v>
      </c>
      <c r="C3380" s="186" t="s">
        <v>175</v>
      </c>
      <c r="D3380" s="186" t="s">
        <v>177</v>
      </c>
      <c r="E3380" s="188">
        <v>414696</v>
      </c>
    </row>
    <row r="3381" spans="1:5">
      <c r="A3381" s="186">
        <v>4262</v>
      </c>
      <c r="B3381" s="186" t="s">
        <v>4187</v>
      </c>
      <c r="C3381" s="186" t="s">
        <v>175</v>
      </c>
      <c r="D3381" s="186" t="s">
        <v>177</v>
      </c>
      <c r="E3381" s="188">
        <v>467000</v>
      </c>
    </row>
    <row r="3382" spans="1:5">
      <c r="A3382" s="186">
        <v>4263</v>
      </c>
      <c r="B3382" s="186" t="s">
        <v>4188</v>
      </c>
      <c r="C3382" s="186" t="s">
        <v>175</v>
      </c>
      <c r="D3382" s="186" t="s">
        <v>177</v>
      </c>
      <c r="E3382" s="188">
        <v>647573.30000000005</v>
      </c>
    </row>
    <row r="3383" spans="1:5">
      <c r="A3383" s="186">
        <v>36518</v>
      </c>
      <c r="B3383" s="186" t="s">
        <v>4189</v>
      </c>
      <c r="C3383" s="186" t="s">
        <v>175</v>
      </c>
      <c r="D3383" s="186" t="s">
        <v>177</v>
      </c>
      <c r="E3383" s="188">
        <v>737237.3</v>
      </c>
    </row>
    <row r="3384" spans="1:5">
      <c r="A3384" s="186">
        <v>14221</v>
      </c>
      <c r="B3384" s="186" t="s">
        <v>4190</v>
      </c>
      <c r="C3384" s="186" t="s">
        <v>175</v>
      </c>
      <c r="D3384" s="186" t="s">
        <v>177</v>
      </c>
      <c r="E3384" s="188">
        <v>430262.65</v>
      </c>
    </row>
    <row r="3385" spans="1:5">
      <c r="A3385" s="186">
        <v>38402</v>
      </c>
      <c r="B3385" s="186" t="s">
        <v>4191</v>
      </c>
      <c r="C3385" s="186" t="s">
        <v>175</v>
      </c>
      <c r="D3385" s="186" t="s">
        <v>176</v>
      </c>
      <c r="E3385" s="187">
        <v>7.26</v>
      </c>
    </row>
    <row r="3386" spans="1:5">
      <c r="A3386" s="186">
        <v>3412</v>
      </c>
      <c r="B3386" s="186" t="s">
        <v>4192</v>
      </c>
      <c r="C3386" s="186" t="s">
        <v>173</v>
      </c>
      <c r="D3386" s="186" t="s">
        <v>177</v>
      </c>
      <c r="E3386" s="187">
        <v>21.4</v>
      </c>
    </row>
    <row r="3387" spans="1:5">
      <c r="A3387" s="186">
        <v>3413</v>
      </c>
      <c r="B3387" s="186" t="s">
        <v>4193</v>
      </c>
      <c r="C3387" s="186" t="s">
        <v>173</v>
      </c>
      <c r="D3387" s="186" t="s">
        <v>177</v>
      </c>
      <c r="E3387" s="187">
        <v>48.17</v>
      </c>
    </row>
    <row r="3388" spans="1:5">
      <c r="A3388" s="186">
        <v>39744</v>
      </c>
      <c r="B3388" s="186" t="s">
        <v>4194</v>
      </c>
      <c r="C3388" s="186" t="s">
        <v>173</v>
      </c>
      <c r="D3388" s="186" t="s">
        <v>177</v>
      </c>
      <c r="E3388" s="187">
        <v>37.4</v>
      </c>
    </row>
    <row r="3389" spans="1:5">
      <c r="A3389" s="186">
        <v>39745</v>
      </c>
      <c r="B3389" s="186" t="s">
        <v>4195</v>
      </c>
      <c r="C3389" s="186" t="s">
        <v>173</v>
      </c>
      <c r="D3389" s="186" t="s">
        <v>177</v>
      </c>
      <c r="E3389" s="187">
        <v>78.95</v>
      </c>
    </row>
    <row r="3390" spans="1:5">
      <c r="A3390" s="186">
        <v>39637</v>
      </c>
      <c r="B3390" s="186" t="s">
        <v>4196</v>
      </c>
      <c r="C3390" s="186" t="s">
        <v>173</v>
      </c>
      <c r="D3390" s="186" t="s">
        <v>176</v>
      </c>
      <c r="E3390" s="187">
        <v>83.65</v>
      </c>
    </row>
    <row r="3391" spans="1:5">
      <c r="A3391" s="186">
        <v>39638</v>
      </c>
      <c r="B3391" s="186" t="s">
        <v>4197</v>
      </c>
      <c r="C3391" s="186" t="s">
        <v>173</v>
      </c>
      <c r="D3391" s="186" t="s">
        <v>176</v>
      </c>
      <c r="E3391" s="187">
        <v>155.77000000000001</v>
      </c>
    </row>
    <row r="3392" spans="1:5">
      <c r="A3392" s="186">
        <v>39639</v>
      </c>
      <c r="B3392" s="186" t="s">
        <v>4198</v>
      </c>
      <c r="C3392" s="186" t="s">
        <v>173</v>
      </c>
      <c r="D3392" s="186" t="s">
        <v>176</v>
      </c>
      <c r="E3392" s="187">
        <v>205.37</v>
      </c>
    </row>
    <row r="3393" spans="1:5">
      <c r="A3393" s="186">
        <v>39517</v>
      </c>
      <c r="B3393" s="186" t="s">
        <v>4199</v>
      </c>
      <c r="C3393" s="186" t="s">
        <v>173</v>
      </c>
      <c r="D3393" s="186" t="s">
        <v>177</v>
      </c>
      <c r="E3393" s="187">
        <v>335.57</v>
      </c>
    </row>
    <row r="3394" spans="1:5">
      <c r="A3394" s="186">
        <v>39518</v>
      </c>
      <c r="B3394" s="186" t="s">
        <v>4200</v>
      </c>
      <c r="C3394" s="186" t="s">
        <v>173</v>
      </c>
      <c r="D3394" s="186" t="s">
        <v>177</v>
      </c>
      <c r="E3394" s="187">
        <v>397.83</v>
      </c>
    </row>
    <row r="3395" spans="1:5">
      <c r="A3395" s="186">
        <v>38366</v>
      </c>
      <c r="B3395" s="186" t="s">
        <v>4201</v>
      </c>
      <c r="C3395" s="186" t="s">
        <v>173</v>
      </c>
      <c r="D3395" s="186" t="s">
        <v>176</v>
      </c>
      <c r="E3395" s="187">
        <v>4.58</v>
      </c>
    </row>
    <row r="3396" spans="1:5">
      <c r="A3396" s="186">
        <v>11703</v>
      </c>
      <c r="B3396" s="186" t="s">
        <v>4202</v>
      </c>
      <c r="C3396" s="186" t="s">
        <v>175</v>
      </c>
      <c r="D3396" s="186" t="s">
        <v>176</v>
      </c>
      <c r="E3396" s="187">
        <v>23.59</v>
      </c>
    </row>
    <row r="3397" spans="1:5">
      <c r="A3397" s="186">
        <v>37400</v>
      </c>
      <c r="B3397" s="186" t="s">
        <v>4203</v>
      </c>
      <c r="C3397" s="186" t="s">
        <v>175</v>
      </c>
      <c r="D3397" s="186" t="s">
        <v>176</v>
      </c>
      <c r="E3397" s="187">
        <v>38.659999999999997</v>
      </c>
    </row>
    <row r="3398" spans="1:5">
      <c r="A3398" s="186">
        <v>25400</v>
      </c>
      <c r="B3398" s="186" t="s">
        <v>4204</v>
      </c>
      <c r="C3398" s="186" t="s">
        <v>175</v>
      </c>
      <c r="D3398" s="186" t="s">
        <v>176</v>
      </c>
      <c r="E3398" s="188">
        <v>1545.07</v>
      </c>
    </row>
    <row r="3399" spans="1:5">
      <c r="A3399" s="186">
        <v>4276</v>
      </c>
      <c r="B3399" s="186" t="s">
        <v>4205</v>
      </c>
      <c r="C3399" s="186" t="s">
        <v>175</v>
      </c>
      <c r="D3399" s="186" t="s">
        <v>176</v>
      </c>
      <c r="E3399" s="187">
        <v>271.27999999999997</v>
      </c>
    </row>
    <row r="3400" spans="1:5">
      <c r="A3400" s="186">
        <v>4273</v>
      </c>
      <c r="B3400" s="186" t="s">
        <v>4206</v>
      </c>
      <c r="C3400" s="186" t="s">
        <v>175</v>
      </c>
      <c r="D3400" s="186" t="s">
        <v>176</v>
      </c>
      <c r="E3400" s="187">
        <v>450.66</v>
      </c>
    </row>
    <row r="3401" spans="1:5">
      <c r="A3401" s="186">
        <v>4274</v>
      </c>
      <c r="B3401" s="186" t="s">
        <v>4207</v>
      </c>
      <c r="C3401" s="186" t="s">
        <v>175</v>
      </c>
      <c r="D3401" s="186" t="s">
        <v>174</v>
      </c>
      <c r="E3401" s="187">
        <v>104.5</v>
      </c>
    </row>
    <row r="3402" spans="1:5">
      <c r="A3402" s="186">
        <v>39438</v>
      </c>
      <c r="B3402" s="186" t="s">
        <v>4208</v>
      </c>
      <c r="C3402" s="186" t="s">
        <v>175</v>
      </c>
      <c r="D3402" s="186" t="s">
        <v>176</v>
      </c>
      <c r="E3402" s="187">
        <v>0.18</v>
      </c>
    </row>
    <row r="3403" spans="1:5">
      <c r="A3403" s="186">
        <v>11963</v>
      </c>
      <c r="B3403" s="186" t="s">
        <v>4209</v>
      </c>
      <c r="C3403" s="186" t="s">
        <v>175</v>
      </c>
      <c r="D3403" s="186" t="s">
        <v>176</v>
      </c>
      <c r="E3403" s="187">
        <v>6.56</v>
      </c>
    </row>
    <row r="3404" spans="1:5">
      <c r="A3404" s="186">
        <v>11964</v>
      </c>
      <c r="B3404" s="186" t="s">
        <v>4210</v>
      </c>
      <c r="C3404" s="186" t="s">
        <v>175</v>
      </c>
      <c r="D3404" s="186" t="s">
        <v>176</v>
      </c>
      <c r="E3404" s="187">
        <v>1.65</v>
      </c>
    </row>
    <row r="3405" spans="1:5">
      <c r="A3405" s="186">
        <v>4379</v>
      </c>
      <c r="B3405" s="186" t="s">
        <v>4211</v>
      </c>
      <c r="C3405" s="186" t="s">
        <v>175</v>
      </c>
      <c r="D3405" s="186" t="s">
        <v>176</v>
      </c>
      <c r="E3405" s="187">
        <v>0.03</v>
      </c>
    </row>
    <row r="3406" spans="1:5">
      <c r="A3406" s="186">
        <v>4377</v>
      </c>
      <c r="B3406" s="186" t="s">
        <v>4212</v>
      </c>
      <c r="C3406" s="186" t="s">
        <v>175</v>
      </c>
      <c r="D3406" s="186" t="s">
        <v>176</v>
      </c>
      <c r="E3406" s="187">
        <v>0.13</v>
      </c>
    </row>
    <row r="3407" spans="1:5">
      <c r="A3407" s="186">
        <v>4356</v>
      </c>
      <c r="B3407" s="186" t="s">
        <v>4213</v>
      </c>
      <c r="C3407" s="186" t="s">
        <v>175</v>
      </c>
      <c r="D3407" s="186" t="s">
        <v>176</v>
      </c>
      <c r="E3407" s="187">
        <v>0.18</v>
      </c>
    </row>
    <row r="3408" spans="1:5">
      <c r="A3408" s="186">
        <v>13246</v>
      </c>
      <c r="B3408" s="186" t="s">
        <v>4214</v>
      </c>
      <c r="C3408" s="186" t="s">
        <v>175</v>
      </c>
      <c r="D3408" s="186" t="s">
        <v>176</v>
      </c>
      <c r="E3408" s="187">
        <v>0.31</v>
      </c>
    </row>
    <row r="3409" spans="1:5">
      <c r="A3409" s="186">
        <v>4346</v>
      </c>
      <c r="B3409" s="186" t="s">
        <v>4215</v>
      </c>
      <c r="C3409" s="186" t="s">
        <v>175</v>
      </c>
      <c r="D3409" s="186" t="s">
        <v>176</v>
      </c>
      <c r="E3409" s="187">
        <v>7.03</v>
      </c>
    </row>
    <row r="3410" spans="1:5">
      <c r="A3410" s="186">
        <v>11955</v>
      </c>
      <c r="B3410" s="186" t="s">
        <v>4216</v>
      </c>
      <c r="C3410" s="186" t="s">
        <v>175</v>
      </c>
      <c r="D3410" s="186" t="s">
        <v>176</v>
      </c>
      <c r="E3410" s="187">
        <v>3.07</v>
      </c>
    </row>
    <row r="3411" spans="1:5">
      <c r="A3411" s="186">
        <v>11960</v>
      </c>
      <c r="B3411" s="186" t="s">
        <v>4217</v>
      </c>
      <c r="C3411" s="186" t="s">
        <v>175</v>
      </c>
      <c r="D3411" s="186" t="s">
        <v>176</v>
      </c>
      <c r="E3411" s="187">
        <v>0.1</v>
      </c>
    </row>
    <row r="3412" spans="1:5">
      <c r="A3412" s="186">
        <v>4333</v>
      </c>
      <c r="B3412" s="186" t="s">
        <v>4218</v>
      </c>
      <c r="C3412" s="186" t="s">
        <v>175</v>
      </c>
      <c r="D3412" s="186" t="s">
        <v>176</v>
      </c>
      <c r="E3412" s="187">
        <v>0.18</v>
      </c>
    </row>
    <row r="3413" spans="1:5">
      <c r="A3413" s="186">
        <v>4358</v>
      </c>
      <c r="B3413" s="186" t="s">
        <v>4219</v>
      </c>
      <c r="C3413" s="186" t="s">
        <v>175</v>
      </c>
      <c r="D3413" s="186" t="s">
        <v>176</v>
      </c>
      <c r="E3413" s="187">
        <v>1.4</v>
      </c>
    </row>
    <row r="3414" spans="1:5">
      <c r="A3414" s="186">
        <v>39435</v>
      </c>
      <c r="B3414" s="186" t="s">
        <v>4220</v>
      </c>
      <c r="C3414" s="186" t="s">
        <v>175</v>
      </c>
      <c r="D3414" s="186" t="s">
        <v>176</v>
      </c>
      <c r="E3414" s="187">
        <v>7.0000000000000007E-2</v>
      </c>
    </row>
    <row r="3415" spans="1:5">
      <c r="A3415" s="186">
        <v>39436</v>
      </c>
      <c r="B3415" s="186" t="s">
        <v>4221</v>
      </c>
      <c r="C3415" s="186" t="s">
        <v>175</v>
      </c>
      <c r="D3415" s="186" t="s">
        <v>176</v>
      </c>
      <c r="E3415" s="187">
        <v>0.12</v>
      </c>
    </row>
    <row r="3416" spans="1:5">
      <c r="A3416" s="186">
        <v>39437</v>
      </c>
      <c r="B3416" s="186" t="s">
        <v>4222</v>
      </c>
      <c r="C3416" s="186" t="s">
        <v>175</v>
      </c>
      <c r="D3416" s="186" t="s">
        <v>176</v>
      </c>
      <c r="E3416" s="187">
        <v>0.16</v>
      </c>
    </row>
    <row r="3417" spans="1:5">
      <c r="A3417" s="186">
        <v>39439</v>
      </c>
      <c r="B3417" s="186" t="s">
        <v>4223</v>
      </c>
      <c r="C3417" s="186" t="s">
        <v>175</v>
      </c>
      <c r="D3417" s="186" t="s">
        <v>176</v>
      </c>
      <c r="E3417" s="187">
        <v>0.1</v>
      </c>
    </row>
    <row r="3418" spans="1:5">
      <c r="A3418" s="186">
        <v>39440</v>
      </c>
      <c r="B3418" s="186" t="s">
        <v>4224</v>
      </c>
      <c r="C3418" s="186" t="s">
        <v>175</v>
      </c>
      <c r="D3418" s="186" t="s">
        <v>176</v>
      </c>
      <c r="E3418" s="187">
        <v>0.14000000000000001</v>
      </c>
    </row>
    <row r="3419" spans="1:5">
      <c r="A3419" s="186">
        <v>39441</v>
      </c>
      <c r="B3419" s="186" t="s">
        <v>4225</v>
      </c>
      <c r="C3419" s="186" t="s">
        <v>175</v>
      </c>
      <c r="D3419" s="186" t="s">
        <v>176</v>
      </c>
      <c r="E3419" s="187">
        <v>0.17</v>
      </c>
    </row>
    <row r="3420" spans="1:5">
      <c r="A3420" s="186">
        <v>39442</v>
      </c>
      <c r="B3420" s="186" t="s">
        <v>4226</v>
      </c>
      <c r="C3420" s="186" t="s">
        <v>175</v>
      </c>
      <c r="D3420" s="186" t="s">
        <v>176</v>
      </c>
      <c r="E3420" s="187">
        <v>0.12</v>
      </c>
    </row>
    <row r="3421" spans="1:5">
      <c r="A3421" s="186">
        <v>39443</v>
      </c>
      <c r="B3421" s="186" t="s">
        <v>4227</v>
      </c>
      <c r="C3421" s="186" t="s">
        <v>175</v>
      </c>
      <c r="D3421" s="186" t="s">
        <v>176</v>
      </c>
      <c r="E3421" s="187">
        <v>0.16</v>
      </c>
    </row>
    <row r="3422" spans="1:5">
      <c r="A3422" s="186">
        <v>4329</v>
      </c>
      <c r="B3422" s="186" t="s">
        <v>4228</v>
      </c>
      <c r="C3422" s="186" t="s">
        <v>175</v>
      </c>
      <c r="D3422" s="186" t="s">
        <v>174</v>
      </c>
      <c r="E3422" s="187">
        <v>1.5</v>
      </c>
    </row>
    <row r="3423" spans="1:5">
      <c r="A3423" s="186">
        <v>4383</v>
      </c>
      <c r="B3423" s="186" t="s">
        <v>4229</v>
      </c>
      <c r="C3423" s="186" t="s">
        <v>175</v>
      </c>
      <c r="D3423" s="186" t="s">
        <v>176</v>
      </c>
      <c r="E3423" s="187">
        <v>13.56</v>
      </c>
    </row>
    <row r="3424" spans="1:5">
      <c r="A3424" s="186">
        <v>4344</v>
      </c>
      <c r="B3424" s="186" t="s">
        <v>4230</v>
      </c>
      <c r="C3424" s="186" t="s">
        <v>175</v>
      </c>
      <c r="D3424" s="186" t="s">
        <v>176</v>
      </c>
      <c r="E3424" s="187">
        <v>14.21</v>
      </c>
    </row>
    <row r="3425" spans="1:5">
      <c r="A3425" s="186">
        <v>436</v>
      </c>
      <c r="B3425" s="186" t="s">
        <v>4231</v>
      </c>
      <c r="C3425" s="186" t="s">
        <v>175</v>
      </c>
      <c r="D3425" s="186" t="s">
        <v>177</v>
      </c>
      <c r="E3425" s="187">
        <v>7.65</v>
      </c>
    </row>
    <row r="3426" spans="1:5">
      <c r="A3426" s="186">
        <v>442</v>
      </c>
      <c r="B3426" s="186" t="s">
        <v>4232</v>
      </c>
      <c r="C3426" s="186" t="s">
        <v>175</v>
      </c>
      <c r="D3426" s="186" t="s">
        <v>177</v>
      </c>
      <c r="E3426" s="187">
        <v>4.5199999999999996</v>
      </c>
    </row>
    <row r="3427" spans="1:5">
      <c r="A3427" s="186">
        <v>11953</v>
      </c>
      <c r="B3427" s="186" t="s">
        <v>4233</v>
      </c>
      <c r="C3427" s="186" t="s">
        <v>175</v>
      </c>
      <c r="D3427" s="186" t="s">
        <v>176</v>
      </c>
      <c r="E3427" s="187">
        <v>2.25</v>
      </c>
    </row>
    <row r="3428" spans="1:5">
      <c r="A3428" s="186">
        <v>4335</v>
      </c>
      <c r="B3428" s="186" t="s">
        <v>4234</v>
      </c>
      <c r="C3428" s="186" t="s">
        <v>175</v>
      </c>
      <c r="D3428" s="186" t="s">
        <v>176</v>
      </c>
      <c r="E3428" s="187">
        <v>9.5399999999999991</v>
      </c>
    </row>
    <row r="3429" spans="1:5">
      <c r="A3429" s="186">
        <v>4334</v>
      </c>
      <c r="B3429" s="186" t="s">
        <v>4235</v>
      </c>
      <c r="C3429" s="186" t="s">
        <v>175</v>
      </c>
      <c r="D3429" s="186" t="s">
        <v>176</v>
      </c>
      <c r="E3429" s="187">
        <v>13.09</v>
      </c>
    </row>
    <row r="3430" spans="1:5">
      <c r="A3430" s="186">
        <v>4343</v>
      </c>
      <c r="B3430" s="186" t="s">
        <v>4236</v>
      </c>
      <c r="C3430" s="186" t="s">
        <v>175</v>
      </c>
      <c r="D3430" s="186" t="s">
        <v>176</v>
      </c>
      <c r="E3430" s="187">
        <v>3.22</v>
      </c>
    </row>
    <row r="3431" spans="1:5">
      <c r="A3431" s="186">
        <v>430</v>
      </c>
      <c r="B3431" s="186" t="s">
        <v>4237</v>
      </c>
      <c r="C3431" s="186" t="s">
        <v>175</v>
      </c>
      <c r="D3431" s="186" t="s">
        <v>177</v>
      </c>
      <c r="E3431" s="187">
        <v>6.85</v>
      </c>
    </row>
    <row r="3432" spans="1:5">
      <c r="A3432" s="186">
        <v>441</v>
      </c>
      <c r="B3432" s="186" t="s">
        <v>4238</v>
      </c>
      <c r="C3432" s="186" t="s">
        <v>175</v>
      </c>
      <c r="D3432" s="186" t="s">
        <v>177</v>
      </c>
      <c r="E3432" s="187">
        <v>7.54</v>
      </c>
    </row>
    <row r="3433" spans="1:5">
      <c r="A3433" s="186">
        <v>431</v>
      </c>
      <c r="B3433" s="186" t="s">
        <v>4239</v>
      </c>
      <c r="C3433" s="186" t="s">
        <v>175</v>
      </c>
      <c r="D3433" s="186" t="s">
        <v>177</v>
      </c>
      <c r="E3433" s="187">
        <v>9.1</v>
      </c>
    </row>
    <row r="3434" spans="1:5">
      <c r="A3434" s="186">
        <v>432</v>
      </c>
      <c r="B3434" s="186" t="s">
        <v>4240</v>
      </c>
      <c r="C3434" s="186" t="s">
        <v>175</v>
      </c>
      <c r="D3434" s="186" t="s">
        <v>177</v>
      </c>
      <c r="E3434" s="187">
        <v>10.039999999999999</v>
      </c>
    </row>
    <row r="3435" spans="1:5">
      <c r="A3435" s="186">
        <v>429</v>
      </c>
      <c r="B3435" s="186" t="s">
        <v>4241</v>
      </c>
      <c r="C3435" s="186" t="s">
        <v>175</v>
      </c>
      <c r="D3435" s="186" t="s">
        <v>177</v>
      </c>
      <c r="E3435" s="187">
        <v>13.54</v>
      </c>
    </row>
    <row r="3436" spans="1:5">
      <c r="A3436" s="186">
        <v>439</v>
      </c>
      <c r="B3436" s="186" t="s">
        <v>4242</v>
      </c>
      <c r="C3436" s="186" t="s">
        <v>175</v>
      </c>
      <c r="D3436" s="186" t="s">
        <v>177</v>
      </c>
      <c r="E3436" s="187">
        <v>11.54</v>
      </c>
    </row>
    <row r="3437" spans="1:5">
      <c r="A3437" s="186">
        <v>433</v>
      </c>
      <c r="B3437" s="186" t="s">
        <v>4243</v>
      </c>
      <c r="C3437" s="186" t="s">
        <v>175</v>
      </c>
      <c r="D3437" s="186" t="s">
        <v>177</v>
      </c>
      <c r="E3437" s="187">
        <v>13.47</v>
      </c>
    </row>
    <row r="3438" spans="1:5">
      <c r="A3438" s="186">
        <v>437</v>
      </c>
      <c r="B3438" s="186" t="s">
        <v>4244</v>
      </c>
      <c r="C3438" s="186" t="s">
        <v>175</v>
      </c>
      <c r="D3438" s="186" t="s">
        <v>177</v>
      </c>
      <c r="E3438" s="187">
        <v>17.89</v>
      </c>
    </row>
    <row r="3439" spans="1:5">
      <c r="A3439" s="186">
        <v>11790</v>
      </c>
      <c r="B3439" s="186" t="s">
        <v>4245</v>
      </c>
      <c r="C3439" s="186" t="s">
        <v>175</v>
      </c>
      <c r="D3439" s="186" t="s">
        <v>177</v>
      </c>
      <c r="E3439" s="187">
        <v>20.29</v>
      </c>
    </row>
    <row r="3440" spans="1:5">
      <c r="A3440" s="186">
        <v>428</v>
      </c>
      <c r="B3440" s="186" t="s">
        <v>4246</v>
      </c>
      <c r="C3440" s="186" t="s">
        <v>175</v>
      </c>
      <c r="D3440" s="186" t="s">
        <v>177</v>
      </c>
      <c r="E3440" s="187">
        <v>22.07</v>
      </c>
    </row>
    <row r="3441" spans="1:5">
      <c r="A3441" s="186">
        <v>4384</v>
      </c>
      <c r="B3441" s="186" t="s">
        <v>4247</v>
      </c>
      <c r="C3441" s="186" t="s">
        <v>175</v>
      </c>
      <c r="D3441" s="186" t="s">
        <v>176</v>
      </c>
      <c r="E3441" s="187">
        <v>15.58</v>
      </c>
    </row>
    <row r="3442" spans="1:5">
      <c r="A3442" s="186">
        <v>4351</v>
      </c>
      <c r="B3442" s="186" t="s">
        <v>4248</v>
      </c>
      <c r="C3442" s="186" t="s">
        <v>175</v>
      </c>
      <c r="D3442" s="186" t="s">
        <v>176</v>
      </c>
      <c r="E3442" s="187">
        <v>11.55</v>
      </c>
    </row>
    <row r="3443" spans="1:5">
      <c r="A3443" s="186">
        <v>11054</v>
      </c>
      <c r="B3443" s="186" t="s">
        <v>4249</v>
      </c>
      <c r="C3443" s="186" t="s">
        <v>175</v>
      </c>
      <c r="D3443" s="186" t="s">
        <v>176</v>
      </c>
      <c r="E3443" s="187">
        <v>0.02</v>
      </c>
    </row>
    <row r="3444" spans="1:5">
      <c r="A3444" s="186">
        <v>11055</v>
      </c>
      <c r="B3444" s="186" t="s">
        <v>4250</v>
      </c>
      <c r="C3444" s="186" t="s">
        <v>175</v>
      </c>
      <c r="D3444" s="186" t="s">
        <v>176</v>
      </c>
      <c r="E3444" s="187">
        <v>0.04</v>
      </c>
    </row>
    <row r="3445" spans="1:5">
      <c r="A3445" s="186">
        <v>11056</v>
      </c>
      <c r="B3445" s="186" t="s">
        <v>4251</v>
      </c>
      <c r="C3445" s="186" t="s">
        <v>175</v>
      </c>
      <c r="D3445" s="186" t="s">
        <v>176</v>
      </c>
      <c r="E3445" s="187">
        <v>0.05</v>
      </c>
    </row>
    <row r="3446" spans="1:5">
      <c r="A3446" s="186">
        <v>11057</v>
      </c>
      <c r="B3446" s="186" t="s">
        <v>4252</v>
      </c>
      <c r="C3446" s="186" t="s">
        <v>175</v>
      </c>
      <c r="D3446" s="186" t="s">
        <v>176</v>
      </c>
      <c r="E3446" s="187">
        <v>0.1</v>
      </c>
    </row>
    <row r="3447" spans="1:5">
      <c r="A3447" s="186">
        <v>11059</v>
      </c>
      <c r="B3447" s="186" t="s">
        <v>4253</v>
      </c>
      <c r="C3447" s="186" t="s">
        <v>175</v>
      </c>
      <c r="D3447" s="186" t="s">
        <v>176</v>
      </c>
      <c r="E3447" s="187">
        <v>0.19</v>
      </c>
    </row>
    <row r="3448" spans="1:5">
      <c r="A3448" s="186">
        <v>11058</v>
      </c>
      <c r="B3448" s="186" t="s">
        <v>4254</v>
      </c>
      <c r="C3448" s="186" t="s">
        <v>175</v>
      </c>
      <c r="D3448" s="186" t="s">
        <v>176</v>
      </c>
      <c r="E3448" s="187">
        <v>0.25</v>
      </c>
    </row>
    <row r="3449" spans="1:5">
      <c r="A3449" s="186">
        <v>4380</v>
      </c>
      <c r="B3449" s="186" t="s">
        <v>4255</v>
      </c>
      <c r="C3449" s="186" t="s">
        <v>175</v>
      </c>
      <c r="D3449" s="186" t="s">
        <v>176</v>
      </c>
      <c r="E3449" s="187">
        <v>0.85</v>
      </c>
    </row>
    <row r="3450" spans="1:5">
      <c r="A3450" s="186">
        <v>4299</v>
      </c>
      <c r="B3450" s="186" t="s">
        <v>4256</v>
      </c>
      <c r="C3450" s="186" t="s">
        <v>175</v>
      </c>
      <c r="D3450" s="186" t="s">
        <v>174</v>
      </c>
      <c r="E3450" s="187">
        <v>0.8</v>
      </c>
    </row>
    <row r="3451" spans="1:5">
      <c r="A3451" s="186">
        <v>4304</v>
      </c>
      <c r="B3451" s="186" t="s">
        <v>4257</v>
      </c>
      <c r="C3451" s="186" t="s">
        <v>175</v>
      </c>
      <c r="D3451" s="186" t="s">
        <v>176</v>
      </c>
      <c r="E3451" s="187">
        <v>1.0900000000000001</v>
      </c>
    </row>
    <row r="3452" spans="1:5">
      <c r="A3452" s="186">
        <v>4305</v>
      </c>
      <c r="B3452" s="186" t="s">
        <v>4258</v>
      </c>
      <c r="C3452" s="186" t="s">
        <v>175</v>
      </c>
      <c r="D3452" s="186" t="s">
        <v>176</v>
      </c>
      <c r="E3452" s="187">
        <v>1.26</v>
      </c>
    </row>
    <row r="3453" spans="1:5">
      <c r="A3453" s="186">
        <v>4306</v>
      </c>
      <c r="B3453" s="186" t="s">
        <v>4259</v>
      </c>
      <c r="C3453" s="186" t="s">
        <v>175</v>
      </c>
      <c r="D3453" s="186" t="s">
        <v>176</v>
      </c>
      <c r="E3453" s="187">
        <v>1.47</v>
      </c>
    </row>
    <row r="3454" spans="1:5">
      <c r="A3454" s="186">
        <v>4308</v>
      </c>
      <c r="B3454" s="186" t="s">
        <v>4260</v>
      </c>
      <c r="C3454" s="186" t="s">
        <v>175</v>
      </c>
      <c r="D3454" s="186" t="s">
        <v>176</v>
      </c>
      <c r="E3454" s="187">
        <v>3.04</v>
      </c>
    </row>
    <row r="3455" spans="1:5">
      <c r="A3455" s="186">
        <v>4302</v>
      </c>
      <c r="B3455" s="186" t="s">
        <v>4261</v>
      </c>
      <c r="C3455" s="186" t="s">
        <v>175</v>
      </c>
      <c r="D3455" s="186" t="s">
        <v>176</v>
      </c>
      <c r="E3455" s="187">
        <v>2.2799999999999998</v>
      </c>
    </row>
    <row r="3456" spans="1:5">
      <c r="A3456" s="186">
        <v>4300</v>
      </c>
      <c r="B3456" s="186" t="s">
        <v>4262</v>
      </c>
      <c r="C3456" s="186" t="s">
        <v>175</v>
      </c>
      <c r="D3456" s="186" t="s">
        <v>176</v>
      </c>
      <c r="E3456" s="187">
        <v>0.54</v>
      </c>
    </row>
    <row r="3457" spans="1:5">
      <c r="A3457" s="186">
        <v>4301</v>
      </c>
      <c r="B3457" s="186" t="s">
        <v>4263</v>
      </c>
      <c r="C3457" s="186" t="s">
        <v>175</v>
      </c>
      <c r="D3457" s="186" t="s">
        <v>176</v>
      </c>
      <c r="E3457" s="187">
        <v>0.66</v>
      </c>
    </row>
    <row r="3458" spans="1:5">
      <c r="A3458" s="186">
        <v>4320</v>
      </c>
      <c r="B3458" s="186" t="s">
        <v>4264</v>
      </c>
      <c r="C3458" s="186" t="s">
        <v>175</v>
      </c>
      <c r="D3458" s="186" t="s">
        <v>176</v>
      </c>
      <c r="E3458" s="187">
        <v>2.0099999999999998</v>
      </c>
    </row>
    <row r="3459" spans="1:5">
      <c r="A3459" s="186">
        <v>4318</v>
      </c>
      <c r="B3459" s="186" t="s">
        <v>4265</v>
      </c>
      <c r="C3459" s="186" t="s">
        <v>175</v>
      </c>
      <c r="D3459" s="186" t="s">
        <v>176</v>
      </c>
      <c r="E3459" s="187">
        <v>0.98</v>
      </c>
    </row>
    <row r="3460" spans="1:5">
      <c r="A3460" s="186">
        <v>40547</v>
      </c>
      <c r="B3460" s="186" t="s">
        <v>4266</v>
      </c>
      <c r="C3460" s="186" t="s">
        <v>249</v>
      </c>
      <c r="D3460" s="186" t="s">
        <v>176</v>
      </c>
      <c r="E3460" s="187">
        <v>18.93</v>
      </c>
    </row>
    <row r="3461" spans="1:5">
      <c r="A3461" s="186">
        <v>11962</v>
      </c>
      <c r="B3461" s="186" t="s">
        <v>4267</v>
      </c>
      <c r="C3461" s="186" t="s">
        <v>175</v>
      </c>
      <c r="D3461" s="186" t="s">
        <v>176</v>
      </c>
      <c r="E3461" s="187">
        <v>0.15</v>
      </c>
    </row>
    <row r="3462" spans="1:5">
      <c r="A3462" s="186">
        <v>4332</v>
      </c>
      <c r="B3462" s="186" t="s">
        <v>4268</v>
      </c>
      <c r="C3462" s="186" t="s">
        <v>175</v>
      </c>
      <c r="D3462" s="186" t="s">
        <v>176</v>
      </c>
      <c r="E3462" s="187">
        <v>0.75</v>
      </c>
    </row>
    <row r="3463" spans="1:5">
      <c r="A3463" s="186">
        <v>4331</v>
      </c>
      <c r="B3463" s="186" t="s">
        <v>4269</v>
      </c>
      <c r="C3463" s="186" t="s">
        <v>175</v>
      </c>
      <c r="D3463" s="186" t="s">
        <v>176</v>
      </c>
      <c r="E3463" s="187">
        <v>2.84</v>
      </c>
    </row>
    <row r="3464" spans="1:5">
      <c r="A3464" s="186">
        <v>4336</v>
      </c>
      <c r="B3464" s="186" t="s">
        <v>4270</v>
      </c>
      <c r="C3464" s="186" t="s">
        <v>175</v>
      </c>
      <c r="D3464" s="186" t="s">
        <v>176</v>
      </c>
      <c r="E3464" s="187">
        <v>3.63</v>
      </c>
    </row>
    <row r="3465" spans="1:5">
      <c r="A3465" s="186">
        <v>13294</v>
      </c>
      <c r="B3465" s="186" t="s">
        <v>4271</v>
      </c>
      <c r="C3465" s="186" t="s">
        <v>175</v>
      </c>
      <c r="D3465" s="186" t="s">
        <v>176</v>
      </c>
      <c r="E3465" s="187">
        <v>1.04</v>
      </c>
    </row>
    <row r="3466" spans="1:5">
      <c r="A3466" s="186">
        <v>11948</v>
      </c>
      <c r="B3466" s="186" t="s">
        <v>4272</v>
      </c>
      <c r="C3466" s="186" t="s">
        <v>175</v>
      </c>
      <c r="D3466" s="186" t="s">
        <v>176</v>
      </c>
      <c r="E3466" s="187">
        <v>0.46</v>
      </c>
    </row>
    <row r="3467" spans="1:5">
      <c r="A3467" s="186">
        <v>4382</v>
      </c>
      <c r="B3467" s="186" t="s">
        <v>4273</v>
      </c>
      <c r="C3467" s="186" t="s">
        <v>175</v>
      </c>
      <c r="D3467" s="186" t="s">
        <v>176</v>
      </c>
      <c r="E3467" s="187">
        <v>0.78</v>
      </c>
    </row>
    <row r="3468" spans="1:5">
      <c r="A3468" s="186">
        <v>4354</v>
      </c>
      <c r="B3468" s="186" t="s">
        <v>4274</v>
      </c>
      <c r="C3468" s="186" t="s">
        <v>175</v>
      </c>
      <c r="D3468" s="186" t="s">
        <v>176</v>
      </c>
      <c r="E3468" s="187">
        <v>32.6</v>
      </c>
    </row>
    <row r="3469" spans="1:5">
      <c r="A3469" s="186">
        <v>40839</v>
      </c>
      <c r="B3469" s="186" t="s">
        <v>4275</v>
      </c>
      <c r="C3469" s="186" t="s">
        <v>249</v>
      </c>
      <c r="D3469" s="186" t="s">
        <v>176</v>
      </c>
      <c r="E3469" s="187">
        <v>78.459999999999994</v>
      </c>
    </row>
    <row r="3470" spans="1:5">
      <c r="A3470" s="186">
        <v>40552</v>
      </c>
      <c r="B3470" s="186" t="s">
        <v>4276</v>
      </c>
      <c r="C3470" s="186" t="s">
        <v>249</v>
      </c>
      <c r="D3470" s="186" t="s">
        <v>176</v>
      </c>
      <c r="E3470" s="187">
        <v>32.46</v>
      </c>
    </row>
    <row r="3471" spans="1:5">
      <c r="A3471" s="186">
        <v>40549</v>
      </c>
      <c r="B3471" s="186" t="s">
        <v>4277</v>
      </c>
      <c r="C3471" s="186" t="s">
        <v>249</v>
      </c>
      <c r="D3471" s="186" t="s">
        <v>176</v>
      </c>
      <c r="E3471" s="187">
        <v>128.51</v>
      </c>
    </row>
    <row r="3472" spans="1:5">
      <c r="A3472" s="186">
        <v>4385</v>
      </c>
      <c r="B3472" s="186" t="s">
        <v>4278</v>
      </c>
      <c r="C3472" s="186" t="s">
        <v>201</v>
      </c>
      <c r="D3472" s="186" t="s">
        <v>176</v>
      </c>
      <c r="E3472" s="188">
        <v>3603.11</v>
      </c>
    </row>
    <row r="3473" spans="1:5">
      <c r="A3473" s="186">
        <v>20078</v>
      </c>
      <c r="B3473" s="186" t="s">
        <v>4279</v>
      </c>
      <c r="C3473" s="186" t="s">
        <v>175</v>
      </c>
      <c r="D3473" s="186" t="s">
        <v>176</v>
      </c>
      <c r="E3473" s="187">
        <v>26.23</v>
      </c>
    </row>
    <row r="3474" spans="1:5">
      <c r="A3474" s="186">
        <v>39897</v>
      </c>
      <c r="B3474" s="186" t="s">
        <v>4280</v>
      </c>
      <c r="C3474" s="186" t="s">
        <v>175</v>
      </c>
      <c r="D3474" s="186" t="s">
        <v>177</v>
      </c>
      <c r="E3474" s="187">
        <v>55.39</v>
      </c>
    </row>
    <row r="3475" spans="1:5">
      <c r="A3475" s="186">
        <v>118</v>
      </c>
      <c r="B3475" s="186" t="s">
        <v>4281</v>
      </c>
      <c r="C3475" s="186" t="s">
        <v>175</v>
      </c>
      <c r="D3475" s="186" t="s">
        <v>176</v>
      </c>
      <c r="E3475" s="187">
        <v>99.15</v>
      </c>
    </row>
    <row r="3476" spans="1:5">
      <c r="A3476" s="186">
        <v>4396</v>
      </c>
      <c r="B3476" s="186" t="s">
        <v>4282</v>
      </c>
      <c r="C3476" s="186" t="s">
        <v>173</v>
      </c>
      <c r="D3476" s="186" t="s">
        <v>176</v>
      </c>
      <c r="E3476" s="187">
        <v>132.96</v>
      </c>
    </row>
    <row r="3477" spans="1:5">
      <c r="A3477" s="186">
        <v>36881</v>
      </c>
      <c r="B3477" s="186" t="s">
        <v>4283</v>
      </c>
      <c r="C3477" s="186" t="s">
        <v>173</v>
      </c>
      <c r="D3477" s="186" t="s">
        <v>176</v>
      </c>
      <c r="E3477" s="187">
        <v>85.63</v>
      </c>
    </row>
    <row r="3478" spans="1:5">
      <c r="A3478" s="186">
        <v>4397</v>
      </c>
      <c r="B3478" s="186" t="s">
        <v>4284</v>
      </c>
      <c r="C3478" s="186" t="s">
        <v>173</v>
      </c>
      <c r="D3478" s="186" t="s">
        <v>176</v>
      </c>
      <c r="E3478" s="187">
        <v>144.63</v>
      </c>
    </row>
    <row r="3479" spans="1:5">
      <c r="A3479" s="186">
        <v>36882</v>
      </c>
      <c r="B3479" s="186" t="s">
        <v>4285</v>
      </c>
      <c r="C3479" s="186" t="s">
        <v>173</v>
      </c>
      <c r="D3479" s="186" t="s">
        <v>176</v>
      </c>
      <c r="E3479" s="187">
        <v>102.39</v>
      </c>
    </row>
    <row r="3480" spans="1:5">
      <c r="A3480" s="186">
        <v>4751</v>
      </c>
      <c r="B3480" s="186" t="s">
        <v>4286</v>
      </c>
      <c r="C3480" s="186" t="s">
        <v>187</v>
      </c>
      <c r="D3480" s="186" t="s">
        <v>176</v>
      </c>
      <c r="E3480" s="187">
        <v>16.27</v>
      </c>
    </row>
    <row r="3481" spans="1:5">
      <c r="A3481" s="186">
        <v>41066</v>
      </c>
      <c r="B3481" s="186" t="s">
        <v>4287</v>
      </c>
      <c r="C3481" s="186" t="s">
        <v>188</v>
      </c>
      <c r="D3481" s="186" t="s">
        <v>176</v>
      </c>
      <c r="E3481" s="188">
        <v>2879.32</v>
      </c>
    </row>
    <row r="3482" spans="1:5">
      <c r="A3482" s="186">
        <v>39604</v>
      </c>
      <c r="B3482" s="186" t="s">
        <v>4288</v>
      </c>
      <c r="C3482" s="186" t="s">
        <v>175</v>
      </c>
      <c r="D3482" s="186" t="s">
        <v>176</v>
      </c>
      <c r="E3482" s="187">
        <v>10.56</v>
      </c>
    </row>
    <row r="3483" spans="1:5">
      <c r="A3483" s="186">
        <v>39605</v>
      </c>
      <c r="B3483" s="186" t="s">
        <v>4289</v>
      </c>
      <c r="C3483" s="186" t="s">
        <v>175</v>
      </c>
      <c r="D3483" s="186" t="s">
        <v>176</v>
      </c>
      <c r="E3483" s="187">
        <v>14.66</v>
      </c>
    </row>
    <row r="3484" spans="1:5">
      <c r="A3484" s="186">
        <v>39606</v>
      </c>
      <c r="B3484" s="186" t="s">
        <v>4290</v>
      </c>
      <c r="C3484" s="186" t="s">
        <v>175</v>
      </c>
      <c r="D3484" s="186" t="s">
        <v>176</v>
      </c>
      <c r="E3484" s="187">
        <v>18.61</v>
      </c>
    </row>
    <row r="3485" spans="1:5">
      <c r="A3485" s="186">
        <v>39607</v>
      </c>
      <c r="B3485" s="186" t="s">
        <v>4291</v>
      </c>
      <c r="C3485" s="186" t="s">
        <v>175</v>
      </c>
      <c r="D3485" s="186" t="s">
        <v>176</v>
      </c>
      <c r="E3485" s="187">
        <v>21.36</v>
      </c>
    </row>
    <row r="3486" spans="1:5">
      <c r="A3486" s="186">
        <v>39594</v>
      </c>
      <c r="B3486" s="186" t="s">
        <v>4292</v>
      </c>
      <c r="C3486" s="186" t="s">
        <v>175</v>
      </c>
      <c r="D3486" s="186" t="s">
        <v>174</v>
      </c>
      <c r="E3486" s="187">
        <v>202.2</v>
      </c>
    </row>
    <row r="3487" spans="1:5">
      <c r="A3487" s="186">
        <v>39596</v>
      </c>
      <c r="B3487" s="186" t="s">
        <v>4293</v>
      </c>
      <c r="C3487" s="186" t="s">
        <v>175</v>
      </c>
      <c r="D3487" s="186" t="s">
        <v>176</v>
      </c>
      <c r="E3487" s="187">
        <v>352.42</v>
      </c>
    </row>
    <row r="3488" spans="1:5">
      <c r="A3488" s="186">
        <v>39595</v>
      </c>
      <c r="B3488" s="186" t="s">
        <v>4294</v>
      </c>
      <c r="C3488" s="186" t="s">
        <v>175</v>
      </c>
      <c r="D3488" s="186" t="s">
        <v>176</v>
      </c>
      <c r="E3488" s="187">
        <v>295.83</v>
      </c>
    </row>
    <row r="3489" spans="1:5">
      <c r="A3489" s="186">
        <v>39597</v>
      </c>
      <c r="B3489" s="186" t="s">
        <v>4295</v>
      </c>
      <c r="C3489" s="186" t="s">
        <v>175</v>
      </c>
      <c r="D3489" s="186" t="s">
        <v>176</v>
      </c>
      <c r="E3489" s="187">
        <v>475.26</v>
      </c>
    </row>
    <row r="3490" spans="1:5">
      <c r="A3490" s="186">
        <v>10731</v>
      </c>
      <c r="B3490" s="186" t="s">
        <v>4296</v>
      </c>
      <c r="C3490" s="186" t="s">
        <v>173</v>
      </c>
      <c r="D3490" s="186" t="s">
        <v>174</v>
      </c>
      <c r="E3490" s="187">
        <v>40</v>
      </c>
    </row>
    <row r="3491" spans="1:5">
      <c r="A3491" s="186">
        <v>4704</v>
      </c>
      <c r="B3491" s="186" t="s">
        <v>4297</v>
      </c>
      <c r="C3491" s="186" t="s">
        <v>173</v>
      </c>
      <c r="D3491" s="186" t="s">
        <v>176</v>
      </c>
      <c r="E3491" s="187">
        <v>36.090000000000003</v>
      </c>
    </row>
    <row r="3492" spans="1:5">
      <c r="A3492" s="186">
        <v>10730</v>
      </c>
      <c r="B3492" s="186" t="s">
        <v>4298</v>
      </c>
      <c r="C3492" s="186" t="s">
        <v>173</v>
      </c>
      <c r="D3492" s="186" t="s">
        <v>176</v>
      </c>
      <c r="E3492" s="187">
        <v>38.67</v>
      </c>
    </row>
    <row r="3493" spans="1:5">
      <c r="A3493" s="186">
        <v>4729</v>
      </c>
      <c r="B3493" s="186" t="s">
        <v>4299</v>
      </c>
      <c r="C3493" s="186" t="s">
        <v>186</v>
      </c>
      <c r="D3493" s="186" t="s">
        <v>176</v>
      </c>
      <c r="E3493" s="187">
        <v>74.08</v>
      </c>
    </row>
    <row r="3494" spans="1:5">
      <c r="A3494" s="186">
        <v>4720</v>
      </c>
      <c r="B3494" s="186" t="s">
        <v>4300</v>
      </c>
      <c r="C3494" s="186" t="s">
        <v>186</v>
      </c>
      <c r="D3494" s="186" t="s">
        <v>176</v>
      </c>
      <c r="E3494" s="187">
        <v>84.88</v>
      </c>
    </row>
    <row r="3495" spans="1:5">
      <c r="A3495" s="186">
        <v>4721</v>
      </c>
      <c r="B3495" s="186" t="s">
        <v>4301</v>
      </c>
      <c r="C3495" s="186" t="s">
        <v>186</v>
      </c>
      <c r="D3495" s="186" t="s">
        <v>176</v>
      </c>
      <c r="E3495" s="187">
        <v>73.52</v>
      </c>
    </row>
    <row r="3496" spans="1:5">
      <c r="A3496" s="186">
        <v>4718</v>
      </c>
      <c r="B3496" s="186" t="s">
        <v>4302</v>
      </c>
      <c r="C3496" s="186" t="s">
        <v>186</v>
      </c>
      <c r="D3496" s="186" t="s">
        <v>174</v>
      </c>
      <c r="E3496" s="187">
        <v>73.91</v>
      </c>
    </row>
    <row r="3497" spans="1:5">
      <c r="A3497" s="186">
        <v>4722</v>
      </c>
      <c r="B3497" s="186" t="s">
        <v>4303</v>
      </c>
      <c r="C3497" s="186" t="s">
        <v>186</v>
      </c>
      <c r="D3497" s="186" t="s">
        <v>176</v>
      </c>
      <c r="E3497" s="187">
        <v>69.45</v>
      </c>
    </row>
    <row r="3498" spans="1:5">
      <c r="A3498" s="186">
        <v>4723</v>
      </c>
      <c r="B3498" s="186" t="s">
        <v>4304</v>
      </c>
      <c r="C3498" s="186" t="s">
        <v>186</v>
      </c>
      <c r="D3498" s="186" t="s">
        <v>176</v>
      </c>
      <c r="E3498" s="187">
        <v>68.849999999999994</v>
      </c>
    </row>
    <row r="3499" spans="1:5">
      <c r="A3499" s="186">
        <v>4727</v>
      </c>
      <c r="B3499" s="186" t="s">
        <v>4305</v>
      </c>
      <c r="C3499" s="186" t="s">
        <v>186</v>
      </c>
      <c r="D3499" s="186" t="s">
        <v>176</v>
      </c>
      <c r="E3499" s="187">
        <v>63.02</v>
      </c>
    </row>
    <row r="3500" spans="1:5">
      <c r="A3500" s="186">
        <v>4748</v>
      </c>
      <c r="B3500" s="186" t="s">
        <v>4306</v>
      </c>
      <c r="C3500" s="186" t="s">
        <v>186</v>
      </c>
      <c r="D3500" s="186" t="s">
        <v>176</v>
      </c>
      <c r="E3500" s="187">
        <v>67.900000000000006</v>
      </c>
    </row>
    <row r="3501" spans="1:5">
      <c r="A3501" s="186">
        <v>4730</v>
      </c>
      <c r="B3501" s="186" t="s">
        <v>4307</v>
      </c>
      <c r="C3501" s="186" t="s">
        <v>186</v>
      </c>
      <c r="D3501" s="186" t="s">
        <v>176</v>
      </c>
      <c r="E3501" s="187">
        <v>69.099999999999994</v>
      </c>
    </row>
    <row r="3502" spans="1:5">
      <c r="A3502" s="186">
        <v>13186</v>
      </c>
      <c r="B3502" s="186" t="s">
        <v>4308</v>
      </c>
      <c r="C3502" s="186" t="s">
        <v>186</v>
      </c>
      <c r="D3502" s="186" t="s">
        <v>176</v>
      </c>
      <c r="E3502" s="187">
        <v>54.44</v>
      </c>
    </row>
    <row r="3503" spans="1:5">
      <c r="A3503" s="186">
        <v>10737</v>
      </c>
      <c r="B3503" s="186" t="s">
        <v>4309</v>
      </c>
      <c r="C3503" s="186" t="s">
        <v>173</v>
      </c>
      <c r="D3503" s="186" t="s">
        <v>176</v>
      </c>
      <c r="E3503" s="187">
        <v>125.7</v>
      </c>
    </row>
    <row r="3504" spans="1:5">
      <c r="A3504" s="186">
        <v>10734</v>
      </c>
      <c r="B3504" s="186" t="s">
        <v>4310</v>
      </c>
      <c r="C3504" s="186" t="s">
        <v>173</v>
      </c>
      <c r="D3504" s="186" t="s">
        <v>176</v>
      </c>
      <c r="E3504" s="187">
        <v>74.77</v>
      </c>
    </row>
    <row r="3505" spans="1:5">
      <c r="A3505" s="186">
        <v>4708</v>
      </c>
      <c r="B3505" s="186" t="s">
        <v>4311</v>
      </c>
      <c r="C3505" s="186" t="s">
        <v>173</v>
      </c>
      <c r="D3505" s="186" t="s">
        <v>176</v>
      </c>
      <c r="E3505" s="187">
        <v>145.04</v>
      </c>
    </row>
    <row r="3506" spans="1:5">
      <c r="A3506" s="186">
        <v>4712</v>
      </c>
      <c r="B3506" s="186" t="s">
        <v>4312</v>
      </c>
      <c r="C3506" s="186" t="s">
        <v>173</v>
      </c>
      <c r="D3506" s="186" t="s">
        <v>176</v>
      </c>
      <c r="E3506" s="187">
        <v>70.91</v>
      </c>
    </row>
    <row r="3507" spans="1:5">
      <c r="A3507" s="186">
        <v>4710</v>
      </c>
      <c r="B3507" s="186" t="s">
        <v>4313</v>
      </c>
      <c r="C3507" s="186" t="s">
        <v>173</v>
      </c>
      <c r="D3507" s="186" t="s">
        <v>176</v>
      </c>
      <c r="E3507" s="187">
        <v>227.39</v>
      </c>
    </row>
    <row r="3508" spans="1:5">
      <c r="A3508" s="186">
        <v>4746</v>
      </c>
      <c r="B3508" s="186" t="s">
        <v>4314</v>
      </c>
      <c r="C3508" s="186" t="s">
        <v>186</v>
      </c>
      <c r="D3508" s="186" t="s">
        <v>176</v>
      </c>
      <c r="E3508" s="187">
        <v>51.61</v>
      </c>
    </row>
    <row r="3509" spans="1:5">
      <c r="A3509" s="186">
        <v>4750</v>
      </c>
      <c r="B3509" s="186" t="s">
        <v>4315</v>
      </c>
      <c r="C3509" s="186" t="s">
        <v>187</v>
      </c>
      <c r="D3509" s="186" t="s">
        <v>174</v>
      </c>
      <c r="E3509" s="187">
        <v>14.58</v>
      </c>
    </row>
    <row r="3510" spans="1:5">
      <c r="A3510" s="186">
        <v>41065</v>
      </c>
      <c r="B3510" s="186" t="s">
        <v>4316</v>
      </c>
      <c r="C3510" s="186" t="s">
        <v>188</v>
      </c>
      <c r="D3510" s="186" t="s">
        <v>176</v>
      </c>
      <c r="E3510" s="188">
        <v>2579.62</v>
      </c>
    </row>
    <row r="3511" spans="1:5">
      <c r="A3511" s="186">
        <v>34747</v>
      </c>
      <c r="B3511" s="186" t="s">
        <v>4317</v>
      </c>
      <c r="C3511" s="186" t="s">
        <v>181</v>
      </c>
      <c r="D3511" s="186" t="s">
        <v>176</v>
      </c>
      <c r="E3511" s="187">
        <v>78.52</v>
      </c>
    </row>
    <row r="3512" spans="1:5">
      <c r="A3512" s="186">
        <v>4826</v>
      </c>
      <c r="B3512" s="186" t="s">
        <v>4318</v>
      </c>
      <c r="C3512" s="186" t="s">
        <v>181</v>
      </c>
      <c r="D3512" s="186" t="s">
        <v>176</v>
      </c>
      <c r="E3512" s="187">
        <v>84.43</v>
      </c>
    </row>
    <row r="3513" spans="1:5">
      <c r="A3513" s="186">
        <v>41975</v>
      </c>
      <c r="B3513" s="186" t="s">
        <v>4319</v>
      </c>
      <c r="C3513" s="186" t="s">
        <v>173</v>
      </c>
      <c r="D3513" s="186" t="s">
        <v>177</v>
      </c>
      <c r="E3513" s="187">
        <v>76.52</v>
      </c>
    </row>
    <row r="3514" spans="1:5">
      <c r="A3514" s="186">
        <v>4825</v>
      </c>
      <c r="B3514" s="186" t="s">
        <v>4320</v>
      </c>
      <c r="C3514" s="186" t="s">
        <v>181</v>
      </c>
      <c r="D3514" s="186" t="s">
        <v>176</v>
      </c>
      <c r="E3514" s="187">
        <v>116.86</v>
      </c>
    </row>
    <row r="3515" spans="1:5">
      <c r="A3515" s="186">
        <v>34744</v>
      </c>
      <c r="B3515" s="186" t="s">
        <v>4321</v>
      </c>
      <c r="C3515" s="186" t="s">
        <v>173</v>
      </c>
      <c r="D3515" s="186" t="s">
        <v>176</v>
      </c>
      <c r="E3515" s="187">
        <v>27.9</v>
      </c>
    </row>
    <row r="3516" spans="1:5">
      <c r="A3516" s="186">
        <v>39430</v>
      </c>
      <c r="B3516" s="186" t="s">
        <v>4322</v>
      </c>
      <c r="C3516" s="186" t="s">
        <v>175</v>
      </c>
      <c r="D3516" s="186" t="s">
        <v>176</v>
      </c>
      <c r="E3516" s="187">
        <v>2.21</v>
      </c>
    </row>
    <row r="3517" spans="1:5">
      <c r="A3517" s="186">
        <v>39573</v>
      </c>
      <c r="B3517" s="186" t="s">
        <v>4323</v>
      </c>
      <c r="C3517" s="186" t="s">
        <v>175</v>
      </c>
      <c r="D3517" s="186" t="s">
        <v>176</v>
      </c>
      <c r="E3517" s="187">
        <v>2.1800000000000002</v>
      </c>
    </row>
    <row r="3518" spans="1:5">
      <c r="A3518" s="186">
        <v>38410</v>
      </c>
      <c r="B3518" s="186" t="s">
        <v>4324</v>
      </c>
      <c r="C3518" s="186" t="s">
        <v>175</v>
      </c>
      <c r="D3518" s="186" t="s">
        <v>176</v>
      </c>
      <c r="E3518" s="188">
        <v>14378.83</v>
      </c>
    </row>
    <row r="3519" spans="1:5">
      <c r="A3519" s="186">
        <v>41596</v>
      </c>
      <c r="B3519" s="186" t="s">
        <v>4325</v>
      </c>
      <c r="C3519" s="186" t="s">
        <v>184</v>
      </c>
      <c r="D3519" s="186" t="s">
        <v>177</v>
      </c>
      <c r="E3519" s="187">
        <v>13.06</v>
      </c>
    </row>
    <row r="3520" spans="1:5">
      <c r="A3520" s="186">
        <v>41598</v>
      </c>
      <c r="B3520" s="186" t="s">
        <v>4326</v>
      </c>
      <c r="C3520" s="186" t="s">
        <v>184</v>
      </c>
      <c r="D3520" s="186" t="s">
        <v>177</v>
      </c>
      <c r="E3520" s="187">
        <v>13.06</v>
      </c>
    </row>
    <row r="3521" spans="1:5">
      <c r="A3521" s="186">
        <v>41594</v>
      </c>
      <c r="B3521" s="186" t="s">
        <v>4327</v>
      </c>
      <c r="C3521" s="186" t="s">
        <v>184</v>
      </c>
      <c r="D3521" s="186" t="s">
        <v>177</v>
      </c>
      <c r="E3521" s="187">
        <v>13.27</v>
      </c>
    </row>
    <row r="3522" spans="1:5">
      <c r="A3522" s="186">
        <v>43663</v>
      </c>
      <c r="B3522" s="186" t="s">
        <v>4328</v>
      </c>
      <c r="C3522" s="186" t="s">
        <v>184</v>
      </c>
      <c r="D3522" s="186" t="s">
        <v>177</v>
      </c>
      <c r="E3522" s="187">
        <v>10.93</v>
      </c>
    </row>
    <row r="3523" spans="1:5">
      <c r="A3523" s="186">
        <v>4766</v>
      </c>
      <c r="B3523" s="186" t="s">
        <v>4329</v>
      </c>
      <c r="C3523" s="186" t="s">
        <v>184</v>
      </c>
      <c r="D3523" s="186" t="s">
        <v>177</v>
      </c>
      <c r="E3523" s="187">
        <v>10.3</v>
      </c>
    </row>
    <row r="3524" spans="1:5">
      <c r="A3524" s="186">
        <v>43664</v>
      </c>
      <c r="B3524" s="186" t="s">
        <v>4330</v>
      </c>
      <c r="C3524" s="186" t="s">
        <v>184</v>
      </c>
      <c r="D3524" s="186" t="s">
        <v>177</v>
      </c>
      <c r="E3524" s="187">
        <v>10.99</v>
      </c>
    </row>
    <row r="3525" spans="1:5">
      <c r="A3525" s="186">
        <v>43082</v>
      </c>
      <c r="B3525" s="186" t="s">
        <v>4331</v>
      </c>
      <c r="C3525" s="186" t="s">
        <v>184</v>
      </c>
      <c r="D3525" s="186" t="s">
        <v>177</v>
      </c>
      <c r="E3525" s="187">
        <v>11.98</v>
      </c>
    </row>
    <row r="3526" spans="1:5">
      <c r="A3526" s="186">
        <v>43665</v>
      </c>
      <c r="B3526" s="186" t="s">
        <v>4332</v>
      </c>
      <c r="C3526" s="186" t="s">
        <v>184</v>
      </c>
      <c r="D3526" s="186" t="s">
        <v>177</v>
      </c>
      <c r="E3526" s="187">
        <v>10.3</v>
      </c>
    </row>
    <row r="3527" spans="1:5">
      <c r="A3527" s="186">
        <v>10966</v>
      </c>
      <c r="B3527" s="186" t="s">
        <v>4333</v>
      </c>
      <c r="C3527" s="186" t="s">
        <v>184</v>
      </c>
      <c r="D3527" s="186" t="s">
        <v>177</v>
      </c>
      <c r="E3527" s="187">
        <v>10.93</v>
      </c>
    </row>
    <row r="3528" spans="1:5">
      <c r="A3528" s="186">
        <v>43692</v>
      </c>
      <c r="B3528" s="186" t="s">
        <v>4334</v>
      </c>
      <c r="C3528" s="186" t="s">
        <v>184</v>
      </c>
      <c r="D3528" s="186" t="s">
        <v>177</v>
      </c>
      <c r="E3528" s="187">
        <v>10.93</v>
      </c>
    </row>
    <row r="3529" spans="1:5">
      <c r="A3529" s="186">
        <v>43083</v>
      </c>
      <c r="B3529" s="186" t="s">
        <v>4335</v>
      </c>
      <c r="C3529" s="186" t="s">
        <v>184</v>
      </c>
      <c r="D3529" s="186" t="s">
        <v>177</v>
      </c>
      <c r="E3529" s="187">
        <v>10.38</v>
      </c>
    </row>
    <row r="3530" spans="1:5">
      <c r="A3530" s="186">
        <v>40535</v>
      </c>
      <c r="B3530" s="186" t="s">
        <v>4336</v>
      </c>
      <c r="C3530" s="186" t="s">
        <v>184</v>
      </c>
      <c r="D3530" s="186" t="s">
        <v>177</v>
      </c>
      <c r="E3530" s="187">
        <v>10.38</v>
      </c>
    </row>
    <row r="3531" spans="1:5">
      <c r="A3531" s="186">
        <v>39427</v>
      </c>
      <c r="B3531" s="186" t="s">
        <v>4337</v>
      </c>
      <c r="C3531" s="186" t="s">
        <v>181</v>
      </c>
      <c r="D3531" s="186" t="s">
        <v>176</v>
      </c>
      <c r="E3531" s="187">
        <v>5.88</v>
      </c>
    </row>
    <row r="3532" spans="1:5">
      <c r="A3532" s="186">
        <v>39424</v>
      </c>
      <c r="B3532" s="186" t="s">
        <v>4338</v>
      </c>
      <c r="C3532" s="186" t="s">
        <v>181</v>
      </c>
      <c r="D3532" s="186" t="s">
        <v>176</v>
      </c>
      <c r="E3532" s="187">
        <v>3.5</v>
      </c>
    </row>
    <row r="3533" spans="1:5">
      <c r="A3533" s="186">
        <v>39425</v>
      </c>
      <c r="B3533" s="186" t="s">
        <v>4339</v>
      </c>
      <c r="C3533" s="186" t="s">
        <v>181</v>
      </c>
      <c r="D3533" s="186" t="s">
        <v>176</v>
      </c>
      <c r="E3533" s="187">
        <v>3.45</v>
      </c>
    </row>
    <row r="3534" spans="1:5">
      <c r="A3534" s="186">
        <v>40664</v>
      </c>
      <c r="B3534" s="186" t="s">
        <v>4340</v>
      </c>
      <c r="C3534" s="186" t="s">
        <v>184</v>
      </c>
      <c r="D3534" s="186" t="s">
        <v>177</v>
      </c>
      <c r="E3534" s="187">
        <v>21.29</v>
      </c>
    </row>
    <row r="3535" spans="1:5">
      <c r="A3535" s="186">
        <v>34360</v>
      </c>
      <c r="B3535" s="186" t="s">
        <v>4341</v>
      </c>
      <c r="C3535" s="186" t="s">
        <v>184</v>
      </c>
      <c r="D3535" s="186" t="s">
        <v>177</v>
      </c>
      <c r="E3535" s="187">
        <v>40.36</v>
      </c>
    </row>
    <row r="3536" spans="1:5">
      <c r="A3536" s="186">
        <v>20259</v>
      </c>
      <c r="B3536" s="186" t="s">
        <v>4342</v>
      </c>
      <c r="C3536" s="186" t="s">
        <v>181</v>
      </c>
      <c r="D3536" s="186" t="s">
        <v>177</v>
      </c>
      <c r="E3536" s="187">
        <v>9.3000000000000007</v>
      </c>
    </row>
    <row r="3537" spans="1:5">
      <c r="A3537" s="186">
        <v>14077</v>
      </c>
      <c r="B3537" s="186" t="s">
        <v>4343</v>
      </c>
      <c r="C3537" s="186" t="s">
        <v>181</v>
      </c>
      <c r="D3537" s="186" t="s">
        <v>177</v>
      </c>
      <c r="E3537" s="187">
        <v>142.34</v>
      </c>
    </row>
    <row r="3538" spans="1:5">
      <c r="A3538" s="186">
        <v>3678</v>
      </c>
      <c r="B3538" s="186" t="s">
        <v>4344</v>
      </c>
      <c r="C3538" s="186" t="s">
        <v>181</v>
      </c>
      <c r="D3538" s="186" t="s">
        <v>177</v>
      </c>
      <c r="E3538" s="187">
        <v>64.34</v>
      </c>
    </row>
    <row r="3539" spans="1:5">
      <c r="A3539" s="186">
        <v>39418</v>
      </c>
      <c r="B3539" s="186" t="s">
        <v>4345</v>
      </c>
      <c r="C3539" s="186" t="s">
        <v>181</v>
      </c>
      <c r="D3539" s="186" t="s">
        <v>176</v>
      </c>
      <c r="E3539" s="187">
        <v>6.56</v>
      </c>
    </row>
    <row r="3540" spans="1:5">
      <c r="A3540" s="186">
        <v>39419</v>
      </c>
      <c r="B3540" s="186" t="s">
        <v>4346</v>
      </c>
      <c r="C3540" s="186" t="s">
        <v>181</v>
      </c>
      <c r="D3540" s="186" t="s">
        <v>176</v>
      </c>
      <c r="E3540" s="187">
        <v>7.99</v>
      </c>
    </row>
    <row r="3541" spans="1:5">
      <c r="A3541" s="186">
        <v>39420</v>
      </c>
      <c r="B3541" s="186" t="s">
        <v>4347</v>
      </c>
      <c r="C3541" s="186" t="s">
        <v>181</v>
      </c>
      <c r="D3541" s="186" t="s">
        <v>176</v>
      </c>
      <c r="E3541" s="187">
        <v>8.82</v>
      </c>
    </row>
    <row r="3542" spans="1:5">
      <c r="A3542" s="186">
        <v>39571</v>
      </c>
      <c r="B3542" s="186" t="s">
        <v>4348</v>
      </c>
      <c r="C3542" s="186" t="s">
        <v>181</v>
      </c>
      <c r="D3542" s="186" t="s">
        <v>176</v>
      </c>
      <c r="E3542" s="187">
        <v>5.33</v>
      </c>
    </row>
    <row r="3543" spans="1:5">
      <c r="A3543" s="186">
        <v>39421</v>
      </c>
      <c r="B3543" s="186" t="s">
        <v>4349</v>
      </c>
      <c r="C3543" s="186" t="s">
        <v>181</v>
      </c>
      <c r="D3543" s="186" t="s">
        <v>176</v>
      </c>
      <c r="E3543" s="187">
        <v>7.77</v>
      </c>
    </row>
    <row r="3544" spans="1:5">
      <c r="A3544" s="186">
        <v>39422</v>
      </c>
      <c r="B3544" s="186" t="s">
        <v>4350</v>
      </c>
      <c r="C3544" s="186" t="s">
        <v>181</v>
      </c>
      <c r="D3544" s="186" t="s">
        <v>174</v>
      </c>
      <c r="E3544" s="187">
        <v>9.07</v>
      </c>
    </row>
    <row r="3545" spans="1:5">
      <c r="A3545" s="186">
        <v>39423</v>
      </c>
      <c r="B3545" s="186" t="s">
        <v>4351</v>
      </c>
      <c r="C3545" s="186" t="s">
        <v>181</v>
      </c>
      <c r="D3545" s="186" t="s">
        <v>176</v>
      </c>
      <c r="E3545" s="187">
        <v>10.53</v>
      </c>
    </row>
    <row r="3546" spans="1:5">
      <c r="A3546" s="186">
        <v>39426</v>
      </c>
      <c r="B3546" s="186" t="s">
        <v>4352</v>
      </c>
      <c r="C3546" s="186" t="s">
        <v>181</v>
      </c>
      <c r="D3546" s="186" t="s">
        <v>176</v>
      </c>
      <c r="E3546" s="187">
        <v>23.67</v>
      </c>
    </row>
    <row r="3547" spans="1:5">
      <c r="A3547" s="186">
        <v>39429</v>
      </c>
      <c r="B3547" s="186" t="s">
        <v>4353</v>
      </c>
      <c r="C3547" s="186" t="s">
        <v>181</v>
      </c>
      <c r="D3547" s="186" t="s">
        <v>176</v>
      </c>
      <c r="E3547" s="187">
        <v>7.47</v>
      </c>
    </row>
    <row r="3548" spans="1:5">
      <c r="A3548" s="186">
        <v>39428</v>
      </c>
      <c r="B3548" s="186" t="s">
        <v>4354</v>
      </c>
      <c r="C3548" s="186" t="s">
        <v>181</v>
      </c>
      <c r="D3548" s="186" t="s">
        <v>176</v>
      </c>
      <c r="E3548" s="187">
        <v>5.7</v>
      </c>
    </row>
    <row r="3549" spans="1:5">
      <c r="A3549" s="186">
        <v>39572</v>
      </c>
      <c r="B3549" s="186" t="s">
        <v>4355</v>
      </c>
      <c r="C3549" s="186" t="s">
        <v>181</v>
      </c>
      <c r="D3549" s="186" t="s">
        <v>176</v>
      </c>
      <c r="E3549" s="187">
        <v>4.9400000000000004</v>
      </c>
    </row>
    <row r="3550" spans="1:5">
      <c r="A3550" s="186">
        <v>39570</v>
      </c>
      <c r="B3550" s="186" t="s">
        <v>4356</v>
      </c>
      <c r="C3550" s="186" t="s">
        <v>181</v>
      </c>
      <c r="D3550" s="186" t="s">
        <v>176</v>
      </c>
      <c r="E3550" s="187">
        <v>5.24</v>
      </c>
    </row>
    <row r="3551" spans="1:5">
      <c r="A3551" s="186">
        <v>39569</v>
      </c>
      <c r="B3551" s="186" t="s">
        <v>4357</v>
      </c>
      <c r="C3551" s="186" t="s">
        <v>181</v>
      </c>
      <c r="D3551" s="186" t="s">
        <v>176</v>
      </c>
      <c r="E3551" s="187">
        <v>5.17</v>
      </c>
    </row>
    <row r="3552" spans="1:5">
      <c r="A3552" s="186">
        <v>11552</v>
      </c>
      <c r="B3552" s="186" t="s">
        <v>4358</v>
      </c>
      <c r="C3552" s="186" t="s">
        <v>181</v>
      </c>
      <c r="D3552" s="186" t="s">
        <v>176</v>
      </c>
      <c r="E3552" s="187">
        <v>5.69</v>
      </c>
    </row>
    <row r="3553" spans="1:5">
      <c r="A3553" s="186">
        <v>40598</v>
      </c>
      <c r="B3553" s="186" t="s">
        <v>4359</v>
      </c>
      <c r="C3553" s="186" t="s">
        <v>184</v>
      </c>
      <c r="D3553" s="186" t="s">
        <v>177</v>
      </c>
      <c r="E3553" s="187">
        <v>10.119999999999999</v>
      </c>
    </row>
    <row r="3554" spans="1:5">
      <c r="A3554" s="186">
        <v>39029</v>
      </c>
      <c r="B3554" s="186" t="s">
        <v>4360</v>
      </c>
      <c r="C3554" s="186" t="s">
        <v>181</v>
      </c>
      <c r="D3554" s="186" t="s">
        <v>176</v>
      </c>
      <c r="E3554" s="187">
        <v>16.71</v>
      </c>
    </row>
    <row r="3555" spans="1:5">
      <c r="A3555" s="186">
        <v>39028</v>
      </c>
      <c r="B3555" s="186" t="s">
        <v>4361</v>
      </c>
      <c r="C3555" s="186" t="s">
        <v>181</v>
      </c>
      <c r="D3555" s="186" t="s">
        <v>176</v>
      </c>
      <c r="E3555" s="187">
        <v>9.73</v>
      </c>
    </row>
    <row r="3556" spans="1:5">
      <c r="A3556" s="186">
        <v>39328</v>
      </c>
      <c r="B3556" s="186" t="s">
        <v>4362</v>
      </c>
      <c r="C3556" s="186" t="s">
        <v>181</v>
      </c>
      <c r="D3556" s="186" t="s">
        <v>176</v>
      </c>
      <c r="E3556" s="187">
        <v>5.35</v>
      </c>
    </row>
    <row r="3557" spans="1:5">
      <c r="A3557" s="186">
        <v>38541</v>
      </c>
      <c r="B3557" s="186" t="s">
        <v>4363</v>
      </c>
      <c r="C3557" s="186" t="s">
        <v>175</v>
      </c>
      <c r="D3557" s="186" t="s">
        <v>177</v>
      </c>
      <c r="E3557" s="188">
        <v>2822039.45</v>
      </c>
    </row>
    <row r="3558" spans="1:5">
      <c r="A3558" s="186">
        <v>38542</v>
      </c>
      <c r="B3558" s="186" t="s">
        <v>4364</v>
      </c>
      <c r="C3558" s="186" t="s">
        <v>175</v>
      </c>
      <c r="D3558" s="186" t="s">
        <v>177</v>
      </c>
      <c r="E3558" s="188">
        <v>4388157.8600000003</v>
      </c>
    </row>
    <row r="3559" spans="1:5">
      <c r="A3559" s="186">
        <v>38543</v>
      </c>
      <c r="B3559" s="186" t="s">
        <v>4365</v>
      </c>
      <c r="C3559" s="186" t="s">
        <v>175</v>
      </c>
      <c r="D3559" s="186" t="s">
        <v>177</v>
      </c>
      <c r="E3559" s="188">
        <v>1074342.1299999999</v>
      </c>
    </row>
    <row r="3560" spans="1:5">
      <c r="A3560" s="186">
        <v>40406</v>
      </c>
      <c r="B3560" s="186" t="s">
        <v>4366</v>
      </c>
      <c r="C3560" s="186" t="s">
        <v>175</v>
      </c>
      <c r="D3560" s="186" t="s">
        <v>177</v>
      </c>
      <c r="E3560" s="188">
        <v>63867.34</v>
      </c>
    </row>
    <row r="3561" spans="1:5">
      <c r="A3561" s="186">
        <v>40789</v>
      </c>
      <c r="B3561" s="186" t="s">
        <v>4367</v>
      </c>
      <c r="C3561" s="186" t="s">
        <v>175</v>
      </c>
      <c r="D3561" s="186" t="s">
        <v>177</v>
      </c>
      <c r="E3561" s="188">
        <v>9203.93</v>
      </c>
    </row>
    <row r="3562" spans="1:5">
      <c r="A3562" s="186">
        <v>40791</v>
      </c>
      <c r="B3562" s="186" t="s">
        <v>4368</v>
      </c>
      <c r="C3562" s="186" t="s">
        <v>175</v>
      </c>
      <c r="D3562" s="186" t="s">
        <v>177</v>
      </c>
      <c r="E3562" s="188">
        <v>28812.33</v>
      </c>
    </row>
    <row r="3563" spans="1:5">
      <c r="A3563" s="186">
        <v>11651</v>
      </c>
      <c r="B3563" s="186" t="s">
        <v>4369</v>
      </c>
      <c r="C3563" s="186" t="s">
        <v>175</v>
      </c>
      <c r="D3563" s="186" t="s">
        <v>177</v>
      </c>
      <c r="E3563" s="188">
        <v>15757.87</v>
      </c>
    </row>
    <row r="3564" spans="1:5">
      <c r="A3564" s="186">
        <v>40435</v>
      </c>
      <c r="B3564" s="186" t="s">
        <v>4370</v>
      </c>
      <c r="C3564" s="186" t="s">
        <v>175</v>
      </c>
      <c r="D3564" s="186" t="s">
        <v>177</v>
      </c>
      <c r="E3564" s="188">
        <v>589375</v>
      </c>
    </row>
    <row r="3565" spans="1:5">
      <c r="A3565" s="186">
        <v>39012</v>
      </c>
      <c r="B3565" s="186" t="s">
        <v>4371</v>
      </c>
      <c r="C3565" s="186" t="s">
        <v>175</v>
      </c>
      <c r="D3565" s="186" t="s">
        <v>177</v>
      </c>
      <c r="E3565" s="188">
        <v>614931.32999999996</v>
      </c>
    </row>
    <row r="3566" spans="1:5">
      <c r="A3566" s="186">
        <v>13617</v>
      </c>
      <c r="B3566" s="186" t="s">
        <v>4372</v>
      </c>
      <c r="C3566" s="186" t="s">
        <v>175</v>
      </c>
      <c r="D3566" s="186" t="s">
        <v>176</v>
      </c>
      <c r="E3566" s="188">
        <v>60814.67</v>
      </c>
    </row>
    <row r="3567" spans="1:5">
      <c r="A3567" s="186">
        <v>35274</v>
      </c>
      <c r="B3567" s="186" t="s">
        <v>4373</v>
      </c>
      <c r="C3567" s="186" t="s">
        <v>181</v>
      </c>
      <c r="D3567" s="186" t="s">
        <v>176</v>
      </c>
      <c r="E3567" s="187">
        <v>52.14</v>
      </c>
    </row>
    <row r="3568" spans="1:5">
      <c r="A3568" s="186">
        <v>35275</v>
      </c>
      <c r="B3568" s="186" t="s">
        <v>4374</v>
      </c>
      <c r="C3568" s="186" t="s">
        <v>181</v>
      </c>
      <c r="D3568" s="186" t="s">
        <v>176</v>
      </c>
      <c r="E3568" s="187">
        <v>110.67</v>
      </c>
    </row>
    <row r="3569" spans="1:5">
      <c r="A3569" s="186">
        <v>35276</v>
      </c>
      <c r="B3569" s="186" t="s">
        <v>4375</v>
      </c>
      <c r="C3569" s="186" t="s">
        <v>181</v>
      </c>
      <c r="D3569" s="186" t="s">
        <v>176</v>
      </c>
      <c r="E3569" s="187">
        <v>192.57</v>
      </c>
    </row>
    <row r="3570" spans="1:5">
      <c r="A3570" s="186">
        <v>38386</v>
      </c>
      <c r="B3570" s="186" t="s">
        <v>4376</v>
      </c>
      <c r="C3570" s="186" t="s">
        <v>175</v>
      </c>
      <c r="D3570" s="186" t="s">
        <v>176</v>
      </c>
      <c r="E3570" s="187">
        <v>4.33</v>
      </c>
    </row>
    <row r="3571" spans="1:5">
      <c r="A3571" s="186">
        <v>11091</v>
      </c>
      <c r="B3571" s="186" t="s">
        <v>4377</v>
      </c>
      <c r="C3571" s="186" t="s">
        <v>175</v>
      </c>
      <c r="D3571" s="186" t="s">
        <v>176</v>
      </c>
      <c r="E3571" s="187">
        <v>0.97</v>
      </c>
    </row>
    <row r="3572" spans="1:5">
      <c r="A3572" s="186">
        <v>37586</v>
      </c>
      <c r="B3572" s="186" t="s">
        <v>4378</v>
      </c>
      <c r="C3572" s="186" t="s">
        <v>249</v>
      </c>
      <c r="D3572" s="186" t="s">
        <v>177</v>
      </c>
      <c r="E3572" s="187">
        <v>44.85</v>
      </c>
    </row>
    <row r="3573" spans="1:5">
      <c r="A3573" s="186">
        <v>37395</v>
      </c>
      <c r="B3573" s="186" t="s">
        <v>4379</v>
      </c>
      <c r="C3573" s="186" t="s">
        <v>249</v>
      </c>
      <c r="D3573" s="186" t="s">
        <v>177</v>
      </c>
      <c r="E3573" s="187">
        <v>38.56</v>
      </c>
    </row>
    <row r="3574" spans="1:5">
      <c r="A3574" s="186">
        <v>14147</v>
      </c>
      <c r="B3574" s="186" t="s">
        <v>4380</v>
      </c>
      <c r="C3574" s="186" t="s">
        <v>249</v>
      </c>
      <c r="D3574" s="186" t="s">
        <v>177</v>
      </c>
      <c r="E3574" s="187">
        <v>51.15</v>
      </c>
    </row>
    <row r="3575" spans="1:5">
      <c r="A3575" s="186">
        <v>37396</v>
      </c>
      <c r="B3575" s="186" t="s">
        <v>4381</v>
      </c>
      <c r="C3575" s="186" t="s">
        <v>249</v>
      </c>
      <c r="D3575" s="186" t="s">
        <v>177</v>
      </c>
      <c r="E3575" s="187">
        <v>31.55</v>
      </c>
    </row>
    <row r="3576" spans="1:5">
      <c r="A3576" s="186">
        <v>37397</v>
      </c>
      <c r="B3576" s="186" t="s">
        <v>4382</v>
      </c>
      <c r="C3576" s="186" t="s">
        <v>249</v>
      </c>
      <c r="D3576" s="186" t="s">
        <v>177</v>
      </c>
      <c r="E3576" s="187">
        <v>33.049999999999997</v>
      </c>
    </row>
    <row r="3577" spans="1:5">
      <c r="A3577" s="186">
        <v>43606</v>
      </c>
      <c r="B3577" s="186" t="s">
        <v>4383</v>
      </c>
      <c r="C3577" s="186" t="s">
        <v>175</v>
      </c>
      <c r="D3577" s="186" t="s">
        <v>176</v>
      </c>
      <c r="E3577" s="187">
        <v>6.82</v>
      </c>
    </row>
    <row r="3578" spans="1:5">
      <c r="A3578" s="186">
        <v>444</v>
      </c>
      <c r="B3578" s="186" t="s">
        <v>4384</v>
      </c>
      <c r="C3578" s="186" t="s">
        <v>175</v>
      </c>
      <c r="D3578" s="186" t="s">
        <v>177</v>
      </c>
      <c r="E3578" s="187">
        <v>27.48</v>
      </c>
    </row>
    <row r="3579" spans="1:5">
      <c r="A3579" s="186">
        <v>445</v>
      </c>
      <c r="B3579" s="186" t="s">
        <v>4385</v>
      </c>
      <c r="C3579" s="186" t="s">
        <v>175</v>
      </c>
      <c r="D3579" s="186" t="s">
        <v>177</v>
      </c>
      <c r="E3579" s="187">
        <v>37.61</v>
      </c>
    </row>
    <row r="3580" spans="1:5">
      <c r="A3580" s="186">
        <v>4783</v>
      </c>
      <c r="B3580" s="186" t="s">
        <v>4386</v>
      </c>
      <c r="C3580" s="186" t="s">
        <v>187</v>
      </c>
      <c r="D3580" s="186" t="s">
        <v>174</v>
      </c>
      <c r="E3580" s="187">
        <v>14.58</v>
      </c>
    </row>
    <row r="3581" spans="1:5">
      <c r="A3581" s="186">
        <v>41079</v>
      </c>
      <c r="B3581" s="186" t="s">
        <v>4387</v>
      </c>
      <c r="C3581" s="186" t="s">
        <v>188</v>
      </c>
      <c r="D3581" s="186" t="s">
        <v>176</v>
      </c>
      <c r="E3581" s="188">
        <v>2579.62</v>
      </c>
    </row>
    <row r="3582" spans="1:5">
      <c r="A3582" s="186">
        <v>12874</v>
      </c>
      <c r="B3582" s="186" t="s">
        <v>4388</v>
      </c>
      <c r="C3582" s="186" t="s">
        <v>187</v>
      </c>
      <c r="D3582" s="186" t="s">
        <v>176</v>
      </c>
      <c r="E3582" s="187">
        <v>16.09</v>
      </c>
    </row>
    <row r="3583" spans="1:5">
      <c r="A3583" s="186">
        <v>41082</v>
      </c>
      <c r="B3583" s="186" t="s">
        <v>4389</v>
      </c>
      <c r="C3583" s="186" t="s">
        <v>188</v>
      </c>
      <c r="D3583" s="186" t="s">
        <v>176</v>
      </c>
      <c r="E3583" s="188">
        <v>2845.96</v>
      </c>
    </row>
    <row r="3584" spans="1:5">
      <c r="A3584" s="186">
        <v>4785</v>
      </c>
      <c r="B3584" s="186" t="s">
        <v>4390</v>
      </c>
      <c r="C3584" s="186" t="s">
        <v>187</v>
      </c>
      <c r="D3584" s="186" t="s">
        <v>176</v>
      </c>
      <c r="E3584" s="187">
        <v>15.68</v>
      </c>
    </row>
    <row r="3585" spans="1:5">
      <c r="A3585" s="186">
        <v>41081</v>
      </c>
      <c r="B3585" s="186" t="s">
        <v>4391</v>
      </c>
      <c r="C3585" s="186" t="s">
        <v>188</v>
      </c>
      <c r="D3585" s="186" t="s">
        <v>176</v>
      </c>
      <c r="E3585" s="188">
        <v>2774.64</v>
      </c>
    </row>
    <row r="3586" spans="1:5">
      <c r="A3586" s="186">
        <v>4801</v>
      </c>
      <c r="B3586" s="186" t="s">
        <v>4392</v>
      </c>
      <c r="C3586" s="186" t="s">
        <v>173</v>
      </c>
      <c r="D3586" s="186" t="s">
        <v>176</v>
      </c>
      <c r="E3586" s="187">
        <v>67.09</v>
      </c>
    </row>
    <row r="3587" spans="1:5">
      <c r="A3587" s="186">
        <v>4794</v>
      </c>
      <c r="B3587" s="186" t="s">
        <v>4393</v>
      </c>
      <c r="C3587" s="186" t="s">
        <v>173</v>
      </c>
      <c r="D3587" s="186" t="s">
        <v>176</v>
      </c>
      <c r="E3587" s="187">
        <v>305.58</v>
      </c>
    </row>
    <row r="3588" spans="1:5">
      <c r="A3588" s="186">
        <v>4796</v>
      </c>
      <c r="B3588" s="186" t="s">
        <v>4394</v>
      </c>
      <c r="C3588" s="186" t="s">
        <v>173</v>
      </c>
      <c r="D3588" s="186" t="s">
        <v>176</v>
      </c>
      <c r="E3588" s="187">
        <v>185.61</v>
      </c>
    </row>
    <row r="3589" spans="1:5">
      <c r="A3589" s="186">
        <v>4800</v>
      </c>
      <c r="B3589" s="186" t="s">
        <v>4395</v>
      </c>
      <c r="C3589" s="186" t="s">
        <v>173</v>
      </c>
      <c r="D3589" s="186" t="s">
        <v>176</v>
      </c>
      <c r="E3589" s="187">
        <v>51.04</v>
      </c>
    </row>
    <row r="3590" spans="1:5">
      <c r="A3590" s="186">
        <v>4795</v>
      </c>
      <c r="B3590" s="186" t="s">
        <v>4396</v>
      </c>
      <c r="C3590" s="186" t="s">
        <v>173</v>
      </c>
      <c r="D3590" s="186" t="s">
        <v>176</v>
      </c>
      <c r="E3590" s="187">
        <v>297.47000000000003</v>
      </c>
    </row>
    <row r="3591" spans="1:5">
      <c r="A3591" s="186">
        <v>39694</v>
      </c>
      <c r="B3591" s="186" t="s">
        <v>4397</v>
      </c>
      <c r="C3591" s="186" t="s">
        <v>173</v>
      </c>
      <c r="D3591" s="186" t="s">
        <v>176</v>
      </c>
      <c r="E3591" s="187">
        <v>391.09</v>
      </c>
    </row>
    <row r="3592" spans="1:5">
      <c r="A3592" s="186">
        <v>1292</v>
      </c>
      <c r="B3592" s="186" t="s">
        <v>4398</v>
      </c>
      <c r="C3592" s="186" t="s">
        <v>173</v>
      </c>
      <c r="D3592" s="186" t="s">
        <v>176</v>
      </c>
      <c r="E3592" s="187">
        <v>48.72</v>
      </c>
    </row>
    <row r="3593" spans="1:5">
      <c r="A3593" s="186">
        <v>1287</v>
      </c>
      <c r="B3593" s="186" t="s">
        <v>4399</v>
      </c>
      <c r="C3593" s="186" t="s">
        <v>173</v>
      </c>
      <c r="D3593" s="186" t="s">
        <v>174</v>
      </c>
      <c r="E3593" s="187">
        <v>23.9</v>
      </c>
    </row>
    <row r="3594" spans="1:5">
      <c r="A3594" s="186">
        <v>1297</v>
      </c>
      <c r="B3594" s="186" t="s">
        <v>4400</v>
      </c>
      <c r="C3594" s="186" t="s">
        <v>173</v>
      </c>
      <c r="D3594" s="186" t="s">
        <v>176</v>
      </c>
      <c r="E3594" s="187">
        <v>19.82</v>
      </c>
    </row>
    <row r="3595" spans="1:5">
      <c r="A3595" s="186">
        <v>4786</v>
      </c>
      <c r="B3595" s="186" t="s">
        <v>4401</v>
      </c>
      <c r="C3595" s="186" t="s">
        <v>173</v>
      </c>
      <c r="D3595" s="186" t="s">
        <v>177</v>
      </c>
      <c r="E3595" s="187">
        <v>88</v>
      </c>
    </row>
    <row r="3596" spans="1:5">
      <c r="A3596" s="186">
        <v>10840</v>
      </c>
      <c r="B3596" s="186" t="s">
        <v>4402</v>
      </c>
      <c r="C3596" s="186" t="s">
        <v>173</v>
      </c>
      <c r="D3596" s="186" t="s">
        <v>177</v>
      </c>
      <c r="E3596" s="187">
        <v>280</v>
      </c>
    </row>
    <row r="3597" spans="1:5">
      <c r="A3597" s="186">
        <v>10841</v>
      </c>
      <c r="B3597" s="186" t="s">
        <v>4403</v>
      </c>
      <c r="C3597" s="186" t="s">
        <v>173</v>
      </c>
      <c r="D3597" s="186" t="s">
        <v>177</v>
      </c>
      <c r="E3597" s="187">
        <v>211.32</v>
      </c>
    </row>
    <row r="3598" spans="1:5">
      <c r="A3598" s="186">
        <v>25980</v>
      </c>
      <c r="B3598" s="186" t="s">
        <v>4404</v>
      </c>
      <c r="C3598" s="186" t="s">
        <v>173</v>
      </c>
      <c r="D3598" s="186" t="s">
        <v>177</v>
      </c>
      <c r="E3598" s="187">
        <v>270.02</v>
      </c>
    </row>
    <row r="3599" spans="1:5">
      <c r="A3599" s="186">
        <v>10842</v>
      </c>
      <c r="B3599" s="186" t="s">
        <v>4405</v>
      </c>
      <c r="C3599" s="186" t="s">
        <v>173</v>
      </c>
      <c r="D3599" s="186" t="s">
        <v>177</v>
      </c>
      <c r="E3599" s="187">
        <v>305.24</v>
      </c>
    </row>
    <row r="3600" spans="1:5">
      <c r="A3600" s="186">
        <v>21108</v>
      </c>
      <c r="B3600" s="186" t="s">
        <v>4406</v>
      </c>
      <c r="C3600" s="186" t="s">
        <v>173</v>
      </c>
      <c r="D3600" s="186" t="s">
        <v>176</v>
      </c>
      <c r="E3600" s="187">
        <v>64.930000000000007</v>
      </c>
    </row>
    <row r="3601" spans="1:5">
      <c r="A3601" s="186">
        <v>38180</v>
      </c>
      <c r="B3601" s="186" t="s">
        <v>4407</v>
      </c>
      <c r="C3601" s="186" t="s">
        <v>173</v>
      </c>
      <c r="D3601" s="186" t="s">
        <v>176</v>
      </c>
      <c r="E3601" s="187">
        <v>149.44</v>
      </c>
    </row>
    <row r="3602" spans="1:5">
      <c r="A3602" s="186">
        <v>40648</v>
      </c>
      <c r="B3602" s="186" t="s">
        <v>4408</v>
      </c>
      <c r="C3602" s="186" t="s">
        <v>173</v>
      </c>
      <c r="D3602" s="186" t="s">
        <v>177</v>
      </c>
      <c r="E3602" s="187">
        <v>168.96</v>
      </c>
    </row>
    <row r="3603" spans="1:5">
      <c r="A3603" s="186">
        <v>40649</v>
      </c>
      <c r="B3603" s="186" t="s">
        <v>4409</v>
      </c>
      <c r="C3603" s="186" t="s">
        <v>173</v>
      </c>
      <c r="D3603" s="186" t="s">
        <v>177</v>
      </c>
      <c r="E3603" s="187">
        <v>98.41</v>
      </c>
    </row>
    <row r="3604" spans="1:5">
      <c r="A3604" s="186">
        <v>40650</v>
      </c>
      <c r="B3604" s="186" t="s">
        <v>4410</v>
      </c>
      <c r="C3604" s="186" t="s">
        <v>173</v>
      </c>
      <c r="D3604" s="186" t="s">
        <v>177</v>
      </c>
      <c r="E3604" s="187">
        <v>126.72</v>
      </c>
    </row>
    <row r="3605" spans="1:5">
      <c r="A3605" s="186">
        <v>40651</v>
      </c>
      <c r="B3605" s="186" t="s">
        <v>4411</v>
      </c>
      <c r="C3605" s="186" t="s">
        <v>173</v>
      </c>
      <c r="D3605" s="186" t="s">
        <v>177</v>
      </c>
      <c r="E3605" s="187">
        <v>233.72</v>
      </c>
    </row>
    <row r="3606" spans="1:5">
      <c r="A3606" s="186">
        <v>40652</v>
      </c>
      <c r="B3606" s="186" t="s">
        <v>4412</v>
      </c>
      <c r="C3606" s="186" t="s">
        <v>173</v>
      </c>
      <c r="D3606" s="186" t="s">
        <v>177</v>
      </c>
      <c r="E3606" s="187">
        <v>125.31</v>
      </c>
    </row>
    <row r="3607" spans="1:5">
      <c r="A3607" s="186">
        <v>40647</v>
      </c>
      <c r="B3607" s="186" t="s">
        <v>4413</v>
      </c>
      <c r="C3607" s="186" t="s">
        <v>173</v>
      </c>
      <c r="D3607" s="186" t="s">
        <v>177</v>
      </c>
      <c r="E3607" s="187">
        <v>137.97999999999999</v>
      </c>
    </row>
    <row r="3608" spans="1:5">
      <c r="A3608" s="186">
        <v>40653</v>
      </c>
      <c r="B3608" s="186" t="s">
        <v>4414</v>
      </c>
      <c r="C3608" s="186" t="s">
        <v>173</v>
      </c>
      <c r="D3608" s="186" t="s">
        <v>177</v>
      </c>
      <c r="E3608" s="187">
        <v>105.6</v>
      </c>
    </row>
    <row r="3609" spans="1:5">
      <c r="A3609" s="186">
        <v>36178</v>
      </c>
      <c r="B3609" s="186" t="s">
        <v>4415</v>
      </c>
      <c r="C3609" s="186" t="s">
        <v>175</v>
      </c>
      <c r="D3609" s="186" t="s">
        <v>176</v>
      </c>
      <c r="E3609" s="187">
        <v>9.64</v>
      </c>
    </row>
    <row r="3610" spans="1:5">
      <c r="A3610" s="186">
        <v>38195</v>
      </c>
      <c r="B3610" s="186" t="s">
        <v>4416</v>
      </c>
      <c r="C3610" s="186" t="s">
        <v>173</v>
      </c>
      <c r="D3610" s="186" t="s">
        <v>176</v>
      </c>
      <c r="E3610" s="187">
        <v>76.69</v>
      </c>
    </row>
    <row r="3611" spans="1:5">
      <c r="A3611" s="186">
        <v>38181</v>
      </c>
      <c r="B3611" s="186" t="s">
        <v>4417</v>
      </c>
      <c r="C3611" s="186" t="s">
        <v>173</v>
      </c>
      <c r="D3611" s="186" t="s">
        <v>176</v>
      </c>
      <c r="E3611" s="187">
        <v>204</v>
      </c>
    </row>
    <row r="3612" spans="1:5">
      <c r="A3612" s="186">
        <v>38182</v>
      </c>
      <c r="B3612" s="186" t="s">
        <v>4418</v>
      </c>
      <c r="C3612" s="186" t="s">
        <v>173</v>
      </c>
      <c r="D3612" s="186" t="s">
        <v>176</v>
      </c>
      <c r="E3612" s="187">
        <v>194.32</v>
      </c>
    </row>
    <row r="3613" spans="1:5">
      <c r="A3613" s="186">
        <v>38186</v>
      </c>
      <c r="B3613" s="186" t="s">
        <v>4419</v>
      </c>
      <c r="C3613" s="186" t="s">
        <v>173</v>
      </c>
      <c r="D3613" s="186" t="s">
        <v>176</v>
      </c>
      <c r="E3613" s="187">
        <v>505.11</v>
      </c>
    </row>
    <row r="3614" spans="1:5">
      <c r="A3614" s="186">
        <v>38185</v>
      </c>
      <c r="B3614" s="186" t="s">
        <v>4420</v>
      </c>
      <c r="C3614" s="186" t="s">
        <v>173</v>
      </c>
      <c r="D3614" s="186" t="s">
        <v>176</v>
      </c>
      <c r="E3614" s="187">
        <v>449.73</v>
      </c>
    </row>
    <row r="3615" spans="1:5">
      <c r="A3615" s="186">
        <v>40654</v>
      </c>
      <c r="B3615" s="186" t="s">
        <v>4421</v>
      </c>
      <c r="C3615" s="186" t="s">
        <v>173</v>
      </c>
      <c r="D3615" s="186" t="s">
        <v>177</v>
      </c>
      <c r="E3615" s="187">
        <v>164.03</v>
      </c>
    </row>
    <row r="3616" spans="1:5">
      <c r="A3616" s="186">
        <v>25981</v>
      </c>
      <c r="B3616" s="186" t="s">
        <v>4422</v>
      </c>
      <c r="C3616" s="186" t="s">
        <v>173</v>
      </c>
      <c r="D3616" s="186" t="s">
        <v>177</v>
      </c>
      <c r="E3616" s="187">
        <v>223.06</v>
      </c>
    </row>
    <row r="3617" spans="1:5">
      <c r="A3617" s="186">
        <v>4822</v>
      </c>
      <c r="B3617" s="186" t="s">
        <v>4423</v>
      </c>
      <c r="C3617" s="186" t="s">
        <v>173</v>
      </c>
      <c r="D3617" s="186" t="s">
        <v>176</v>
      </c>
      <c r="E3617" s="187">
        <v>323.48</v>
      </c>
    </row>
    <row r="3618" spans="1:5">
      <c r="A3618" s="186">
        <v>4818</v>
      </c>
      <c r="B3618" s="186" t="s">
        <v>4424</v>
      </c>
      <c r="C3618" s="186" t="s">
        <v>173</v>
      </c>
      <c r="D3618" s="186" t="s">
        <v>174</v>
      </c>
      <c r="E3618" s="187">
        <v>332.5</v>
      </c>
    </row>
    <row r="3619" spans="1:5">
      <c r="A3619" s="186">
        <v>39567</v>
      </c>
      <c r="B3619" s="186" t="s">
        <v>4425</v>
      </c>
      <c r="C3619" s="186" t="s">
        <v>173</v>
      </c>
      <c r="D3619" s="186" t="s">
        <v>176</v>
      </c>
      <c r="E3619" s="187">
        <v>34.99</v>
      </c>
    </row>
    <row r="3620" spans="1:5">
      <c r="A3620" s="186">
        <v>39566</v>
      </c>
      <c r="B3620" s="186" t="s">
        <v>4426</v>
      </c>
      <c r="C3620" s="186" t="s">
        <v>173</v>
      </c>
      <c r="D3620" s="186" t="s">
        <v>176</v>
      </c>
      <c r="E3620" s="187">
        <v>40.409999999999997</v>
      </c>
    </row>
    <row r="3621" spans="1:5">
      <c r="A3621" s="186">
        <v>39416</v>
      </c>
      <c r="B3621" s="186" t="s">
        <v>4427</v>
      </c>
      <c r="C3621" s="186" t="s">
        <v>173</v>
      </c>
      <c r="D3621" s="186" t="s">
        <v>176</v>
      </c>
      <c r="E3621" s="187">
        <v>21.11</v>
      </c>
    </row>
    <row r="3622" spans="1:5">
      <c r="A3622" s="186">
        <v>39417</v>
      </c>
      <c r="B3622" s="186" t="s">
        <v>4428</v>
      </c>
      <c r="C3622" s="186" t="s">
        <v>173</v>
      </c>
      <c r="D3622" s="186" t="s">
        <v>176</v>
      </c>
      <c r="E3622" s="187">
        <v>22.13</v>
      </c>
    </row>
    <row r="3623" spans="1:5">
      <c r="A3623" s="186">
        <v>39414</v>
      </c>
      <c r="B3623" s="186" t="s">
        <v>4429</v>
      </c>
      <c r="C3623" s="186" t="s">
        <v>173</v>
      </c>
      <c r="D3623" s="186" t="s">
        <v>176</v>
      </c>
      <c r="E3623" s="187">
        <v>19.82</v>
      </c>
    </row>
    <row r="3624" spans="1:5">
      <c r="A3624" s="186">
        <v>39415</v>
      </c>
      <c r="B3624" s="186" t="s">
        <v>4430</v>
      </c>
      <c r="C3624" s="186" t="s">
        <v>173</v>
      </c>
      <c r="D3624" s="186" t="s">
        <v>176</v>
      </c>
      <c r="E3624" s="187">
        <v>21.01</v>
      </c>
    </row>
    <row r="3625" spans="1:5">
      <c r="A3625" s="186">
        <v>39412</v>
      </c>
      <c r="B3625" s="186" t="s">
        <v>4431</v>
      </c>
      <c r="C3625" s="186" t="s">
        <v>173</v>
      </c>
      <c r="D3625" s="186" t="s">
        <v>174</v>
      </c>
      <c r="E3625" s="187">
        <v>14.93</v>
      </c>
    </row>
    <row r="3626" spans="1:5">
      <c r="A3626" s="186">
        <v>39413</v>
      </c>
      <c r="B3626" s="186" t="s">
        <v>4432</v>
      </c>
      <c r="C3626" s="186" t="s">
        <v>173</v>
      </c>
      <c r="D3626" s="186" t="s">
        <v>176</v>
      </c>
      <c r="E3626" s="187">
        <v>14.78</v>
      </c>
    </row>
    <row r="3627" spans="1:5">
      <c r="A3627" s="186">
        <v>11062</v>
      </c>
      <c r="B3627" s="186" t="s">
        <v>4433</v>
      </c>
      <c r="C3627" s="186" t="s">
        <v>173</v>
      </c>
      <c r="D3627" s="186" t="s">
        <v>176</v>
      </c>
      <c r="E3627" s="187">
        <v>59.82</v>
      </c>
    </row>
    <row r="3628" spans="1:5">
      <c r="A3628" s="186">
        <v>11063</v>
      </c>
      <c r="B3628" s="186" t="s">
        <v>4434</v>
      </c>
      <c r="C3628" s="186" t="s">
        <v>173</v>
      </c>
      <c r="D3628" s="186" t="s">
        <v>176</v>
      </c>
      <c r="E3628" s="187">
        <v>57.91</v>
      </c>
    </row>
    <row r="3629" spans="1:5">
      <c r="A3629" s="186">
        <v>13521</v>
      </c>
      <c r="B3629" s="186" t="s">
        <v>4435</v>
      </c>
      <c r="C3629" s="186" t="s">
        <v>175</v>
      </c>
      <c r="D3629" s="186" t="s">
        <v>176</v>
      </c>
      <c r="E3629" s="187">
        <v>99</v>
      </c>
    </row>
    <row r="3630" spans="1:5">
      <c r="A3630" s="186">
        <v>10851</v>
      </c>
      <c r="B3630" s="186" t="s">
        <v>4436</v>
      </c>
      <c r="C3630" s="186" t="s">
        <v>175</v>
      </c>
      <c r="D3630" s="186" t="s">
        <v>177</v>
      </c>
      <c r="E3630" s="187">
        <v>57.96</v>
      </c>
    </row>
    <row r="3631" spans="1:5">
      <c r="A3631" s="186">
        <v>39515</v>
      </c>
      <c r="B3631" s="186" t="s">
        <v>4437</v>
      </c>
      <c r="C3631" s="186" t="s">
        <v>175</v>
      </c>
      <c r="D3631" s="186" t="s">
        <v>177</v>
      </c>
      <c r="E3631" s="187">
        <v>53.69</v>
      </c>
    </row>
    <row r="3632" spans="1:5">
      <c r="A3632" s="186">
        <v>39516</v>
      </c>
      <c r="B3632" s="186" t="s">
        <v>4438</v>
      </c>
      <c r="C3632" s="186" t="s">
        <v>175</v>
      </c>
      <c r="D3632" s="186" t="s">
        <v>177</v>
      </c>
      <c r="E3632" s="187">
        <v>45.26</v>
      </c>
    </row>
    <row r="3633" spans="1:5">
      <c r="A3633" s="186">
        <v>39514</v>
      </c>
      <c r="B3633" s="186" t="s">
        <v>4439</v>
      </c>
      <c r="C3633" s="186" t="s">
        <v>175</v>
      </c>
      <c r="D3633" s="186" t="s">
        <v>177</v>
      </c>
      <c r="E3633" s="187">
        <v>28.16</v>
      </c>
    </row>
    <row r="3634" spans="1:5">
      <c r="A3634" s="186">
        <v>4812</v>
      </c>
      <c r="B3634" s="186" t="s">
        <v>4440</v>
      </c>
      <c r="C3634" s="186" t="s">
        <v>173</v>
      </c>
      <c r="D3634" s="186" t="s">
        <v>176</v>
      </c>
      <c r="E3634" s="187">
        <v>9.66</v>
      </c>
    </row>
    <row r="3635" spans="1:5">
      <c r="A3635" s="186">
        <v>10849</v>
      </c>
      <c r="B3635" s="186" t="s">
        <v>4441</v>
      </c>
      <c r="C3635" s="186" t="s">
        <v>175</v>
      </c>
      <c r="D3635" s="186" t="s">
        <v>176</v>
      </c>
      <c r="E3635" s="188">
        <v>1440.01</v>
      </c>
    </row>
    <row r="3636" spans="1:5">
      <c r="A3636" s="186">
        <v>10848</v>
      </c>
      <c r="B3636" s="186" t="s">
        <v>4442</v>
      </c>
      <c r="C3636" s="186" t="s">
        <v>175</v>
      </c>
      <c r="D3636" s="186" t="s">
        <v>176</v>
      </c>
      <c r="E3636" s="187">
        <v>904.5</v>
      </c>
    </row>
    <row r="3637" spans="1:5">
      <c r="A3637" s="186">
        <v>4813</v>
      </c>
      <c r="B3637" s="186" t="s">
        <v>4443</v>
      </c>
      <c r="C3637" s="186" t="s">
        <v>173</v>
      </c>
      <c r="D3637" s="186" t="s">
        <v>174</v>
      </c>
      <c r="E3637" s="187">
        <v>300</v>
      </c>
    </row>
    <row r="3638" spans="1:5">
      <c r="A3638" s="186">
        <v>37560</v>
      </c>
      <c r="B3638" s="186" t="s">
        <v>4444</v>
      </c>
      <c r="C3638" s="186" t="s">
        <v>175</v>
      </c>
      <c r="D3638" s="186" t="s">
        <v>176</v>
      </c>
      <c r="E3638" s="187">
        <v>54.14</v>
      </c>
    </row>
    <row r="3639" spans="1:5">
      <c r="A3639" s="186">
        <v>37557</v>
      </c>
      <c r="B3639" s="186" t="s">
        <v>4445</v>
      </c>
      <c r="C3639" s="186" t="s">
        <v>175</v>
      </c>
      <c r="D3639" s="186" t="s">
        <v>176</v>
      </c>
      <c r="E3639" s="187">
        <v>16.440000000000001</v>
      </c>
    </row>
    <row r="3640" spans="1:5">
      <c r="A3640" s="186">
        <v>37556</v>
      </c>
      <c r="B3640" s="186" t="s">
        <v>4446</v>
      </c>
      <c r="C3640" s="186" t="s">
        <v>175</v>
      </c>
      <c r="D3640" s="186" t="s">
        <v>176</v>
      </c>
      <c r="E3640" s="187">
        <v>31.8</v>
      </c>
    </row>
    <row r="3641" spans="1:5">
      <c r="A3641" s="186">
        <v>37559</v>
      </c>
      <c r="B3641" s="186" t="s">
        <v>4447</v>
      </c>
      <c r="C3641" s="186" t="s">
        <v>175</v>
      </c>
      <c r="D3641" s="186" t="s">
        <v>176</v>
      </c>
      <c r="E3641" s="187">
        <v>39.01</v>
      </c>
    </row>
    <row r="3642" spans="1:5">
      <c r="A3642" s="186">
        <v>37539</v>
      </c>
      <c r="B3642" s="186" t="s">
        <v>4448</v>
      </c>
      <c r="C3642" s="186" t="s">
        <v>175</v>
      </c>
      <c r="D3642" s="186" t="s">
        <v>174</v>
      </c>
      <c r="E3642" s="187">
        <v>27.5</v>
      </c>
    </row>
    <row r="3643" spans="1:5">
      <c r="A3643" s="186">
        <v>37558</v>
      </c>
      <c r="B3643" s="186" t="s">
        <v>4449</v>
      </c>
      <c r="C3643" s="186" t="s">
        <v>175</v>
      </c>
      <c r="D3643" s="186" t="s">
        <v>176</v>
      </c>
      <c r="E3643" s="187">
        <v>51.27</v>
      </c>
    </row>
    <row r="3644" spans="1:5">
      <c r="A3644" s="186">
        <v>34723</v>
      </c>
      <c r="B3644" s="186" t="s">
        <v>4450</v>
      </c>
      <c r="C3644" s="186" t="s">
        <v>173</v>
      </c>
      <c r="D3644" s="186" t="s">
        <v>176</v>
      </c>
      <c r="E3644" s="187">
        <v>693</v>
      </c>
    </row>
    <row r="3645" spans="1:5">
      <c r="A3645" s="186">
        <v>34721</v>
      </c>
      <c r="B3645" s="186" t="s">
        <v>4451</v>
      </c>
      <c r="C3645" s="186" t="s">
        <v>173</v>
      </c>
      <c r="D3645" s="186" t="s">
        <v>176</v>
      </c>
      <c r="E3645" s="187">
        <v>864</v>
      </c>
    </row>
    <row r="3646" spans="1:5">
      <c r="A3646" s="186">
        <v>4309</v>
      </c>
      <c r="B3646" s="186" t="s">
        <v>4452</v>
      </c>
      <c r="C3646" s="186" t="s">
        <v>175</v>
      </c>
      <c r="D3646" s="186" t="s">
        <v>176</v>
      </c>
      <c r="E3646" s="187">
        <v>4.38</v>
      </c>
    </row>
    <row r="3647" spans="1:5">
      <c r="A3647" s="186">
        <v>4307</v>
      </c>
      <c r="B3647" s="186" t="s">
        <v>4453</v>
      </c>
      <c r="C3647" s="186" t="s">
        <v>175</v>
      </c>
      <c r="D3647" s="186" t="s">
        <v>176</v>
      </c>
      <c r="E3647" s="187">
        <v>7.49</v>
      </c>
    </row>
    <row r="3648" spans="1:5">
      <c r="A3648" s="186">
        <v>10850</v>
      </c>
      <c r="B3648" s="186" t="s">
        <v>4454</v>
      </c>
      <c r="C3648" s="186" t="s">
        <v>175</v>
      </c>
      <c r="D3648" s="186" t="s">
        <v>176</v>
      </c>
      <c r="E3648" s="187">
        <v>45</v>
      </c>
    </row>
    <row r="3649" spans="1:5">
      <c r="A3649" s="186">
        <v>42438</v>
      </c>
      <c r="B3649" s="186" t="s">
        <v>4455</v>
      </c>
      <c r="C3649" s="186" t="s">
        <v>175</v>
      </c>
      <c r="D3649" s="186" t="s">
        <v>177</v>
      </c>
      <c r="E3649" s="188">
        <v>1601.9</v>
      </c>
    </row>
    <row r="3650" spans="1:5">
      <c r="A3650" s="186">
        <v>4792</v>
      </c>
      <c r="B3650" s="186" t="s">
        <v>4456</v>
      </c>
      <c r="C3650" s="186" t="s">
        <v>173</v>
      </c>
      <c r="D3650" s="186" t="s">
        <v>176</v>
      </c>
      <c r="E3650" s="187">
        <v>143.44999999999999</v>
      </c>
    </row>
    <row r="3651" spans="1:5">
      <c r="A3651" s="186">
        <v>4790</v>
      </c>
      <c r="B3651" s="186" t="s">
        <v>4457</v>
      </c>
      <c r="C3651" s="186" t="s">
        <v>173</v>
      </c>
      <c r="D3651" s="186" t="s">
        <v>174</v>
      </c>
      <c r="E3651" s="187">
        <v>86.25</v>
      </c>
    </row>
    <row r="3652" spans="1:5">
      <c r="A3652" s="186">
        <v>40671</v>
      </c>
      <c r="B3652" s="186" t="s">
        <v>4458</v>
      </c>
      <c r="C3652" s="186" t="s">
        <v>173</v>
      </c>
      <c r="D3652" s="186" t="s">
        <v>176</v>
      </c>
      <c r="E3652" s="187">
        <v>63.27</v>
      </c>
    </row>
    <row r="3653" spans="1:5">
      <c r="A3653" s="186">
        <v>7552</v>
      </c>
      <c r="B3653" s="186" t="s">
        <v>4459</v>
      </c>
      <c r="C3653" s="186" t="s">
        <v>175</v>
      </c>
      <c r="D3653" s="186" t="s">
        <v>176</v>
      </c>
      <c r="E3653" s="187">
        <v>17.5</v>
      </c>
    </row>
    <row r="3654" spans="1:5">
      <c r="A3654" s="186">
        <v>4893</v>
      </c>
      <c r="B3654" s="186" t="s">
        <v>4460</v>
      </c>
      <c r="C3654" s="186" t="s">
        <v>175</v>
      </c>
      <c r="D3654" s="186" t="s">
        <v>177</v>
      </c>
      <c r="E3654" s="187">
        <v>13.62</v>
      </c>
    </row>
    <row r="3655" spans="1:5">
      <c r="A3655" s="186">
        <v>4894</v>
      </c>
      <c r="B3655" s="186" t="s">
        <v>4461</v>
      </c>
      <c r="C3655" s="186" t="s">
        <v>175</v>
      </c>
      <c r="D3655" s="186" t="s">
        <v>177</v>
      </c>
      <c r="E3655" s="187">
        <v>11.69</v>
      </c>
    </row>
    <row r="3656" spans="1:5">
      <c r="A3656" s="186">
        <v>4888</v>
      </c>
      <c r="B3656" s="186" t="s">
        <v>4462</v>
      </c>
      <c r="C3656" s="186" t="s">
        <v>175</v>
      </c>
      <c r="D3656" s="186" t="s">
        <v>177</v>
      </c>
      <c r="E3656" s="187">
        <v>3.98</v>
      </c>
    </row>
    <row r="3657" spans="1:5">
      <c r="A3657" s="186">
        <v>4890</v>
      </c>
      <c r="B3657" s="186" t="s">
        <v>4463</v>
      </c>
      <c r="C3657" s="186" t="s">
        <v>175</v>
      </c>
      <c r="D3657" s="186" t="s">
        <v>177</v>
      </c>
      <c r="E3657" s="187">
        <v>7.48</v>
      </c>
    </row>
    <row r="3658" spans="1:5">
      <c r="A3658" s="186">
        <v>12411</v>
      </c>
      <c r="B3658" s="186" t="s">
        <v>4464</v>
      </c>
      <c r="C3658" s="186" t="s">
        <v>175</v>
      </c>
      <c r="D3658" s="186" t="s">
        <v>177</v>
      </c>
      <c r="E3658" s="187">
        <v>40.29</v>
      </c>
    </row>
    <row r="3659" spans="1:5">
      <c r="A3659" s="186">
        <v>4891</v>
      </c>
      <c r="B3659" s="186" t="s">
        <v>4465</v>
      </c>
      <c r="C3659" s="186" t="s">
        <v>175</v>
      </c>
      <c r="D3659" s="186" t="s">
        <v>177</v>
      </c>
      <c r="E3659" s="187">
        <v>20.14</v>
      </c>
    </row>
    <row r="3660" spans="1:5">
      <c r="A3660" s="186">
        <v>4889</v>
      </c>
      <c r="B3660" s="186" t="s">
        <v>4466</v>
      </c>
      <c r="C3660" s="186" t="s">
        <v>175</v>
      </c>
      <c r="D3660" s="186" t="s">
        <v>177</v>
      </c>
      <c r="E3660" s="187">
        <v>5.38</v>
      </c>
    </row>
    <row r="3661" spans="1:5">
      <c r="A3661" s="186">
        <v>4892</v>
      </c>
      <c r="B3661" s="186" t="s">
        <v>4467</v>
      </c>
      <c r="C3661" s="186" t="s">
        <v>175</v>
      </c>
      <c r="D3661" s="186" t="s">
        <v>177</v>
      </c>
      <c r="E3661" s="187">
        <v>56.41</v>
      </c>
    </row>
    <row r="3662" spans="1:5">
      <c r="A3662" s="186">
        <v>12412</v>
      </c>
      <c r="B3662" s="186" t="s">
        <v>4468</v>
      </c>
      <c r="C3662" s="186" t="s">
        <v>175</v>
      </c>
      <c r="D3662" s="186" t="s">
        <v>177</v>
      </c>
      <c r="E3662" s="187">
        <v>104.85</v>
      </c>
    </row>
    <row r="3663" spans="1:5">
      <c r="A3663" s="186">
        <v>11073</v>
      </c>
      <c r="B3663" s="186" t="s">
        <v>4469</v>
      </c>
      <c r="C3663" s="186" t="s">
        <v>175</v>
      </c>
      <c r="D3663" s="186" t="s">
        <v>176</v>
      </c>
      <c r="E3663" s="187">
        <v>6.22</v>
      </c>
    </row>
    <row r="3664" spans="1:5">
      <c r="A3664" s="186">
        <v>11071</v>
      </c>
      <c r="B3664" s="186" t="s">
        <v>4470</v>
      </c>
      <c r="C3664" s="186" t="s">
        <v>175</v>
      </c>
      <c r="D3664" s="186" t="s">
        <v>176</v>
      </c>
      <c r="E3664" s="187">
        <v>10.07</v>
      </c>
    </row>
    <row r="3665" spans="1:5">
      <c r="A3665" s="186">
        <v>11072</v>
      </c>
      <c r="B3665" s="186" t="s">
        <v>4471</v>
      </c>
      <c r="C3665" s="186" t="s">
        <v>175</v>
      </c>
      <c r="D3665" s="186" t="s">
        <v>176</v>
      </c>
      <c r="E3665" s="187">
        <v>3.51</v>
      </c>
    </row>
    <row r="3666" spans="1:5">
      <c r="A3666" s="186">
        <v>4895</v>
      </c>
      <c r="B3666" s="186" t="s">
        <v>4472</v>
      </c>
      <c r="C3666" s="186" t="s">
        <v>175</v>
      </c>
      <c r="D3666" s="186" t="s">
        <v>176</v>
      </c>
      <c r="E3666" s="187">
        <v>0.7</v>
      </c>
    </row>
    <row r="3667" spans="1:5">
      <c r="A3667" s="186">
        <v>4907</v>
      </c>
      <c r="B3667" s="186" t="s">
        <v>4473</v>
      </c>
      <c r="C3667" s="186" t="s">
        <v>175</v>
      </c>
      <c r="D3667" s="186" t="s">
        <v>177</v>
      </c>
      <c r="E3667" s="187">
        <v>37.97</v>
      </c>
    </row>
    <row r="3668" spans="1:5">
      <c r="A3668" s="186">
        <v>4902</v>
      </c>
      <c r="B3668" s="186" t="s">
        <v>4474</v>
      </c>
      <c r="C3668" s="186" t="s">
        <v>175</v>
      </c>
      <c r="D3668" s="186" t="s">
        <v>177</v>
      </c>
      <c r="E3668" s="187">
        <v>85.95</v>
      </c>
    </row>
    <row r="3669" spans="1:5">
      <c r="A3669" s="186">
        <v>4908</v>
      </c>
      <c r="B3669" s="186" t="s">
        <v>4475</v>
      </c>
      <c r="C3669" s="186" t="s">
        <v>175</v>
      </c>
      <c r="D3669" s="186" t="s">
        <v>177</v>
      </c>
      <c r="E3669" s="187">
        <v>174.52</v>
      </c>
    </row>
    <row r="3670" spans="1:5">
      <c r="A3670" s="186">
        <v>4909</v>
      </c>
      <c r="B3670" s="186" t="s">
        <v>4476</v>
      </c>
      <c r="C3670" s="186" t="s">
        <v>175</v>
      </c>
      <c r="D3670" s="186" t="s">
        <v>177</v>
      </c>
      <c r="E3670" s="187">
        <v>337.05</v>
      </c>
    </row>
    <row r="3671" spans="1:5">
      <c r="A3671" s="186">
        <v>4903</v>
      </c>
      <c r="B3671" s="186" t="s">
        <v>4477</v>
      </c>
      <c r="C3671" s="186" t="s">
        <v>175</v>
      </c>
      <c r="D3671" s="186" t="s">
        <v>177</v>
      </c>
      <c r="E3671" s="187">
        <v>991.05</v>
      </c>
    </row>
    <row r="3672" spans="1:5">
      <c r="A3672" s="186">
        <v>4897</v>
      </c>
      <c r="B3672" s="186" t="s">
        <v>4478</v>
      </c>
      <c r="C3672" s="186" t="s">
        <v>175</v>
      </c>
      <c r="D3672" s="186" t="s">
        <v>176</v>
      </c>
      <c r="E3672" s="187">
        <v>2.95</v>
      </c>
    </row>
    <row r="3673" spans="1:5">
      <c r="A3673" s="186">
        <v>4896</v>
      </c>
      <c r="B3673" s="186" t="s">
        <v>4479</v>
      </c>
      <c r="C3673" s="186" t="s">
        <v>175</v>
      </c>
      <c r="D3673" s="186" t="s">
        <v>176</v>
      </c>
      <c r="E3673" s="187">
        <v>1.05</v>
      </c>
    </row>
    <row r="3674" spans="1:5">
      <c r="A3674" s="186">
        <v>4900</v>
      </c>
      <c r="B3674" s="186" t="s">
        <v>4480</v>
      </c>
      <c r="C3674" s="186" t="s">
        <v>175</v>
      </c>
      <c r="D3674" s="186" t="s">
        <v>176</v>
      </c>
      <c r="E3674" s="187">
        <v>8.7899999999999991</v>
      </c>
    </row>
    <row r="3675" spans="1:5">
      <c r="A3675" s="186">
        <v>4898</v>
      </c>
      <c r="B3675" s="186" t="s">
        <v>4481</v>
      </c>
      <c r="C3675" s="186" t="s">
        <v>175</v>
      </c>
      <c r="D3675" s="186" t="s">
        <v>176</v>
      </c>
      <c r="E3675" s="187">
        <v>3.29</v>
      </c>
    </row>
    <row r="3676" spans="1:5">
      <c r="A3676" s="186">
        <v>4899</v>
      </c>
      <c r="B3676" s="186" t="s">
        <v>4482</v>
      </c>
      <c r="C3676" s="186" t="s">
        <v>175</v>
      </c>
      <c r="D3676" s="186" t="s">
        <v>176</v>
      </c>
      <c r="E3676" s="187">
        <v>12.06</v>
      </c>
    </row>
    <row r="3677" spans="1:5">
      <c r="A3677" s="186">
        <v>11096</v>
      </c>
      <c r="B3677" s="186" t="s">
        <v>4483</v>
      </c>
      <c r="C3677" s="186" t="s">
        <v>184</v>
      </c>
      <c r="D3677" s="186" t="s">
        <v>176</v>
      </c>
      <c r="E3677" s="187">
        <v>0.38</v>
      </c>
    </row>
    <row r="3678" spans="1:5">
      <c r="A3678" s="186">
        <v>4741</v>
      </c>
      <c r="B3678" s="186" t="s">
        <v>4484</v>
      </c>
      <c r="C3678" s="186" t="s">
        <v>186</v>
      </c>
      <c r="D3678" s="186" t="s">
        <v>176</v>
      </c>
      <c r="E3678" s="187">
        <v>69.45</v>
      </c>
    </row>
    <row r="3679" spans="1:5">
      <c r="A3679" s="186">
        <v>4752</v>
      </c>
      <c r="B3679" s="186" t="s">
        <v>4485</v>
      </c>
      <c r="C3679" s="186" t="s">
        <v>187</v>
      </c>
      <c r="D3679" s="186" t="s">
        <v>176</v>
      </c>
      <c r="E3679" s="187">
        <v>19.48</v>
      </c>
    </row>
    <row r="3680" spans="1:5">
      <c r="A3680" s="186">
        <v>41091</v>
      </c>
      <c r="B3680" s="186" t="s">
        <v>4486</v>
      </c>
      <c r="C3680" s="186" t="s">
        <v>188</v>
      </c>
      <c r="D3680" s="186" t="s">
        <v>176</v>
      </c>
      <c r="E3680" s="188">
        <v>3448.9</v>
      </c>
    </row>
    <row r="3681" spans="1:5">
      <c r="A3681" s="186">
        <v>13954</v>
      </c>
      <c r="B3681" s="186" t="s">
        <v>4487</v>
      </c>
      <c r="C3681" s="186" t="s">
        <v>175</v>
      </c>
      <c r="D3681" s="186" t="s">
        <v>177</v>
      </c>
      <c r="E3681" s="188">
        <v>6438.55</v>
      </c>
    </row>
    <row r="3682" spans="1:5">
      <c r="A3682" s="186">
        <v>3411</v>
      </c>
      <c r="B3682" s="186" t="s">
        <v>4488</v>
      </c>
      <c r="C3682" s="186" t="s">
        <v>184</v>
      </c>
      <c r="D3682" s="186" t="s">
        <v>177</v>
      </c>
      <c r="E3682" s="187">
        <v>60.07</v>
      </c>
    </row>
    <row r="3683" spans="1:5">
      <c r="A3683" s="186">
        <v>39995</v>
      </c>
      <c r="B3683" s="186" t="s">
        <v>4489</v>
      </c>
      <c r="C3683" s="186" t="s">
        <v>186</v>
      </c>
      <c r="D3683" s="186" t="s">
        <v>177</v>
      </c>
      <c r="E3683" s="187">
        <v>462.12</v>
      </c>
    </row>
    <row r="3684" spans="1:5">
      <c r="A3684" s="186">
        <v>11615</v>
      </c>
      <c r="B3684" s="186" t="s">
        <v>4490</v>
      </c>
      <c r="C3684" s="186" t="s">
        <v>173</v>
      </c>
      <c r="D3684" s="186" t="s">
        <v>177</v>
      </c>
      <c r="E3684" s="187">
        <v>3.92</v>
      </c>
    </row>
    <row r="3685" spans="1:5">
      <c r="A3685" s="186">
        <v>3408</v>
      </c>
      <c r="B3685" s="186" t="s">
        <v>4491</v>
      </c>
      <c r="C3685" s="186" t="s">
        <v>173</v>
      </c>
      <c r="D3685" s="186" t="s">
        <v>177</v>
      </c>
      <c r="E3685" s="187">
        <v>10.41</v>
      </c>
    </row>
    <row r="3686" spans="1:5">
      <c r="A3686" s="186">
        <v>3409</v>
      </c>
      <c r="B3686" s="186" t="s">
        <v>4492</v>
      </c>
      <c r="C3686" s="186" t="s">
        <v>173</v>
      </c>
      <c r="D3686" s="186" t="s">
        <v>177</v>
      </c>
      <c r="E3686" s="187">
        <v>26.02</v>
      </c>
    </row>
    <row r="3687" spans="1:5">
      <c r="A3687" s="186">
        <v>11427</v>
      </c>
      <c r="B3687" s="186" t="s">
        <v>4493</v>
      </c>
      <c r="C3687" s="186" t="s">
        <v>184</v>
      </c>
      <c r="D3687" s="186" t="s">
        <v>177</v>
      </c>
      <c r="E3687" s="187">
        <v>101.73</v>
      </c>
    </row>
    <row r="3688" spans="1:5">
      <c r="A3688" s="186">
        <v>4491</v>
      </c>
      <c r="B3688" s="186" t="s">
        <v>4494</v>
      </c>
      <c r="C3688" s="186" t="s">
        <v>181</v>
      </c>
      <c r="D3688" s="186" t="s">
        <v>176</v>
      </c>
      <c r="E3688" s="187">
        <v>6.43</v>
      </c>
    </row>
    <row r="3689" spans="1:5">
      <c r="A3689" s="186">
        <v>2745</v>
      </c>
      <c r="B3689" s="186" t="s">
        <v>4495</v>
      </c>
      <c r="C3689" s="186" t="s">
        <v>181</v>
      </c>
      <c r="D3689" s="186" t="s">
        <v>177</v>
      </c>
      <c r="E3689" s="187">
        <v>2.62</v>
      </c>
    </row>
    <row r="3690" spans="1:5">
      <c r="A3690" s="186">
        <v>14439</v>
      </c>
      <c r="B3690" s="186" t="s">
        <v>4496</v>
      </c>
      <c r="C3690" s="186" t="s">
        <v>181</v>
      </c>
      <c r="D3690" s="186" t="s">
        <v>177</v>
      </c>
      <c r="E3690" s="187">
        <v>3.25</v>
      </c>
    </row>
    <row r="3691" spans="1:5">
      <c r="A3691" s="186">
        <v>26022</v>
      </c>
      <c r="B3691" s="186" t="s">
        <v>4497</v>
      </c>
      <c r="C3691" s="186" t="s">
        <v>175</v>
      </c>
      <c r="D3691" s="186" t="s">
        <v>176</v>
      </c>
      <c r="E3691" s="187">
        <v>109.78</v>
      </c>
    </row>
    <row r="3692" spans="1:5">
      <c r="A3692" s="186">
        <v>12362</v>
      </c>
      <c r="B3692" s="186" t="s">
        <v>4498</v>
      </c>
      <c r="C3692" s="186" t="s">
        <v>175</v>
      </c>
      <c r="D3692" s="186" t="s">
        <v>177</v>
      </c>
      <c r="E3692" s="187">
        <v>14.93</v>
      </c>
    </row>
    <row r="3693" spans="1:5">
      <c r="A3693" s="186">
        <v>421</v>
      </c>
      <c r="B3693" s="186" t="s">
        <v>4499</v>
      </c>
      <c r="C3693" s="186" t="s">
        <v>175</v>
      </c>
      <c r="D3693" s="186" t="s">
        <v>177</v>
      </c>
      <c r="E3693" s="187">
        <v>13.33</v>
      </c>
    </row>
    <row r="3694" spans="1:5">
      <c r="A3694" s="186">
        <v>14148</v>
      </c>
      <c r="B3694" s="186" t="s">
        <v>4500</v>
      </c>
      <c r="C3694" s="186" t="s">
        <v>175</v>
      </c>
      <c r="D3694" s="186" t="s">
        <v>177</v>
      </c>
      <c r="E3694" s="187">
        <v>0.87</v>
      </c>
    </row>
    <row r="3695" spans="1:5">
      <c r="A3695" s="186">
        <v>4341</v>
      </c>
      <c r="B3695" s="186" t="s">
        <v>4501</v>
      </c>
      <c r="C3695" s="186" t="s">
        <v>175</v>
      </c>
      <c r="D3695" s="186" t="s">
        <v>176</v>
      </c>
      <c r="E3695" s="187">
        <v>0.7</v>
      </c>
    </row>
    <row r="3696" spans="1:5">
      <c r="A3696" s="186">
        <v>4337</v>
      </c>
      <c r="B3696" s="186" t="s">
        <v>4502</v>
      </c>
      <c r="C3696" s="186" t="s">
        <v>175</v>
      </c>
      <c r="D3696" s="186" t="s">
        <v>176</v>
      </c>
      <c r="E3696" s="187">
        <v>1.77</v>
      </c>
    </row>
    <row r="3697" spans="1:5">
      <c r="A3697" s="186">
        <v>4339</v>
      </c>
      <c r="B3697" s="186" t="s">
        <v>4503</v>
      </c>
      <c r="C3697" s="186" t="s">
        <v>175</v>
      </c>
      <c r="D3697" s="186" t="s">
        <v>176</v>
      </c>
      <c r="E3697" s="187">
        <v>0.37</v>
      </c>
    </row>
    <row r="3698" spans="1:5">
      <c r="A3698" s="186">
        <v>39997</v>
      </c>
      <c r="B3698" s="186" t="s">
        <v>4504</v>
      </c>
      <c r="C3698" s="186" t="s">
        <v>175</v>
      </c>
      <c r="D3698" s="186" t="s">
        <v>176</v>
      </c>
      <c r="E3698" s="187">
        <v>0.21</v>
      </c>
    </row>
    <row r="3699" spans="1:5">
      <c r="A3699" s="186">
        <v>11971</v>
      </c>
      <c r="B3699" s="186" t="s">
        <v>4505</v>
      </c>
      <c r="C3699" s="186" t="s">
        <v>175</v>
      </c>
      <c r="D3699" s="186" t="s">
        <v>176</v>
      </c>
      <c r="E3699" s="187">
        <v>2.93</v>
      </c>
    </row>
    <row r="3700" spans="1:5">
      <c r="A3700" s="186">
        <v>4342</v>
      </c>
      <c r="B3700" s="186" t="s">
        <v>4506</v>
      </c>
      <c r="C3700" s="186" t="s">
        <v>175</v>
      </c>
      <c r="D3700" s="186" t="s">
        <v>176</v>
      </c>
      <c r="E3700" s="187">
        <v>0.15</v>
      </c>
    </row>
    <row r="3701" spans="1:5">
      <c r="A3701" s="186">
        <v>4330</v>
      </c>
      <c r="B3701" s="186" t="s">
        <v>4507</v>
      </c>
      <c r="C3701" s="186" t="s">
        <v>175</v>
      </c>
      <c r="D3701" s="186" t="s">
        <v>176</v>
      </c>
      <c r="E3701" s="187">
        <v>0.1</v>
      </c>
    </row>
    <row r="3702" spans="1:5">
      <c r="A3702" s="186">
        <v>4340</v>
      </c>
      <c r="B3702" s="186" t="s">
        <v>4508</v>
      </c>
      <c r="C3702" s="186" t="s">
        <v>175</v>
      </c>
      <c r="D3702" s="186" t="s">
        <v>176</v>
      </c>
      <c r="E3702" s="187">
        <v>0.82</v>
      </c>
    </row>
    <row r="3703" spans="1:5">
      <c r="A3703" s="186">
        <v>5088</v>
      </c>
      <c r="B3703" s="186" t="s">
        <v>4509</v>
      </c>
      <c r="C3703" s="186" t="s">
        <v>175</v>
      </c>
      <c r="D3703" s="186" t="s">
        <v>176</v>
      </c>
      <c r="E3703" s="187">
        <v>5.32</v>
      </c>
    </row>
    <row r="3704" spans="1:5">
      <c r="A3704" s="186">
        <v>11154</v>
      </c>
      <c r="B3704" s="186" t="s">
        <v>4510</v>
      </c>
      <c r="C3704" s="186" t="s">
        <v>175</v>
      </c>
      <c r="D3704" s="186" t="s">
        <v>176</v>
      </c>
      <c r="E3704" s="188">
        <v>1167.52</v>
      </c>
    </row>
    <row r="3705" spans="1:5">
      <c r="A3705" s="186">
        <v>4989</v>
      </c>
      <c r="B3705" s="186" t="s">
        <v>4511</v>
      </c>
      <c r="C3705" s="186" t="s">
        <v>175</v>
      </c>
      <c r="D3705" s="186" t="s">
        <v>176</v>
      </c>
      <c r="E3705" s="187">
        <v>194.37</v>
      </c>
    </row>
    <row r="3706" spans="1:5">
      <c r="A3706" s="186">
        <v>4982</v>
      </c>
      <c r="B3706" s="186" t="s">
        <v>4512</v>
      </c>
      <c r="C3706" s="186" t="s">
        <v>175</v>
      </c>
      <c r="D3706" s="186" t="s">
        <v>176</v>
      </c>
      <c r="E3706" s="187">
        <v>182.31</v>
      </c>
    </row>
    <row r="3707" spans="1:5">
      <c r="A3707" s="186">
        <v>4962</v>
      </c>
      <c r="B3707" s="186" t="s">
        <v>4513</v>
      </c>
      <c r="C3707" s="186" t="s">
        <v>175</v>
      </c>
      <c r="D3707" s="186" t="s">
        <v>176</v>
      </c>
      <c r="E3707" s="187">
        <v>143.78</v>
      </c>
    </row>
    <row r="3708" spans="1:5">
      <c r="A3708" s="186">
        <v>4981</v>
      </c>
      <c r="B3708" s="186" t="s">
        <v>4514</v>
      </c>
      <c r="C3708" s="186" t="s">
        <v>175</v>
      </c>
      <c r="D3708" s="186" t="s">
        <v>174</v>
      </c>
      <c r="E3708" s="187">
        <v>128</v>
      </c>
    </row>
    <row r="3709" spans="1:5">
      <c r="A3709" s="186">
        <v>4964</v>
      </c>
      <c r="B3709" s="186" t="s">
        <v>4515</v>
      </c>
      <c r="C3709" s="186" t="s">
        <v>175</v>
      </c>
      <c r="D3709" s="186" t="s">
        <v>176</v>
      </c>
      <c r="E3709" s="187">
        <v>162.38</v>
      </c>
    </row>
    <row r="3710" spans="1:5">
      <c r="A3710" s="186">
        <v>4992</v>
      </c>
      <c r="B3710" s="186" t="s">
        <v>4516</v>
      </c>
      <c r="C3710" s="186" t="s">
        <v>175</v>
      </c>
      <c r="D3710" s="186" t="s">
        <v>176</v>
      </c>
      <c r="E3710" s="187">
        <v>158.62</v>
      </c>
    </row>
    <row r="3711" spans="1:5">
      <c r="A3711" s="186">
        <v>4987</v>
      </c>
      <c r="B3711" s="186" t="s">
        <v>4517</v>
      </c>
      <c r="C3711" s="186" t="s">
        <v>175</v>
      </c>
      <c r="D3711" s="186" t="s">
        <v>176</v>
      </c>
      <c r="E3711" s="187">
        <v>181.47</v>
      </c>
    </row>
    <row r="3712" spans="1:5">
      <c r="A3712" s="186">
        <v>39021</v>
      </c>
      <c r="B3712" s="186" t="s">
        <v>4518</v>
      </c>
      <c r="C3712" s="186" t="s">
        <v>175</v>
      </c>
      <c r="D3712" s="186" t="s">
        <v>176</v>
      </c>
      <c r="E3712" s="187">
        <v>525.14</v>
      </c>
    </row>
    <row r="3713" spans="1:5">
      <c r="A3713" s="186">
        <v>39022</v>
      </c>
      <c r="B3713" s="186" t="s">
        <v>4519</v>
      </c>
      <c r="C3713" s="186" t="s">
        <v>175</v>
      </c>
      <c r="D3713" s="186" t="s">
        <v>174</v>
      </c>
      <c r="E3713" s="187">
        <v>649.45000000000005</v>
      </c>
    </row>
    <row r="3714" spans="1:5">
      <c r="A3714" s="186">
        <v>39024</v>
      </c>
      <c r="B3714" s="186" t="s">
        <v>4520</v>
      </c>
      <c r="C3714" s="186" t="s">
        <v>175</v>
      </c>
      <c r="D3714" s="186" t="s">
        <v>176</v>
      </c>
      <c r="E3714" s="187">
        <v>765.25</v>
      </c>
    </row>
    <row r="3715" spans="1:5">
      <c r="A3715" s="186">
        <v>4914</v>
      </c>
      <c r="B3715" s="186" t="s">
        <v>4521</v>
      </c>
      <c r="C3715" s="186" t="s">
        <v>173</v>
      </c>
      <c r="D3715" s="186" t="s">
        <v>176</v>
      </c>
      <c r="E3715" s="187">
        <v>620.48</v>
      </c>
    </row>
    <row r="3716" spans="1:5">
      <c r="A3716" s="186">
        <v>4917</v>
      </c>
      <c r="B3716" s="186" t="s">
        <v>4522</v>
      </c>
      <c r="C3716" s="186" t="s">
        <v>173</v>
      </c>
      <c r="D3716" s="186" t="s">
        <v>174</v>
      </c>
      <c r="E3716" s="187">
        <v>428.51</v>
      </c>
    </row>
    <row r="3717" spans="1:5">
      <c r="A3717" s="186">
        <v>39025</v>
      </c>
      <c r="B3717" s="186" t="s">
        <v>4523</v>
      </c>
      <c r="C3717" s="186" t="s">
        <v>175</v>
      </c>
      <c r="D3717" s="186" t="s">
        <v>176</v>
      </c>
      <c r="E3717" s="187">
        <v>784.68</v>
      </c>
    </row>
    <row r="3718" spans="1:5">
      <c r="A3718" s="186">
        <v>4930</v>
      </c>
      <c r="B3718" s="186" t="s">
        <v>4524</v>
      </c>
      <c r="C3718" s="186" t="s">
        <v>173</v>
      </c>
      <c r="D3718" s="186" t="s">
        <v>176</v>
      </c>
      <c r="E3718" s="187">
        <v>564.38</v>
      </c>
    </row>
    <row r="3719" spans="1:5">
      <c r="A3719" s="186">
        <v>4922</v>
      </c>
      <c r="B3719" s="186" t="s">
        <v>4525</v>
      </c>
      <c r="C3719" s="186" t="s">
        <v>173</v>
      </c>
      <c r="D3719" s="186" t="s">
        <v>176</v>
      </c>
      <c r="E3719" s="187">
        <v>397.48</v>
      </c>
    </row>
    <row r="3720" spans="1:5">
      <c r="A3720" s="186">
        <v>4911</v>
      </c>
      <c r="B3720" s="186" t="s">
        <v>4526</v>
      </c>
      <c r="C3720" s="186" t="s">
        <v>173</v>
      </c>
      <c r="D3720" s="186" t="s">
        <v>177</v>
      </c>
      <c r="E3720" s="187">
        <v>532</v>
      </c>
    </row>
    <row r="3721" spans="1:5">
      <c r="A3721" s="186">
        <v>37518</v>
      </c>
      <c r="B3721" s="186" t="s">
        <v>4527</v>
      </c>
      <c r="C3721" s="186" t="s">
        <v>173</v>
      </c>
      <c r="D3721" s="186" t="s">
        <v>177</v>
      </c>
      <c r="E3721" s="187">
        <v>864.5</v>
      </c>
    </row>
    <row r="3722" spans="1:5">
      <c r="A3722" s="186">
        <v>4910</v>
      </c>
      <c r="B3722" s="186" t="s">
        <v>4528</v>
      </c>
      <c r="C3722" s="186" t="s">
        <v>173</v>
      </c>
      <c r="D3722" s="186" t="s">
        <v>177</v>
      </c>
      <c r="E3722" s="187">
        <v>728.78</v>
      </c>
    </row>
    <row r="3723" spans="1:5">
      <c r="A3723" s="186">
        <v>4943</v>
      </c>
      <c r="B3723" s="186" t="s">
        <v>4529</v>
      </c>
      <c r="C3723" s="186" t="s">
        <v>173</v>
      </c>
      <c r="D3723" s="186" t="s">
        <v>177</v>
      </c>
      <c r="E3723" s="188">
        <v>1085.71</v>
      </c>
    </row>
    <row r="3724" spans="1:5">
      <c r="A3724" s="186">
        <v>5002</v>
      </c>
      <c r="B3724" s="186" t="s">
        <v>4530</v>
      </c>
      <c r="C3724" s="186" t="s">
        <v>173</v>
      </c>
      <c r="D3724" s="186" t="s">
        <v>177</v>
      </c>
      <c r="E3724" s="187">
        <v>342.03</v>
      </c>
    </row>
    <row r="3725" spans="1:5">
      <c r="A3725" s="186">
        <v>4977</v>
      </c>
      <c r="B3725" s="186" t="s">
        <v>4531</v>
      </c>
      <c r="C3725" s="186" t="s">
        <v>173</v>
      </c>
      <c r="D3725" s="186" t="s">
        <v>177</v>
      </c>
      <c r="E3725" s="187">
        <v>230.88</v>
      </c>
    </row>
    <row r="3726" spans="1:5">
      <c r="A3726" s="186">
        <v>5028</v>
      </c>
      <c r="B3726" s="186" t="s">
        <v>4532</v>
      </c>
      <c r="C3726" s="186" t="s">
        <v>173</v>
      </c>
      <c r="D3726" s="186" t="s">
        <v>177</v>
      </c>
      <c r="E3726" s="187">
        <v>564.92999999999995</v>
      </c>
    </row>
    <row r="3727" spans="1:5">
      <c r="A3727" s="186">
        <v>4998</v>
      </c>
      <c r="B3727" s="186" t="s">
        <v>4533</v>
      </c>
      <c r="C3727" s="186" t="s">
        <v>173</v>
      </c>
      <c r="D3727" s="186" t="s">
        <v>177</v>
      </c>
      <c r="E3727" s="187">
        <v>469.19</v>
      </c>
    </row>
    <row r="3728" spans="1:5">
      <c r="A3728" s="186">
        <v>4969</v>
      </c>
      <c r="B3728" s="186" t="s">
        <v>4534</v>
      </c>
      <c r="C3728" s="186" t="s">
        <v>173</v>
      </c>
      <c r="D3728" s="186" t="s">
        <v>177</v>
      </c>
      <c r="E3728" s="187">
        <v>326.54000000000002</v>
      </c>
    </row>
    <row r="3729" spans="1:5">
      <c r="A3729" s="186">
        <v>11364</v>
      </c>
      <c r="B3729" s="186" t="s">
        <v>4535</v>
      </c>
      <c r="C3729" s="186" t="s">
        <v>175</v>
      </c>
      <c r="D3729" s="186" t="s">
        <v>176</v>
      </c>
      <c r="E3729" s="187">
        <v>109.96</v>
      </c>
    </row>
    <row r="3730" spans="1:5">
      <c r="A3730" s="186">
        <v>11365</v>
      </c>
      <c r="B3730" s="186" t="s">
        <v>4536</v>
      </c>
      <c r="C3730" s="186" t="s">
        <v>175</v>
      </c>
      <c r="D3730" s="186" t="s">
        <v>176</v>
      </c>
      <c r="E3730" s="187">
        <v>114.11</v>
      </c>
    </row>
    <row r="3731" spans="1:5">
      <c r="A3731" s="186">
        <v>11366</v>
      </c>
      <c r="B3731" s="186" t="s">
        <v>4537</v>
      </c>
      <c r="C3731" s="186" t="s">
        <v>175</v>
      </c>
      <c r="D3731" s="186" t="s">
        <v>176</v>
      </c>
      <c r="E3731" s="187">
        <v>121.3</v>
      </c>
    </row>
    <row r="3732" spans="1:5">
      <c r="A3732" s="186">
        <v>43777</v>
      </c>
      <c r="B3732" s="186" t="s">
        <v>4538</v>
      </c>
      <c r="C3732" s="186" t="s">
        <v>175</v>
      </c>
      <c r="D3732" s="186" t="s">
        <v>176</v>
      </c>
      <c r="E3732" s="187">
        <v>142.49</v>
      </c>
    </row>
    <row r="3733" spans="1:5">
      <c r="A3733" s="186">
        <v>20322</v>
      </c>
      <c r="B3733" s="186" t="s">
        <v>4539</v>
      </c>
      <c r="C3733" s="186" t="s">
        <v>175</v>
      </c>
      <c r="D3733" s="186" t="s">
        <v>176</v>
      </c>
      <c r="E3733" s="187">
        <v>132.27000000000001</v>
      </c>
    </row>
    <row r="3734" spans="1:5">
      <c r="A3734" s="186">
        <v>10553</v>
      </c>
      <c r="B3734" s="186" t="s">
        <v>4540</v>
      </c>
      <c r="C3734" s="186" t="s">
        <v>175</v>
      </c>
      <c r="D3734" s="186" t="s">
        <v>176</v>
      </c>
      <c r="E3734" s="187">
        <v>120.1</v>
      </c>
    </row>
    <row r="3735" spans="1:5">
      <c r="A3735" s="186">
        <v>5020</v>
      </c>
      <c r="B3735" s="186" t="s">
        <v>4541</v>
      </c>
      <c r="C3735" s="186" t="s">
        <v>175</v>
      </c>
      <c r="D3735" s="186" t="s">
        <v>176</v>
      </c>
      <c r="E3735" s="187">
        <v>126.62</v>
      </c>
    </row>
    <row r="3736" spans="1:5">
      <c r="A3736" s="186">
        <v>10554</v>
      </c>
      <c r="B3736" s="186" t="s">
        <v>4542</v>
      </c>
      <c r="C3736" s="186" t="s">
        <v>175</v>
      </c>
      <c r="D3736" s="186" t="s">
        <v>176</v>
      </c>
      <c r="E3736" s="187">
        <v>121.17</v>
      </c>
    </row>
    <row r="3737" spans="1:5">
      <c r="A3737" s="186">
        <v>10555</v>
      </c>
      <c r="B3737" s="186" t="s">
        <v>4543</v>
      </c>
      <c r="C3737" s="186" t="s">
        <v>175</v>
      </c>
      <c r="D3737" s="186" t="s">
        <v>176</v>
      </c>
      <c r="E3737" s="187">
        <v>132.13999999999999</v>
      </c>
    </row>
    <row r="3738" spans="1:5">
      <c r="A3738" s="186">
        <v>10556</v>
      </c>
      <c r="B3738" s="186" t="s">
        <v>4544</v>
      </c>
      <c r="C3738" s="186" t="s">
        <v>175</v>
      </c>
      <c r="D3738" s="186" t="s">
        <v>176</v>
      </c>
      <c r="E3738" s="187">
        <v>175.69</v>
      </c>
    </row>
    <row r="3739" spans="1:5">
      <c r="A3739" s="186">
        <v>39502</v>
      </c>
      <c r="B3739" s="186" t="s">
        <v>4545</v>
      </c>
      <c r="C3739" s="186" t="s">
        <v>175</v>
      </c>
      <c r="D3739" s="186" t="s">
        <v>176</v>
      </c>
      <c r="E3739" s="187">
        <v>246.71</v>
      </c>
    </row>
    <row r="3740" spans="1:5">
      <c r="A3740" s="186">
        <v>39504</v>
      </c>
      <c r="B3740" s="186" t="s">
        <v>4546</v>
      </c>
      <c r="C3740" s="186" t="s">
        <v>175</v>
      </c>
      <c r="D3740" s="186" t="s">
        <v>176</v>
      </c>
      <c r="E3740" s="187">
        <v>272.81</v>
      </c>
    </row>
    <row r="3741" spans="1:5">
      <c r="A3741" s="186">
        <v>39503</v>
      </c>
      <c r="B3741" s="186" t="s">
        <v>4547</v>
      </c>
      <c r="C3741" s="186" t="s">
        <v>175</v>
      </c>
      <c r="D3741" s="186" t="s">
        <v>176</v>
      </c>
      <c r="E3741" s="187">
        <v>287.13</v>
      </c>
    </row>
    <row r="3742" spans="1:5">
      <c r="A3742" s="186">
        <v>39505</v>
      </c>
      <c r="B3742" s="186" t="s">
        <v>4548</v>
      </c>
      <c r="C3742" s="186" t="s">
        <v>175</v>
      </c>
      <c r="D3742" s="186" t="s">
        <v>176</v>
      </c>
      <c r="E3742" s="187">
        <v>309.42</v>
      </c>
    </row>
    <row r="3743" spans="1:5">
      <c r="A3743" s="186">
        <v>25969</v>
      </c>
      <c r="B3743" s="186" t="s">
        <v>4549</v>
      </c>
      <c r="C3743" s="186" t="s">
        <v>175</v>
      </c>
      <c r="D3743" s="186" t="s">
        <v>177</v>
      </c>
      <c r="E3743" s="187">
        <v>504.21</v>
      </c>
    </row>
    <row r="3744" spans="1:5">
      <c r="A3744" s="186">
        <v>4944</v>
      </c>
      <c r="B3744" s="186" t="s">
        <v>4550</v>
      </c>
      <c r="C3744" s="186" t="s">
        <v>173</v>
      </c>
      <c r="D3744" s="186" t="s">
        <v>177</v>
      </c>
      <c r="E3744" s="188">
        <v>1623.14</v>
      </c>
    </row>
    <row r="3745" spans="1:5">
      <c r="A3745" s="186">
        <v>21102</v>
      </c>
      <c r="B3745" s="186" t="s">
        <v>4551</v>
      </c>
      <c r="C3745" s="186" t="s">
        <v>175</v>
      </c>
      <c r="D3745" s="186" t="s">
        <v>176</v>
      </c>
      <c r="E3745" s="187">
        <v>28.06</v>
      </c>
    </row>
    <row r="3746" spans="1:5">
      <c r="A3746" s="186">
        <v>21101</v>
      </c>
      <c r="B3746" s="186" t="s">
        <v>4552</v>
      </c>
      <c r="C3746" s="186" t="s">
        <v>175</v>
      </c>
      <c r="D3746" s="186" t="s">
        <v>176</v>
      </c>
      <c r="E3746" s="187">
        <v>18.02</v>
      </c>
    </row>
    <row r="3747" spans="1:5">
      <c r="A3747" s="186">
        <v>34713</v>
      </c>
      <c r="B3747" s="186" t="s">
        <v>4553</v>
      </c>
      <c r="C3747" s="186" t="s">
        <v>173</v>
      </c>
      <c r="D3747" s="186" t="s">
        <v>176</v>
      </c>
      <c r="E3747" s="187">
        <v>222.77</v>
      </c>
    </row>
    <row r="3748" spans="1:5">
      <c r="A3748" s="186">
        <v>4947</v>
      </c>
      <c r="B3748" s="186" t="s">
        <v>4554</v>
      </c>
      <c r="C3748" s="186" t="s">
        <v>173</v>
      </c>
      <c r="D3748" s="186" t="s">
        <v>176</v>
      </c>
      <c r="E3748" s="187">
        <v>725.28</v>
      </c>
    </row>
    <row r="3749" spans="1:5">
      <c r="A3749" s="186">
        <v>37563</v>
      </c>
      <c r="B3749" s="186" t="s">
        <v>4555</v>
      </c>
      <c r="C3749" s="186" t="s">
        <v>173</v>
      </c>
      <c r="D3749" s="186" t="s">
        <v>176</v>
      </c>
      <c r="E3749" s="187">
        <v>556.89</v>
      </c>
    </row>
    <row r="3750" spans="1:5">
      <c r="A3750" s="186">
        <v>4948</v>
      </c>
      <c r="B3750" s="186" t="s">
        <v>4556</v>
      </c>
      <c r="C3750" s="186" t="s">
        <v>173</v>
      </c>
      <c r="D3750" s="186" t="s">
        <v>176</v>
      </c>
      <c r="E3750" s="187">
        <v>505.4</v>
      </c>
    </row>
    <row r="3751" spans="1:5">
      <c r="A3751" s="186">
        <v>37561</v>
      </c>
      <c r="B3751" s="186" t="s">
        <v>4557</v>
      </c>
      <c r="C3751" s="186" t="s">
        <v>173</v>
      </c>
      <c r="D3751" s="186" t="s">
        <v>176</v>
      </c>
      <c r="E3751" s="188">
        <v>1039.58</v>
      </c>
    </row>
    <row r="3752" spans="1:5">
      <c r="A3752" s="186">
        <v>37562</v>
      </c>
      <c r="B3752" s="186" t="s">
        <v>4558</v>
      </c>
      <c r="C3752" s="186" t="s">
        <v>173</v>
      </c>
      <c r="D3752" s="186" t="s">
        <v>176</v>
      </c>
      <c r="E3752" s="187">
        <v>666.78</v>
      </c>
    </row>
    <row r="3753" spans="1:5">
      <c r="A3753" s="186">
        <v>14164</v>
      </c>
      <c r="B3753" s="186" t="s">
        <v>4559</v>
      </c>
      <c r="C3753" s="186" t="s">
        <v>175</v>
      </c>
      <c r="D3753" s="186" t="s">
        <v>177</v>
      </c>
      <c r="E3753" s="188">
        <v>2265.0700000000002</v>
      </c>
    </row>
    <row r="3754" spans="1:5">
      <c r="A3754" s="186">
        <v>14163</v>
      </c>
      <c r="B3754" s="186" t="s">
        <v>4560</v>
      </c>
      <c r="C3754" s="186" t="s">
        <v>175</v>
      </c>
      <c r="D3754" s="186" t="s">
        <v>177</v>
      </c>
      <c r="E3754" s="188">
        <v>2574.4</v>
      </c>
    </row>
    <row r="3755" spans="1:5">
      <c r="A3755" s="186">
        <v>5051</v>
      </c>
      <c r="B3755" s="186" t="s">
        <v>4561</v>
      </c>
      <c r="C3755" s="186" t="s">
        <v>175</v>
      </c>
      <c r="D3755" s="186" t="s">
        <v>177</v>
      </c>
      <c r="E3755" s="188">
        <v>2189.5</v>
      </c>
    </row>
    <row r="3756" spans="1:5">
      <c r="A3756" s="186">
        <v>14162</v>
      </c>
      <c r="B3756" s="186" t="s">
        <v>4562</v>
      </c>
      <c r="C3756" s="186" t="s">
        <v>175</v>
      </c>
      <c r="D3756" s="186" t="s">
        <v>177</v>
      </c>
      <c r="E3756" s="188">
        <v>2186.3200000000002</v>
      </c>
    </row>
    <row r="3757" spans="1:5">
      <c r="A3757" s="186">
        <v>5052</v>
      </c>
      <c r="B3757" s="186" t="s">
        <v>4563</v>
      </c>
      <c r="C3757" s="186" t="s">
        <v>175</v>
      </c>
      <c r="D3757" s="186" t="s">
        <v>177</v>
      </c>
      <c r="E3757" s="188">
        <v>1631.3</v>
      </c>
    </row>
    <row r="3758" spans="1:5">
      <c r="A3758" s="186">
        <v>14166</v>
      </c>
      <c r="B3758" s="186" t="s">
        <v>4564</v>
      </c>
      <c r="C3758" s="186" t="s">
        <v>175</v>
      </c>
      <c r="D3758" s="186" t="s">
        <v>177</v>
      </c>
      <c r="E3758" s="188">
        <v>1652.01</v>
      </c>
    </row>
    <row r="3759" spans="1:5">
      <c r="A3759" s="186">
        <v>14165</v>
      </c>
      <c r="B3759" s="186" t="s">
        <v>4565</v>
      </c>
      <c r="C3759" s="186" t="s">
        <v>175</v>
      </c>
      <c r="D3759" s="186" t="s">
        <v>177</v>
      </c>
      <c r="E3759" s="188">
        <v>2288.63</v>
      </c>
    </row>
    <row r="3760" spans="1:5">
      <c r="A3760" s="186">
        <v>5050</v>
      </c>
      <c r="B3760" s="186" t="s">
        <v>4566</v>
      </c>
      <c r="C3760" s="186" t="s">
        <v>175</v>
      </c>
      <c r="D3760" s="186" t="s">
        <v>177</v>
      </c>
      <c r="E3760" s="187">
        <v>563.29</v>
      </c>
    </row>
    <row r="3761" spans="1:5">
      <c r="A3761" s="186">
        <v>12366</v>
      </c>
      <c r="B3761" s="186" t="s">
        <v>4567</v>
      </c>
      <c r="C3761" s="186" t="s">
        <v>175</v>
      </c>
      <c r="D3761" s="186" t="s">
        <v>177</v>
      </c>
      <c r="E3761" s="187">
        <v>785.99</v>
      </c>
    </row>
    <row r="3762" spans="1:5">
      <c r="A3762" s="186">
        <v>5045</v>
      </c>
      <c r="B3762" s="186" t="s">
        <v>4568</v>
      </c>
      <c r="C3762" s="186" t="s">
        <v>175</v>
      </c>
      <c r="D3762" s="186" t="s">
        <v>177</v>
      </c>
      <c r="E3762" s="188">
        <v>1094.52</v>
      </c>
    </row>
    <row r="3763" spans="1:5">
      <c r="A3763" s="186">
        <v>5044</v>
      </c>
      <c r="B3763" s="186" t="s">
        <v>4569</v>
      </c>
      <c r="C3763" s="186" t="s">
        <v>175</v>
      </c>
      <c r="D3763" s="186" t="s">
        <v>177</v>
      </c>
      <c r="E3763" s="187">
        <v>772.2</v>
      </c>
    </row>
    <row r="3764" spans="1:5">
      <c r="A3764" s="186">
        <v>5055</v>
      </c>
      <c r="B3764" s="186" t="s">
        <v>4570</v>
      </c>
      <c r="C3764" s="186" t="s">
        <v>175</v>
      </c>
      <c r="D3764" s="186" t="s">
        <v>177</v>
      </c>
      <c r="E3764" s="188">
        <v>1097.8599999999999</v>
      </c>
    </row>
    <row r="3765" spans="1:5">
      <c r="A3765" s="186">
        <v>5053</v>
      </c>
      <c r="B3765" s="186" t="s">
        <v>4571</v>
      </c>
      <c r="C3765" s="186" t="s">
        <v>175</v>
      </c>
      <c r="D3765" s="186" t="s">
        <v>177</v>
      </c>
      <c r="E3765" s="187">
        <v>854.5</v>
      </c>
    </row>
    <row r="3766" spans="1:5">
      <c r="A3766" s="186">
        <v>5035</v>
      </c>
      <c r="B3766" s="186" t="s">
        <v>4572</v>
      </c>
      <c r="C3766" s="186" t="s">
        <v>175</v>
      </c>
      <c r="D3766" s="186" t="s">
        <v>177</v>
      </c>
      <c r="E3766" s="188">
        <v>1397.08</v>
      </c>
    </row>
    <row r="3767" spans="1:5">
      <c r="A3767" s="186">
        <v>5036</v>
      </c>
      <c r="B3767" s="186" t="s">
        <v>4573</v>
      </c>
      <c r="C3767" s="186" t="s">
        <v>175</v>
      </c>
      <c r="D3767" s="186" t="s">
        <v>177</v>
      </c>
      <c r="E3767" s="188">
        <v>2332.1999999999998</v>
      </c>
    </row>
    <row r="3768" spans="1:5">
      <c r="A3768" s="186">
        <v>5059</v>
      </c>
      <c r="B3768" s="186" t="s">
        <v>4574</v>
      </c>
      <c r="C3768" s="186" t="s">
        <v>175</v>
      </c>
      <c r="D3768" s="186" t="s">
        <v>177</v>
      </c>
      <c r="E3768" s="188">
        <v>1092.6500000000001</v>
      </c>
    </row>
    <row r="3769" spans="1:5">
      <c r="A3769" s="186">
        <v>5057</v>
      </c>
      <c r="B3769" s="186" t="s">
        <v>4575</v>
      </c>
      <c r="C3769" s="186" t="s">
        <v>175</v>
      </c>
      <c r="D3769" s="186" t="s">
        <v>177</v>
      </c>
      <c r="E3769" s="187">
        <v>939.58</v>
      </c>
    </row>
    <row r="3770" spans="1:5">
      <c r="A3770" s="186">
        <v>5033</v>
      </c>
      <c r="B3770" s="186" t="s">
        <v>4576</v>
      </c>
      <c r="C3770" s="186" t="s">
        <v>175</v>
      </c>
      <c r="D3770" s="186" t="s">
        <v>177</v>
      </c>
      <c r="E3770" s="187">
        <v>780</v>
      </c>
    </row>
    <row r="3771" spans="1:5">
      <c r="A3771" s="186">
        <v>5038</v>
      </c>
      <c r="B3771" s="186" t="s">
        <v>4577</v>
      </c>
      <c r="C3771" s="186" t="s">
        <v>175</v>
      </c>
      <c r="D3771" s="186" t="s">
        <v>177</v>
      </c>
      <c r="E3771" s="187">
        <v>635.70000000000005</v>
      </c>
    </row>
    <row r="3772" spans="1:5">
      <c r="A3772" s="186">
        <v>12372</v>
      </c>
      <c r="B3772" s="186" t="s">
        <v>4578</v>
      </c>
      <c r="C3772" s="186" t="s">
        <v>175</v>
      </c>
      <c r="D3772" s="186" t="s">
        <v>177</v>
      </c>
      <c r="E3772" s="187">
        <v>837.72</v>
      </c>
    </row>
    <row r="3773" spans="1:5">
      <c r="A3773" s="186">
        <v>13339</v>
      </c>
      <c r="B3773" s="186" t="s">
        <v>4579</v>
      </c>
      <c r="C3773" s="186" t="s">
        <v>175</v>
      </c>
      <c r="D3773" s="186" t="s">
        <v>177</v>
      </c>
      <c r="E3773" s="188">
        <v>1245.3599999999999</v>
      </c>
    </row>
    <row r="3774" spans="1:5">
      <c r="A3774" s="186">
        <v>12373</v>
      </c>
      <c r="B3774" s="186" t="s">
        <v>4580</v>
      </c>
      <c r="C3774" s="186" t="s">
        <v>175</v>
      </c>
      <c r="D3774" s="186" t="s">
        <v>177</v>
      </c>
      <c r="E3774" s="188">
        <v>1304.1600000000001</v>
      </c>
    </row>
    <row r="3775" spans="1:5">
      <c r="A3775" s="186">
        <v>12388</v>
      </c>
      <c r="B3775" s="186" t="s">
        <v>4581</v>
      </c>
      <c r="C3775" s="186" t="s">
        <v>175</v>
      </c>
      <c r="D3775" s="186" t="s">
        <v>177</v>
      </c>
      <c r="E3775" s="187">
        <v>333.42</v>
      </c>
    </row>
    <row r="3776" spans="1:5">
      <c r="A3776" s="186">
        <v>34695</v>
      </c>
      <c r="B3776" s="186" t="s">
        <v>4582</v>
      </c>
      <c r="C3776" s="186" t="s">
        <v>175</v>
      </c>
      <c r="D3776" s="186" t="s">
        <v>177</v>
      </c>
      <c r="E3776" s="187">
        <v>897</v>
      </c>
    </row>
    <row r="3777" spans="1:5">
      <c r="A3777" s="186">
        <v>34692</v>
      </c>
      <c r="B3777" s="186" t="s">
        <v>4583</v>
      </c>
      <c r="C3777" s="186" t="s">
        <v>175</v>
      </c>
      <c r="D3777" s="186" t="s">
        <v>177</v>
      </c>
      <c r="E3777" s="188">
        <v>2152.8000000000002</v>
      </c>
    </row>
    <row r="3778" spans="1:5">
      <c r="A3778" s="186">
        <v>2731</v>
      </c>
      <c r="B3778" s="186" t="s">
        <v>4584</v>
      </c>
      <c r="C3778" s="186" t="s">
        <v>181</v>
      </c>
      <c r="D3778" s="186" t="s">
        <v>177</v>
      </c>
      <c r="E3778" s="187">
        <v>74.92</v>
      </c>
    </row>
    <row r="3779" spans="1:5">
      <c r="A3779" s="186">
        <v>26028</v>
      </c>
      <c r="B3779" s="186" t="s">
        <v>4585</v>
      </c>
      <c r="C3779" s="186" t="s">
        <v>208</v>
      </c>
      <c r="D3779" s="186" t="s">
        <v>176</v>
      </c>
      <c r="E3779" s="187">
        <v>353.08</v>
      </c>
    </row>
    <row r="3780" spans="1:5">
      <c r="A3780" s="186">
        <v>11844</v>
      </c>
      <c r="B3780" s="186" t="s">
        <v>4586</v>
      </c>
      <c r="C3780" s="186" t="s">
        <v>181</v>
      </c>
      <c r="D3780" s="186" t="s">
        <v>176</v>
      </c>
      <c r="E3780" s="187">
        <v>54.6</v>
      </c>
    </row>
    <row r="3781" spans="1:5">
      <c r="A3781" s="186">
        <v>4465</v>
      </c>
      <c r="B3781" s="186" t="s">
        <v>4587</v>
      </c>
      <c r="C3781" s="186" t="s">
        <v>181</v>
      </c>
      <c r="D3781" s="186" t="s">
        <v>176</v>
      </c>
      <c r="E3781" s="187">
        <v>45.38</v>
      </c>
    </row>
    <row r="3782" spans="1:5">
      <c r="A3782" s="186">
        <v>35273</v>
      </c>
      <c r="B3782" s="186" t="s">
        <v>4588</v>
      </c>
      <c r="C3782" s="186" t="s">
        <v>181</v>
      </c>
      <c r="D3782" s="186" t="s">
        <v>176</v>
      </c>
      <c r="E3782" s="187">
        <v>54.42</v>
      </c>
    </row>
    <row r="3783" spans="1:5">
      <c r="A3783" s="186">
        <v>4470</v>
      </c>
      <c r="B3783" s="186" t="s">
        <v>4589</v>
      </c>
      <c r="C3783" s="186" t="s">
        <v>181</v>
      </c>
      <c r="D3783" s="186" t="s">
        <v>176</v>
      </c>
      <c r="E3783" s="187">
        <v>125.59</v>
      </c>
    </row>
    <row r="3784" spans="1:5">
      <c r="A3784" s="186">
        <v>20208</v>
      </c>
      <c r="B3784" s="186" t="s">
        <v>4590</v>
      </c>
      <c r="C3784" s="186" t="s">
        <v>181</v>
      </c>
      <c r="D3784" s="186" t="s">
        <v>176</v>
      </c>
      <c r="E3784" s="187">
        <v>113.03</v>
      </c>
    </row>
    <row r="3785" spans="1:5">
      <c r="A3785" s="186">
        <v>20204</v>
      </c>
      <c r="B3785" s="186" t="s">
        <v>4591</v>
      </c>
      <c r="C3785" s="186" t="s">
        <v>181</v>
      </c>
      <c r="D3785" s="186" t="s">
        <v>176</v>
      </c>
      <c r="E3785" s="187">
        <v>83.72</v>
      </c>
    </row>
    <row r="3786" spans="1:5">
      <c r="A3786" s="186">
        <v>4437</v>
      </c>
      <c r="B3786" s="186" t="s">
        <v>4592</v>
      </c>
      <c r="C3786" s="186" t="s">
        <v>181</v>
      </c>
      <c r="D3786" s="186" t="s">
        <v>176</v>
      </c>
      <c r="E3786" s="187">
        <v>94.19</v>
      </c>
    </row>
    <row r="3787" spans="1:5">
      <c r="A3787" s="186">
        <v>14580</v>
      </c>
      <c r="B3787" s="186" t="s">
        <v>4593</v>
      </c>
      <c r="C3787" s="186" t="s">
        <v>181</v>
      </c>
      <c r="D3787" s="186" t="s">
        <v>176</v>
      </c>
      <c r="E3787" s="187">
        <v>94.19</v>
      </c>
    </row>
    <row r="3788" spans="1:5">
      <c r="A3788" s="186">
        <v>40304</v>
      </c>
      <c r="B3788" s="186" t="s">
        <v>4594</v>
      </c>
      <c r="C3788" s="186" t="s">
        <v>184</v>
      </c>
      <c r="D3788" s="186" t="s">
        <v>176</v>
      </c>
      <c r="E3788" s="187">
        <v>21.66</v>
      </c>
    </row>
    <row r="3789" spans="1:5">
      <c r="A3789" s="186">
        <v>5065</v>
      </c>
      <c r="B3789" s="186" t="s">
        <v>4595</v>
      </c>
      <c r="C3789" s="186" t="s">
        <v>184</v>
      </c>
      <c r="D3789" s="186" t="s">
        <v>176</v>
      </c>
      <c r="E3789" s="187">
        <v>33.380000000000003</v>
      </c>
    </row>
    <row r="3790" spans="1:5">
      <c r="A3790" s="186">
        <v>5072</v>
      </c>
      <c r="B3790" s="186" t="s">
        <v>4596</v>
      </c>
      <c r="C3790" s="186" t="s">
        <v>184</v>
      </c>
      <c r="D3790" s="186" t="s">
        <v>176</v>
      </c>
      <c r="E3790" s="187">
        <v>30.87</v>
      </c>
    </row>
    <row r="3791" spans="1:5">
      <c r="A3791" s="186">
        <v>5066</v>
      </c>
      <c r="B3791" s="186" t="s">
        <v>4597</v>
      </c>
      <c r="C3791" s="186" t="s">
        <v>184</v>
      </c>
      <c r="D3791" s="186" t="s">
        <v>176</v>
      </c>
      <c r="E3791" s="187">
        <v>23.12</v>
      </c>
    </row>
    <row r="3792" spans="1:5">
      <c r="A3792" s="186">
        <v>5063</v>
      </c>
      <c r="B3792" s="186" t="s">
        <v>4598</v>
      </c>
      <c r="C3792" s="186" t="s">
        <v>184</v>
      </c>
      <c r="D3792" s="186" t="s">
        <v>176</v>
      </c>
      <c r="E3792" s="187">
        <v>20.94</v>
      </c>
    </row>
    <row r="3793" spans="1:5">
      <c r="A3793" s="186">
        <v>20247</v>
      </c>
      <c r="B3793" s="186" t="s">
        <v>4599</v>
      </c>
      <c r="C3793" s="186" t="s">
        <v>184</v>
      </c>
      <c r="D3793" s="186" t="s">
        <v>176</v>
      </c>
      <c r="E3793" s="187">
        <v>19.43</v>
      </c>
    </row>
    <row r="3794" spans="1:5">
      <c r="A3794" s="186">
        <v>5074</v>
      </c>
      <c r="B3794" s="186" t="s">
        <v>4600</v>
      </c>
      <c r="C3794" s="186" t="s">
        <v>184</v>
      </c>
      <c r="D3794" s="186" t="s">
        <v>176</v>
      </c>
      <c r="E3794" s="187">
        <v>19.66</v>
      </c>
    </row>
    <row r="3795" spans="1:5">
      <c r="A3795" s="186">
        <v>5067</v>
      </c>
      <c r="B3795" s="186" t="s">
        <v>4601</v>
      </c>
      <c r="C3795" s="186" t="s">
        <v>184</v>
      </c>
      <c r="D3795" s="186" t="s">
        <v>176</v>
      </c>
      <c r="E3795" s="187">
        <v>18.7</v>
      </c>
    </row>
    <row r="3796" spans="1:5">
      <c r="A3796" s="186">
        <v>5078</v>
      </c>
      <c r="B3796" s="186" t="s">
        <v>4602</v>
      </c>
      <c r="C3796" s="186" t="s">
        <v>184</v>
      </c>
      <c r="D3796" s="186" t="s">
        <v>176</v>
      </c>
      <c r="E3796" s="187">
        <v>18.489999999999998</v>
      </c>
    </row>
    <row r="3797" spans="1:5">
      <c r="A3797" s="186">
        <v>5068</v>
      </c>
      <c r="B3797" s="186" t="s">
        <v>4603</v>
      </c>
      <c r="C3797" s="186" t="s">
        <v>184</v>
      </c>
      <c r="D3797" s="186" t="s">
        <v>176</v>
      </c>
      <c r="E3797" s="187">
        <v>17.55</v>
      </c>
    </row>
    <row r="3798" spans="1:5">
      <c r="A3798" s="186">
        <v>5073</v>
      </c>
      <c r="B3798" s="186" t="s">
        <v>4604</v>
      </c>
      <c r="C3798" s="186" t="s">
        <v>184</v>
      </c>
      <c r="D3798" s="186" t="s">
        <v>176</v>
      </c>
      <c r="E3798" s="187">
        <v>17.88</v>
      </c>
    </row>
    <row r="3799" spans="1:5">
      <c r="A3799" s="186">
        <v>5069</v>
      </c>
      <c r="B3799" s="186" t="s">
        <v>4605</v>
      </c>
      <c r="C3799" s="186" t="s">
        <v>184</v>
      </c>
      <c r="D3799" s="186" t="s">
        <v>176</v>
      </c>
      <c r="E3799" s="187">
        <v>17.88</v>
      </c>
    </row>
    <row r="3800" spans="1:5">
      <c r="A3800" s="186">
        <v>5070</v>
      </c>
      <c r="B3800" s="186" t="s">
        <v>4606</v>
      </c>
      <c r="C3800" s="186" t="s">
        <v>184</v>
      </c>
      <c r="D3800" s="186" t="s">
        <v>176</v>
      </c>
      <c r="E3800" s="187">
        <v>18.079999999999998</v>
      </c>
    </row>
    <row r="3801" spans="1:5">
      <c r="A3801" s="186">
        <v>5071</v>
      </c>
      <c r="B3801" s="186" t="s">
        <v>4607</v>
      </c>
      <c r="C3801" s="186" t="s">
        <v>184</v>
      </c>
      <c r="D3801" s="186" t="s">
        <v>176</v>
      </c>
      <c r="E3801" s="187">
        <v>17.55</v>
      </c>
    </row>
    <row r="3802" spans="1:5">
      <c r="A3802" s="186">
        <v>5061</v>
      </c>
      <c r="B3802" s="186" t="s">
        <v>4608</v>
      </c>
      <c r="C3802" s="186" t="s">
        <v>184</v>
      </c>
      <c r="D3802" s="186" t="s">
        <v>174</v>
      </c>
      <c r="E3802" s="187">
        <v>17.25</v>
      </c>
    </row>
    <row r="3803" spans="1:5">
      <c r="A3803" s="186">
        <v>5075</v>
      </c>
      <c r="B3803" s="186" t="s">
        <v>4609</v>
      </c>
      <c r="C3803" s="186" t="s">
        <v>184</v>
      </c>
      <c r="D3803" s="186" t="s">
        <v>176</v>
      </c>
      <c r="E3803" s="187">
        <v>17.55</v>
      </c>
    </row>
    <row r="3804" spans="1:5">
      <c r="A3804" s="186">
        <v>39027</v>
      </c>
      <c r="B3804" s="186" t="s">
        <v>4610</v>
      </c>
      <c r="C3804" s="186" t="s">
        <v>184</v>
      </c>
      <c r="D3804" s="186" t="s">
        <v>176</v>
      </c>
      <c r="E3804" s="187">
        <v>17.53</v>
      </c>
    </row>
    <row r="3805" spans="1:5">
      <c r="A3805" s="186">
        <v>5062</v>
      </c>
      <c r="B3805" s="186" t="s">
        <v>4611</v>
      </c>
      <c r="C3805" s="186" t="s">
        <v>184</v>
      </c>
      <c r="D3805" s="186" t="s">
        <v>176</v>
      </c>
      <c r="E3805" s="187">
        <v>17.78</v>
      </c>
    </row>
    <row r="3806" spans="1:5">
      <c r="A3806" s="186">
        <v>40568</v>
      </c>
      <c r="B3806" s="186" t="s">
        <v>4612</v>
      </c>
      <c r="C3806" s="186" t="s">
        <v>184</v>
      </c>
      <c r="D3806" s="186" t="s">
        <v>176</v>
      </c>
      <c r="E3806" s="187">
        <v>17.68</v>
      </c>
    </row>
    <row r="3807" spans="1:5">
      <c r="A3807" s="186">
        <v>39026</v>
      </c>
      <c r="B3807" s="186" t="s">
        <v>4613</v>
      </c>
      <c r="C3807" s="186" t="s">
        <v>184</v>
      </c>
      <c r="D3807" s="186" t="s">
        <v>176</v>
      </c>
      <c r="E3807" s="187">
        <v>19.73</v>
      </c>
    </row>
    <row r="3808" spans="1:5">
      <c r="A3808" s="186">
        <v>42431</v>
      </c>
      <c r="B3808" s="186" t="s">
        <v>4614</v>
      </c>
      <c r="C3808" s="186" t="s">
        <v>175</v>
      </c>
      <c r="D3808" s="186" t="s">
        <v>177</v>
      </c>
      <c r="E3808" s="188">
        <v>3032.43</v>
      </c>
    </row>
    <row r="3809" spans="1:5">
      <c r="A3809" s="186">
        <v>11149</v>
      </c>
      <c r="B3809" s="186" t="s">
        <v>4615</v>
      </c>
      <c r="C3809" s="186" t="s">
        <v>178</v>
      </c>
      <c r="D3809" s="186" t="s">
        <v>176</v>
      </c>
      <c r="E3809" s="187">
        <v>195.22</v>
      </c>
    </row>
    <row r="3810" spans="1:5">
      <c r="A3810" s="186">
        <v>511</v>
      </c>
      <c r="B3810" s="186" t="s">
        <v>4616</v>
      </c>
      <c r="C3810" s="186" t="s">
        <v>180</v>
      </c>
      <c r="D3810" s="186" t="s">
        <v>177</v>
      </c>
      <c r="E3810" s="187">
        <v>14.45</v>
      </c>
    </row>
    <row r="3811" spans="1:5">
      <c r="A3811" s="186">
        <v>37540</v>
      </c>
      <c r="B3811" s="186" t="s">
        <v>4617</v>
      </c>
      <c r="C3811" s="186" t="s">
        <v>175</v>
      </c>
      <c r="D3811" s="186" t="s">
        <v>176</v>
      </c>
      <c r="E3811" s="188">
        <v>79896.160000000003</v>
      </c>
    </row>
    <row r="3812" spans="1:5">
      <c r="A3812" s="186">
        <v>37548</v>
      </c>
      <c r="B3812" s="186" t="s">
        <v>4618</v>
      </c>
      <c r="C3812" s="186" t="s">
        <v>175</v>
      </c>
      <c r="D3812" s="186" t="s">
        <v>176</v>
      </c>
      <c r="E3812" s="188">
        <v>105901.96</v>
      </c>
    </row>
    <row r="3813" spans="1:5">
      <c r="A3813" s="186">
        <v>39828</v>
      </c>
      <c r="B3813" s="186" t="s">
        <v>4619</v>
      </c>
      <c r="C3813" s="186" t="s">
        <v>175</v>
      </c>
      <c r="D3813" s="186" t="s">
        <v>176</v>
      </c>
      <c r="E3813" s="187">
        <v>635.30999999999995</v>
      </c>
    </row>
    <row r="3814" spans="1:5">
      <c r="A3814" s="186">
        <v>12273</v>
      </c>
      <c r="B3814" s="186" t="s">
        <v>4620</v>
      </c>
      <c r="C3814" s="186" t="s">
        <v>175</v>
      </c>
      <c r="D3814" s="186" t="s">
        <v>177</v>
      </c>
      <c r="E3814" s="187">
        <v>102.96</v>
      </c>
    </row>
    <row r="3815" spans="1:5">
      <c r="A3815" s="186">
        <v>38392</v>
      </c>
      <c r="B3815" s="186" t="s">
        <v>4621</v>
      </c>
      <c r="C3815" s="186" t="s">
        <v>175</v>
      </c>
      <c r="D3815" s="186" t="s">
        <v>176</v>
      </c>
      <c r="E3815" s="187">
        <v>47.8</v>
      </c>
    </row>
    <row r="3816" spans="1:5">
      <c r="A3816" s="186">
        <v>11735</v>
      </c>
      <c r="B3816" s="186" t="s">
        <v>4622</v>
      </c>
      <c r="C3816" s="186" t="s">
        <v>175</v>
      </c>
      <c r="D3816" s="186" t="s">
        <v>176</v>
      </c>
      <c r="E3816" s="187">
        <v>5.16</v>
      </c>
    </row>
    <row r="3817" spans="1:5">
      <c r="A3817" s="186">
        <v>11737</v>
      </c>
      <c r="B3817" s="186" t="s">
        <v>4623</v>
      </c>
      <c r="C3817" s="186" t="s">
        <v>175</v>
      </c>
      <c r="D3817" s="186" t="s">
        <v>176</v>
      </c>
      <c r="E3817" s="187">
        <v>6.89</v>
      </c>
    </row>
    <row r="3818" spans="1:5">
      <c r="A3818" s="186">
        <v>11738</v>
      </c>
      <c r="B3818" s="186" t="s">
        <v>4624</v>
      </c>
      <c r="C3818" s="186" t="s">
        <v>175</v>
      </c>
      <c r="D3818" s="186" t="s">
        <v>176</v>
      </c>
      <c r="E3818" s="187">
        <v>11.21</v>
      </c>
    </row>
    <row r="3819" spans="1:5">
      <c r="A3819" s="186">
        <v>36143</v>
      </c>
      <c r="B3819" s="186" t="s">
        <v>4625</v>
      </c>
      <c r="C3819" s="186" t="s">
        <v>175</v>
      </c>
      <c r="D3819" s="186" t="s">
        <v>176</v>
      </c>
      <c r="E3819" s="187">
        <v>24.6</v>
      </c>
    </row>
    <row r="3820" spans="1:5">
      <c r="A3820" s="186">
        <v>36142</v>
      </c>
      <c r="B3820" s="186" t="s">
        <v>4626</v>
      </c>
      <c r="C3820" s="186" t="s">
        <v>175</v>
      </c>
      <c r="D3820" s="186" t="s">
        <v>176</v>
      </c>
      <c r="E3820" s="187">
        <v>1.8</v>
      </c>
    </row>
    <row r="3821" spans="1:5">
      <c r="A3821" s="186">
        <v>36146</v>
      </c>
      <c r="B3821" s="186" t="s">
        <v>4627</v>
      </c>
      <c r="C3821" s="186" t="s">
        <v>175</v>
      </c>
      <c r="D3821" s="186" t="s">
        <v>176</v>
      </c>
      <c r="E3821" s="187">
        <v>204</v>
      </c>
    </row>
    <row r="3822" spans="1:5">
      <c r="A3822" s="186">
        <v>39015</v>
      </c>
      <c r="B3822" s="186" t="s">
        <v>4628</v>
      </c>
      <c r="C3822" s="186" t="s">
        <v>175</v>
      </c>
      <c r="D3822" s="186" t="s">
        <v>177</v>
      </c>
      <c r="E3822" s="187">
        <v>0.94</v>
      </c>
    </row>
    <row r="3823" spans="1:5">
      <c r="A3823" s="186">
        <v>38377</v>
      </c>
      <c r="B3823" s="186" t="s">
        <v>4629</v>
      </c>
      <c r="C3823" s="186" t="s">
        <v>175</v>
      </c>
      <c r="D3823" s="186" t="s">
        <v>176</v>
      </c>
      <c r="E3823" s="187">
        <v>29.94</v>
      </c>
    </row>
    <row r="3824" spans="1:5">
      <c r="A3824" s="186">
        <v>38376</v>
      </c>
      <c r="B3824" s="186" t="s">
        <v>4630</v>
      </c>
      <c r="C3824" s="186" t="s">
        <v>175</v>
      </c>
      <c r="D3824" s="186" t="s">
        <v>176</v>
      </c>
      <c r="E3824" s="187">
        <v>34.14</v>
      </c>
    </row>
    <row r="3825" spans="1:5">
      <c r="A3825" s="186">
        <v>38116</v>
      </c>
      <c r="B3825" s="186" t="s">
        <v>4631</v>
      </c>
      <c r="C3825" s="186" t="s">
        <v>175</v>
      </c>
      <c r="D3825" s="186" t="s">
        <v>176</v>
      </c>
      <c r="E3825" s="187">
        <v>3.41</v>
      </c>
    </row>
    <row r="3826" spans="1:5">
      <c r="A3826" s="186">
        <v>38066</v>
      </c>
      <c r="B3826" s="186" t="s">
        <v>4632</v>
      </c>
      <c r="C3826" s="186" t="s">
        <v>175</v>
      </c>
      <c r="D3826" s="186" t="s">
        <v>176</v>
      </c>
      <c r="E3826" s="187">
        <v>5.63</v>
      </c>
    </row>
    <row r="3827" spans="1:5">
      <c r="A3827" s="186">
        <v>38117</v>
      </c>
      <c r="B3827" s="186" t="s">
        <v>4633</v>
      </c>
      <c r="C3827" s="186" t="s">
        <v>175</v>
      </c>
      <c r="D3827" s="186" t="s">
        <v>176</v>
      </c>
      <c r="E3827" s="187">
        <v>5.81</v>
      </c>
    </row>
    <row r="3828" spans="1:5">
      <c r="A3828" s="186">
        <v>38067</v>
      </c>
      <c r="B3828" s="186" t="s">
        <v>4634</v>
      </c>
      <c r="C3828" s="186" t="s">
        <v>175</v>
      </c>
      <c r="D3828" s="186" t="s">
        <v>176</v>
      </c>
      <c r="E3828" s="187">
        <v>7.93</v>
      </c>
    </row>
    <row r="3829" spans="1:5">
      <c r="A3829" s="186">
        <v>11522</v>
      </c>
      <c r="B3829" s="186" t="s">
        <v>4635</v>
      </c>
      <c r="C3829" s="186" t="s">
        <v>175</v>
      </c>
      <c r="D3829" s="186" t="s">
        <v>176</v>
      </c>
      <c r="E3829" s="187">
        <v>10.32</v>
      </c>
    </row>
    <row r="3830" spans="1:5">
      <c r="A3830" s="186">
        <v>43600</v>
      </c>
      <c r="B3830" s="186" t="s">
        <v>4636</v>
      </c>
      <c r="C3830" s="186" t="s">
        <v>175</v>
      </c>
      <c r="D3830" s="186" t="s">
        <v>176</v>
      </c>
      <c r="E3830" s="187">
        <v>41.35</v>
      </c>
    </row>
    <row r="3831" spans="1:5">
      <c r="A3831" s="186">
        <v>5080</v>
      </c>
      <c r="B3831" s="186" t="s">
        <v>4637</v>
      </c>
      <c r="C3831" s="186" t="s">
        <v>175</v>
      </c>
      <c r="D3831" s="186" t="s">
        <v>176</v>
      </c>
      <c r="E3831" s="187">
        <v>16.12</v>
      </c>
    </row>
    <row r="3832" spans="1:5">
      <c r="A3832" s="186">
        <v>38168</v>
      </c>
      <c r="B3832" s="186" t="s">
        <v>4638</v>
      </c>
      <c r="C3832" s="186" t="s">
        <v>175</v>
      </c>
      <c r="D3832" s="186" t="s">
        <v>176</v>
      </c>
      <c r="E3832" s="187">
        <v>112.59</v>
      </c>
    </row>
    <row r="3833" spans="1:5">
      <c r="A3833" s="186">
        <v>43601</v>
      </c>
      <c r="B3833" s="186" t="s">
        <v>4639</v>
      </c>
      <c r="C3833" s="186" t="s">
        <v>175</v>
      </c>
      <c r="D3833" s="186" t="s">
        <v>176</v>
      </c>
      <c r="E3833" s="187">
        <v>56.29</v>
      </c>
    </row>
    <row r="3834" spans="1:5">
      <c r="A3834" s="186">
        <v>13393</v>
      </c>
      <c r="B3834" s="186" t="s">
        <v>4640</v>
      </c>
      <c r="C3834" s="186" t="s">
        <v>175</v>
      </c>
      <c r="D3834" s="186" t="s">
        <v>177</v>
      </c>
      <c r="E3834" s="187">
        <v>552</v>
      </c>
    </row>
    <row r="3835" spans="1:5">
      <c r="A3835" s="186">
        <v>13395</v>
      </c>
      <c r="B3835" s="186" t="s">
        <v>4641</v>
      </c>
      <c r="C3835" s="186" t="s">
        <v>175</v>
      </c>
      <c r="D3835" s="186" t="s">
        <v>177</v>
      </c>
      <c r="E3835" s="187">
        <v>773.57</v>
      </c>
    </row>
    <row r="3836" spans="1:5">
      <c r="A3836" s="186">
        <v>12039</v>
      </c>
      <c r="B3836" s="186" t="s">
        <v>4642</v>
      </c>
      <c r="C3836" s="186" t="s">
        <v>175</v>
      </c>
      <c r="D3836" s="186" t="s">
        <v>177</v>
      </c>
      <c r="E3836" s="187">
        <v>812.94</v>
      </c>
    </row>
    <row r="3837" spans="1:5">
      <c r="A3837" s="186">
        <v>13396</v>
      </c>
      <c r="B3837" s="186" t="s">
        <v>4643</v>
      </c>
      <c r="C3837" s="186" t="s">
        <v>175</v>
      </c>
      <c r="D3837" s="186" t="s">
        <v>177</v>
      </c>
      <c r="E3837" s="188">
        <v>1141.72</v>
      </c>
    </row>
    <row r="3838" spans="1:5">
      <c r="A3838" s="186">
        <v>12041</v>
      </c>
      <c r="B3838" s="186" t="s">
        <v>4644</v>
      </c>
      <c r="C3838" s="186" t="s">
        <v>175</v>
      </c>
      <c r="D3838" s="186" t="s">
        <v>177</v>
      </c>
      <c r="E3838" s="187">
        <v>932.28</v>
      </c>
    </row>
    <row r="3839" spans="1:5">
      <c r="A3839" s="186">
        <v>12043</v>
      </c>
      <c r="B3839" s="186" t="s">
        <v>4645</v>
      </c>
      <c r="C3839" s="186" t="s">
        <v>175</v>
      </c>
      <c r="D3839" s="186" t="s">
        <v>177</v>
      </c>
      <c r="E3839" s="188">
        <v>1968.37</v>
      </c>
    </row>
    <row r="3840" spans="1:5">
      <c r="A3840" s="186">
        <v>39762</v>
      </c>
      <c r="B3840" s="186" t="s">
        <v>4646</v>
      </c>
      <c r="C3840" s="186" t="s">
        <v>175</v>
      </c>
      <c r="D3840" s="186" t="s">
        <v>177</v>
      </c>
      <c r="E3840" s="187">
        <v>936.99</v>
      </c>
    </row>
    <row r="3841" spans="1:5">
      <c r="A3841" s="186">
        <v>12042</v>
      </c>
      <c r="B3841" s="186" t="s">
        <v>4647</v>
      </c>
      <c r="C3841" s="186" t="s">
        <v>175</v>
      </c>
      <c r="D3841" s="186" t="s">
        <v>177</v>
      </c>
      <c r="E3841" s="188">
        <v>1367.98</v>
      </c>
    </row>
    <row r="3842" spans="1:5">
      <c r="A3842" s="186">
        <v>39763</v>
      </c>
      <c r="B3842" s="186" t="s">
        <v>4648</v>
      </c>
      <c r="C3842" s="186" t="s">
        <v>175</v>
      </c>
      <c r="D3842" s="186" t="s">
        <v>177</v>
      </c>
      <c r="E3842" s="188">
        <v>1601.04</v>
      </c>
    </row>
    <row r="3843" spans="1:5">
      <c r="A3843" s="186">
        <v>39760</v>
      </c>
      <c r="B3843" s="186" t="s">
        <v>4649</v>
      </c>
      <c r="C3843" s="186" t="s">
        <v>175</v>
      </c>
      <c r="D3843" s="186" t="s">
        <v>177</v>
      </c>
      <c r="E3843" s="188">
        <v>1595.78</v>
      </c>
    </row>
    <row r="3844" spans="1:5">
      <c r="A3844" s="186">
        <v>39756</v>
      </c>
      <c r="B3844" s="186" t="s">
        <v>4650</v>
      </c>
      <c r="C3844" s="186" t="s">
        <v>175</v>
      </c>
      <c r="D3844" s="186" t="s">
        <v>177</v>
      </c>
      <c r="E3844" s="187">
        <v>572.98</v>
      </c>
    </row>
    <row r="3845" spans="1:5">
      <c r="A3845" s="186">
        <v>12038</v>
      </c>
      <c r="B3845" s="186" t="s">
        <v>4651</v>
      </c>
      <c r="C3845" s="186" t="s">
        <v>175</v>
      </c>
      <c r="D3845" s="186" t="s">
        <v>177</v>
      </c>
      <c r="E3845" s="187">
        <v>715.96</v>
      </c>
    </row>
    <row r="3846" spans="1:5">
      <c r="A3846" s="186">
        <v>39757</v>
      </c>
      <c r="B3846" s="186" t="s">
        <v>4652</v>
      </c>
      <c r="C3846" s="186" t="s">
        <v>175</v>
      </c>
      <c r="D3846" s="186" t="s">
        <v>177</v>
      </c>
      <c r="E3846" s="187">
        <v>662.04</v>
      </c>
    </row>
    <row r="3847" spans="1:5">
      <c r="A3847" s="186">
        <v>39758</v>
      </c>
      <c r="B3847" s="186" t="s">
        <v>4653</v>
      </c>
      <c r="C3847" s="186" t="s">
        <v>175</v>
      </c>
      <c r="D3847" s="186" t="s">
        <v>177</v>
      </c>
      <c r="E3847" s="187">
        <v>964.83</v>
      </c>
    </row>
    <row r="3848" spans="1:5">
      <c r="A3848" s="186">
        <v>39759</v>
      </c>
      <c r="B3848" s="186" t="s">
        <v>4654</v>
      </c>
      <c r="C3848" s="186" t="s">
        <v>175</v>
      </c>
      <c r="D3848" s="186" t="s">
        <v>177</v>
      </c>
      <c r="E3848" s="188">
        <v>1191.57</v>
      </c>
    </row>
    <row r="3849" spans="1:5">
      <c r="A3849" s="186">
        <v>39761</v>
      </c>
      <c r="B3849" s="186" t="s">
        <v>4655</v>
      </c>
      <c r="C3849" s="186" t="s">
        <v>175</v>
      </c>
      <c r="D3849" s="186" t="s">
        <v>177</v>
      </c>
      <c r="E3849" s="188">
        <v>1432.3</v>
      </c>
    </row>
    <row r="3850" spans="1:5">
      <c r="A3850" s="186">
        <v>39805</v>
      </c>
      <c r="B3850" s="186" t="s">
        <v>4656</v>
      </c>
      <c r="C3850" s="186" t="s">
        <v>175</v>
      </c>
      <c r="D3850" s="186" t="s">
        <v>176</v>
      </c>
      <c r="E3850" s="187">
        <v>84.62</v>
      </c>
    </row>
    <row r="3851" spans="1:5">
      <c r="A3851" s="186">
        <v>39806</v>
      </c>
      <c r="B3851" s="186" t="s">
        <v>4657</v>
      </c>
      <c r="C3851" s="186" t="s">
        <v>175</v>
      </c>
      <c r="D3851" s="186" t="s">
        <v>176</v>
      </c>
      <c r="E3851" s="187">
        <v>156.78</v>
      </c>
    </row>
    <row r="3852" spans="1:5">
      <c r="A3852" s="186">
        <v>39807</v>
      </c>
      <c r="B3852" s="186" t="s">
        <v>4658</v>
      </c>
      <c r="C3852" s="186" t="s">
        <v>175</v>
      </c>
      <c r="D3852" s="186" t="s">
        <v>176</v>
      </c>
      <c r="E3852" s="187">
        <v>339.77</v>
      </c>
    </row>
    <row r="3853" spans="1:5">
      <c r="A3853" s="186">
        <v>43100</v>
      </c>
      <c r="B3853" s="186" t="s">
        <v>4659</v>
      </c>
      <c r="C3853" s="186" t="s">
        <v>175</v>
      </c>
      <c r="D3853" s="186" t="s">
        <v>176</v>
      </c>
      <c r="E3853" s="187">
        <v>265.63</v>
      </c>
    </row>
    <row r="3854" spans="1:5">
      <c r="A3854" s="186">
        <v>39804</v>
      </c>
      <c r="B3854" s="186" t="s">
        <v>4660</v>
      </c>
      <c r="C3854" s="186" t="s">
        <v>175</v>
      </c>
      <c r="D3854" s="186" t="s">
        <v>176</v>
      </c>
      <c r="E3854" s="187">
        <v>49.69</v>
      </c>
    </row>
    <row r="3855" spans="1:5">
      <c r="A3855" s="186">
        <v>39796</v>
      </c>
      <c r="B3855" s="186" t="s">
        <v>4661</v>
      </c>
      <c r="C3855" s="186" t="s">
        <v>175</v>
      </c>
      <c r="D3855" s="186" t="s">
        <v>176</v>
      </c>
      <c r="E3855" s="187">
        <v>51.46</v>
      </c>
    </row>
    <row r="3856" spans="1:5">
      <c r="A3856" s="186">
        <v>39797</v>
      </c>
      <c r="B3856" s="186" t="s">
        <v>4662</v>
      </c>
      <c r="C3856" s="186" t="s">
        <v>175</v>
      </c>
      <c r="D3856" s="186" t="s">
        <v>174</v>
      </c>
      <c r="E3856" s="187">
        <v>80.790000000000006</v>
      </c>
    </row>
    <row r="3857" spans="1:5">
      <c r="A3857" s="186">
        <v>39798</v>
      </c>
      <c r="B3857" s="186" t="s">
        <v>4663</v>
      </c>
      <c r="C3857" s="186" t="s">
        <v>175</v>
      </c>
      <c r="D3857" s="186" t="s">
        <v>176</v>
      </c>
      <c r="E3857" s="187">
        <v>138.58000000000001</v>
      </c>
    </row>
    <row r="3858" spans="1:5">
      <c r="A3858" s="186">
        <v>39794</v>
      </c>
      <c r="B3858" s="186" t="s">
        <v>4664</v>
      </c>
      <c r="C3858" s="186" t="s">
        <v>175</v>
      </c>
      <c r="D3858" s="186" t="s">
        <v>176</v>
      </c>
      <c r="E3858" s="187">
        <v>21.84</v>
      </c>
    </row>
    <row r="3859" spans="1:5">
      <c r="A3859" s="186">
        <v>39795</v>
      </c>
      <c r="B3859" s="186" t="s">
        <v>4665</v>
      </c>
      <c r="C3859" s="186" t="s">
        <v>175</v>
      </c>
      <c r="D3859" s="186" t="s">
        <v>176</v>
      </c>
      <c r="E3859" s="187">
        <v>34.51</v>
      </c>
    </row>
    <row r="3860" spans="1:5">
      <c r="A3860" s="186">
        <v>39799</v>
      </c>
      <c r="B3860" s="186" t="s">
        <v>4666</v>
      </c>
      <c r="C3860" s="186" t="s">
        <v>175</v>
      </c>
      <c r="D3860" s="186" t="s">
        <v>176</v>
      </c>
      <c r="E3860" s="187">
        <v>25.46</v>
      </c>
    </row>
    <row r="3861" spans="1:5">
      <c r="A3861" s="186">
        <v>39801</v>
      </c>
      <c r="B3861" s="186" t="s">
        <v>4667</v>
      </c>
      <c r="C3861" s="186" t="s">
        <v>175</v>
      </c>
      <c r="D3861" s="186" t="s">
        <v>176</v>
      </c>
      <c r="E3861" s="187">
        <v>72.87</v>
      </c>
    </row>
    <row r="3862" spans="1:5">
      <c r="A3862" s="186">
        <v>39802</v>
      </c>
      <c r="B3862" s="186" t="s">
        <v>4668</v>
      </c>
      <c r="C3862" s="186" t="s">
        <v>175</v>
      </c>
      <c r="D3862" s="186" t="s">
        <v>176</v>
      </c>
      <c r="E3862" s="187">
        <v>106.82</v>
      </c>
    </row>
    <row r="3863" spans="1:5">
      <c r="A3863" s="186">
        <v>39803</v>
      </c>
      <c r="B3863" s="186" t="s">
        <v>4669</v>
      </c>
      <c r="C3863" s="186" t="s">
        <v>175</v>
      </c>
      <c r="D3863" s="186" t="s">
        <v>176</v>
      </c>
      <c r="E3863" s="187">
        <v>149.02000000000001</v>
      </c>
    </row>
    <row r="3864" spans="1:5">
      <c r="A3864" s="186">
        <v>39800</v>
      </c>
      <c r="B3864" s="186" t="s">
        <v>4670</v>
      </c>
      <c r="C3864" s="186" t="s">
        <v>175</v>
      </c>
      <c r="D3864" s="186" t="s">
        <v>176</v>
      </c>
      <c r="E3864" s="187">
        <v>43.37</v>
      </c>
    </row>
    <row r="3865" spans="1:5">
      <c r="A3865" s="186">
        <v>21059</v>
      </c>
      <c r="B3865" s="186" t="s">
        <v>4671</v>
      </c>
      <c r="C3865" s="186" t="s">
        <v>175</v>
      </c>
      <c r="D3865" s="186" t="s">
        <v>177</v>
      </c>
      <c r="E3865" s="187">
        <v>64.180000000000007</v>
      </c>
    </row>
    <row r="3866" spans="1:5">
      <c r="A3866" s="186">
        <v>11234</v>
      </c>
      <c r="B3866" s="186" t="s">
        <v>4672</v>
      </c>
      <c r="C3866" s="186" t="s">
        <v>175</v>
      </c>
      <c r="D3866" s="186" t="s">
        <v>177</v>
      </c>
      <c r="E3866" s="187">
        <v>96.74</v>
      </c>
    </row>
    <row r="3867" spans="1:5">
      <c r="A3867" s="186">
        <v>21060</v>
      </c>
      <c r="B3867" s="186" t="s">
        <v>4673</v>
      </c>
      <c r="C3867" s="186" t="s">
        <v>175</v>
      </c>
      <c r="D3867" s="186" t="s">
        <v>177</v>
      </c>
      <c r="E3867" s="187">
        <v>119.06</v>
      </c>
    </row>
    <row r="3868" spans="1:5">
      <c r="A3868" s="186">
        <v>21061</v>
      </c>
      <c r="B3868" s="186" t="s">
        <v>4674</v>
      </c>
      <c r="C3868" s="186" t="s">
        <v>175</v>
      </c>
      <c r="D3868" s="186" t="s">
        <v>177</v>
      </c>
      <c r="E3868" s="187">
        <v>148.83000000000001</v>
      </c>
    </row>
    <row r="3869" spans="1:5">
      <c r="A3869" s="186">
        <v>21062</v>
      </c>
      <c r="B3869" s="186" t="s">
        <v>4675</v>
      </c>
      <c r="C3869" s="186" t="s">
        <v>175</v>
      </c>
      <c r="D3869" s="186" t="s">
        <v>177</v>
      </c>
      <c r="E3869" s="187">
        <v>234.41</v>
      </c>
    </row>
    <row r="3870" spans="1:5">
      <c r="A3870" s="186">
        <v>11708</v>
      </c>
      <c r="B3870" s="186" t="s">
        <v>4676</v>
      </c>
      <c r="C3870" s="186" t="s">
        <v>175</v>
      </c>
      <c r="D3870" s="186" t="s">
        <v>177</v>
      </c>
      <c r="E3870" s="187">
        <v>25.58</v>
      </c>
    </row>
    <row r="3871" spans="1:5">
      <c r="A3871" s="186">
        <v>11709</v>
      </c>
      <c r="B3871" s="186" t="s">
        <v>4677</v>
      </c>
      <c r="C3871" s="186" t="s">
        <v>175</v>
      </c>
      <c r="D3871" s="186" t="s">
        <v>177</v>
      </c>
      <c r="E3871" s="187">
        <v>60.09</v>
      </c>
    </row>
    <row r="3872" spans="1:5">
      <c r="A3872" s="186">
        <v>11710</v>
      </c>
      <c r="B3872" s="186" t="s">
        <v>4678</v>
      </c>
      <c r="C3872" s="186" t="s">
        <v>175</v>
      </c>
      <c r="D3872" s="186" t="s">
        <v>177</v>
      </c>
      <c r="E3872" s="187">
        <v>138.13</v>
      </c>
    </row>
    <row r="3873" spans="1:5">
      <c r="A3873" s="186">
        <v>11707</v>
      </c>
      <c r="B3873" s="186" t="s">
        <v>4679</v>
      </c>
      <c r="C3873" s="186" t="s">
        <v>175</v>
      </c>
      <c r="D3873" s="186" t="s">
        <v>177</v>
      </c>
      <c r="E3873" s="187">
        <v>19.16</v>
      </c>
    </row>
    <row r="3874" spans="1:5">
      <c r="A3874" s="186">
        <v>11739</v>
      </c>
      <c r="B3874" s="186" t="s">
        <v>4680</v>
      </c>
      <c r="C3874" s="186" t="s">
        <v>175</v>
      </c>
      <c r="D3874" s="186" t="s">
        <v>176</v>
      </c>
      <c r="E3874" s="187">
        <v>7.51</v>
      </c>
    </row>
    <row r="3875" spans="1:5">
      <c r="A3875" s="186">
        <v>11711</v>
      </c>
      <c r="B3875" s="186" t="s">
        <v>4681</v>
      </c>
      <c r="C3875" s="186" t="s">
        <v>175</v>
      </c>
      <c r="D3875" s="186" t="s">
        <v>176</v>
      </c>
      <c r="E3875" s="187">
        <v>11</v>
      </c>
    </row>
    <row r="3876" spans="1:5">
      <c r="A3876" s="186">
        <v>5102</v>
      </c>
      <c r="B3876" s="186" t="s">
        <v>4682</v>
      </c>
      <c r="C3876" s="186" t="s">
        <v>175</v>
      </c>
      <c r="D3876" s="186" t="s">
        <v>176</v>
      </c>
      <c r="E3876" s="187">
        <v>10.64</v>
      </c>
    </row>
    <row r="3877" spans="1:5">
      <c r="A3877" s="186">
        <v>11741</v>
      </c>
      <c r="B3877" s="186" t="s">
        <v>4683</v>
      </c>
      <c r="C3877" s="186" t="s">
        <v>175</v>
      </c>
      <c r="D3877" s="186" t="s">
        <v>176</v>
      </c>
      <c r="E3877" s="187">
        <v>7.74</v>
      </c>
    </row>
    <row r="3878" spans="1:5">
      <c r="A3878" s="186">
        <v>11743</v>
      </c>
      <c r="B3878" s="186" t="s">
        <v>4684</v>
      </c>
      <c r="C3878" s="186" t="s">
        <v>175</v>
      </c>
      <c r="D3878" s="186" t="s">
        <v>176</v>
      </c>
      <c r="E3878" s="187">
        <v>7.03</v>
      </c>
    </row>
    <row r="3879" spans="1:5">
      <c r="A3879" s="186">
        <v>11745</v>
      </c>
      <c r="B3879" s="186" t="s">
        <v>4685</v>
      </c>
      <c r="C3879" s="186" t="s">
        <v>175</v>
      </c>
      <c r="D3879" s="186" t="s">
        <v>176</v>
      </c>
      <c r="E3879" s="187">
        <v>9.99</v>
      </c>
    </row>
    <row r="3880" spans="1:5">
      <c r="A3880" s="186">
        <v>25961</v>
      </c>
      <c r="B3880" s="186" t="s">
        <v>4686</v>
      </c>
      <c r="C3880" s="186" t="s">
        <v>187</v>
      </c>
      <c r="D3880" s="186" t="s">
        <v>176</v>
      </c>
      <c r="E3880" s="187">
        <v>15.94</v>
      </c>
    </row>
    <row r="3881" spans="1:5">
      <c r="A3881" s="186">
        <v>40985</v>
      </c>
      <c r="B3881" s="186" t="s">
        <v>4687</v>
      </c>
      <c r="C3881" s="186" t="s">
        <v>188</v>
      </c>
      <c r="D3881" s="186" t="s">
        <v>176</v>
      </c>
      <c r="E3881" s="188">
        <v>2821.48</v>
      </c>
    </row>
    <row r="3882" spans="1:5">
      <c r="A3882" s="186">
        <v>1088</v>
      </c>
      <c r="B3882" s="186" t="s">
        <v>4688</v>
      </c>
      <c r="C3882" s="186" t="s">
        <v>175</v>
      </c>
      <c r="D3882" s="186" t="s">
        <v>177</v>
      </c>
      <c r="E3882" s="187">
        <v>27.35</v>
      </c>
    </row>
    <row r="3883" spans="1:5">
      <c r="A3883" s="186">
        <v>1087</v>
      </c>
      <c r="B3883" s="186" t="s">
        <v>4689</v>
      </c>
      <c r="C3883" s="186" t="s">
        <v>175</v>
      </c>
      <c r="D3883" s="186" t="s">
        <v>177</v>
      </c>
      <c r="E3883" s="187">
        <v>34.17</v>
      </c>
    </row>
    <row r="3884" spans="1:5">
      <c r="A3884" s="186">
        <v>38777</v>
      </c>
      <c r="B3884" s="186" t="s">
        <v>4690</v>
      </c>
      <c r="C3884" s="186" t="s">
        <v>175</v>
      </c>
      <c r="D3884" s="186" t="s">
        <v>177</v>
      </c>
      <c r="E3884" s="187">
        <v>68.05</v>
      </c>
    </row>
    <row r="3885" spans="1:5">
      <c r="A3885" s="186">
        <v>1086</v>
      </c>
      <c r="B3885" s="186" t="s">
        <v>4691</v>
      </c>
      <c r="C3885" s="186" t="s">
        <v>175</v>
      </c>
      <c r="D3885" s="186" t="s">
        <v>177</v>
      </c>
      <c r="E3885" s="187">
        <v>35.909999999999997</v>
      </c>
    </row>
    <row r="3886" spans="1:5">
      <c r="A3886" s="186">
        <v>1079</v>
      </c>
      <c r="B3886" s="186" t="s">
        <v>4692</v>
      </c>
      <c r="C3886" s="186" t="s">
        <v>175</v>
      </c>
      <c r="D3886" s="186" t="s">
        <v>177</v>
      </c>
      <c r="E3886" s="187">
        <v>37.119999999999997</v>
      </c>
    </row>
    <row r="3887" spans="1:5">
      <c r="A3887" s="186">
        <v>39374</v>
      </c>
      <c r="B3887" s="186" t="s">
        <v>4693</v>
      </c>
      <c r="C3887" s="186" t="s">
        <v>175</v>
      </c>
      <c r="D3887" s="186" t="s">
        <v>174</v>
      </c>
      <c r="E3887" s="187">
        <v>84.49</v>
      </c>
    </row>
    <row r="3888" spans="1:5">
      <c r="A3888" s="186">
        <v>1082</v>
      </c>
      <c r="B3888" s="186" t="s">
        <v>4694</v>
      </c>
      <c r="C3888" s="186" t="s">
        <v>175</v>
      </c>
      <c r="D3888" s="186" t="s">
        <v>177</v>
      </c>
      <c r="E3888" s="187">
        <v>233.38</v>
      </c>
    </row>
    <row r="3889" spans="1:5">
      <c r="A3889" s="186">
        <v>12316</v>
      </c>
      <c r="B3889" s="186" t="s">
        <v>4695</v>
      </c>
      <c r="C3889" s="186" t="s">
        <v>175</v>
      </c>
      <c r="D3889" s="186" t="s">
        <v>177</v>
      </c>
      <c r="E3889" s="187">
        <v>106.96</v>
      </c>
    </row>
    <row r="3890" spans="1:5">
      <c r="A3890" s="186">
        <v>12317</v>
      </c>
      <c r="B3890" s="186" t="s">
        <v>4696</v>
      </c>
      <c r="C3890" s="186" t="s">
        <v>175</v>
      </c>
      <c r="D3890" s="186" t="s">
        <v>177</v>
      </c>
      <c r="E3890" s="187">
        <v>127.55</v>
      </c>
    </row>
    <row r="3891" spans="1:5">
      <c r="A3891" s="186">
        <v>12318</v>
      </c>
      <c r="B3891" s="186" t="s">
        <v>4697</v>
      </c>
      <c r="C3891" s="186" t="s">
        <v>175</v>
      </c>
      <c r="D3891" s="186" t="s">
        <v>177</v>
      </c>
      <c r="E3891" s="187">
        <v>146.94</v>
      </c>
    </row>
    <row r="3892" spans="1:5">
      <c r="A3892" s="186">
        <v>5104</v>
      </c>
      <c r="B3892" s="186" t="s">
        <v>4698</v>
      </c>
      <c r="C3892" s="186" t="s">
        <v>184</v>
      </c>
      <c r="D3892" s="186" t="s">
        <v>177</v>
      </c>
      <c r="E3892" s="187">
        <v>65.8</v>
      </c>
    </row>
    <row r="3893" spans="1:5">
      <c r="A3893" s="186">
        <v>26023</v>
      </c>
      <c r="B3893" s="186" t="s">
        <v>4699</v>
      </c>
      <c r="C3893" s="186" t="s">
        <v>175</v>
      </c>
      <c r="D3893" s="186" t="s">
        <v>176</v>
      </c>
      <c r="E3893" s="187">
        <v>39</v>
      </c>
    </row>
    <row r="3894" spans="1:5">
      <c r="A3894" s="186">
        <v>2710</v>
      </c>
      <c r="B3894" s="186" t="s">
        <v>4700</v>
      </c>
      <c r="C3894" s="186" t="s">
        <v>175</v>
      </c>
      <c r="D3894" s="186" t="s">
        <v>176</v>
      </c>
      <c r="E3894" s="187">
        <v>31.14</v>
      </c>
    </row>
    <row r="3895" spans="1:5">
      <c r="A3895" s="186">
        <v>14575</v>
      </c>
      <c r="B3895" s="186" t="s">
        <v>4701</v>
      </c>
      <c r="C3895" s="186" t="s">
        <v>175</v>
      </c>
      <c r="D3895" s="186" t="s">
        <v>177</v>
      </c>
      <c r="E3895" s="188">
        <v>5092874.01</v>
      </c>
    </row>
    <row r="3896" spans="1:5">
      <c r="A3896" s="186">
        <v>20034</v>
      </c>
      <c r="B3896" s="186" t="s">
        <v>4702</v>
      </c>
      <c r="C3896" s="186" t="s">
        <v>175</v>
      </c>
      <c r="D3896" s="186" t="s">
        <v>177</v>
      </c>
      <c r="E3896" s="187">
        <v>124.16</v>
      </c>
    </row>
    <row r="3897" spans="1:5">
      <c r="A3897" s="186">
        <v>20036</v>
      </c>
      <c r="B3897" s="186" t="s">
        <v>4703</v>
      </c>
      <c r="C3897" s="186" t="s">
        <v>175</v>
      </c>
      <c r="D3897" s="186" t="s">
        <v>177</v>
      </c>
      <c r="E3897" s="187">
        <v>238.84</v>
      </c>
    </row>
    <row r="3898" spans="1:5">
      <c r="A3898" s="186">
        <v>20037</v>
      </c>
      <c r="B3898" s="186" t="s">
        <v>4704</v>
      </c>
      <c r="C3898" s="186" t="s">
        <v>175</v>
      </c>
      <c r="D3898" s="186" t="s">
        <v>177</v>
      </c>
      <c r="E3898" s="187">
        <v>450.5</v>
      </c>
    </row>
    <row r="3899" spans="1:5">
      <c r="A3899" s="186">
        <v>20043</v>
      </c>
      <c r="B3899" s="186" t="s">
        <v>4705</v>
      </c>
      <c r="C3899" s="186" t="s">
        <v>175</v>
      </c>
      <c r="D3899" s="186" t="s">
        <v>176</v>
      </c>
      <c r="E3899" s="187">
        <v>8.4499999999999993</v>
      </c>
    </row>
    <row r="3900" spans="1:5">
      <c r="A3900" s="186">
        <v>20044</v>
      </c>
      <c r="B3900" s="186" t="s">
        <v>4706</v>
      </c>
      <c r="C3900" s="186" t="s">
        <v>175</v>
      </c>
      <c r="D3900" s="186" t="s">
        <v>176</v>
      </c>
      <c r="E3900" s="187">
        <v>9.8699999999999992</v>
      </c>
    </row>
    <row r="3901" spans="1:5">
      <c r="A3901" s="186">
        <v>20042</v>
      </c>
      <c r="B3901" s="186" t="s">
        <v>4707</v>
      </c>
      <c r="C3901" s="186" t="s">
        <v>175</v>
      </c>
      <c r="D3901" s="186" t="s">
        <v>176</v>
      </c>
      <c r="E3901" s="187">
        <v>7.16</v>
      </c>
    </row>
    <row r="3902" spans="1:5">
      <c r="A3902" s="186">
        <v>20046</v>
      </c>
      <c r="B3902" s="186" t="s">
        <v>4708</v>
      </c>
      <c r="C3902" s="186" t="s">
        <v>175</v>
      </c>
      <c r="D3902" s="186" t="s">
        <v>176</v>
      </c>
      <c r="E3902" s="187">
        <v>20.95</v>
      </c>
    </row>
    <row r="3903" spans="1:5">
      <c r="A3903" s="186">
        <v>20047</v>
      </c>
      <c r="B3903" s="186" t="s">
        <v>4709</v>
      </c>
      <c r="C3903" s="186" t="s">
        <v>175</v>
      </c>
      <c r="D3903" s="186" t="s">
        <v>176</v>
      </c>
      <c r="E3903" s="187">
        <v>57.26</v>
      </c>
    </row>
    <row r="3904" spans="1:5">
      <c r="A3904" s="186">
        <v>20045</v>
      </c>
      <c r="B3904" s="186" t="s">
        <v>4710</v>
      </c>
      <c r="C3904" s="186" t="s">
        <v>175</v>
      </c>
      <c r="D3904" s="186" t="s">
        <v>176</v>
      </c>
      <c r="E3904" s="187">
        <v>8.6199999999999992</v>
      </c>
    </row>
    <row r="3905" spans="1:5">
      <c r="A3905" s="186">
        <v>20972</v>
      </c>
      <c r="B3905" s="186" t="s">
        <v>4711</v>
      </c>
      <c r="C3905" s="186" t="s">
        <v>175</v>
      </c>
      <c r="D3905" s="186" t="s">
        <v>176</v>
      </c>
      <c r="E3905" s="187">
        <v>136.78</v>
      </c>
    </row>
    <row r="3906" spans="1:5">
      <c r="A3906" s="186">
        <v>20032</v>
      </c>
      <c r="B3906" s="186" t="s">
        <v>4712</v>
      </c>
      <c r="C3906" s="186" t="s">
        <v>175</v>
      </c>
      <c r="D3906" s="186" t="s">
        <v>177</v>
      </c>
      <c r="E3906" s="187">
        <v>72.489999999999995</v>
      </c>
    </row>
    <row r="3907" spans="1:5">
      <c r="A3907" s="186">
        <v>11321</v>
      </c>
      <c r="B3907" s="186" t="s">
        <v>4713</v>
      </c>
      <c r="C3907" s="186" t="s">
        <v>175</v>
      </c>
      <c r="D3907" s="186" t="s">
        <v>177</v>
      </c>
      <c r="E3907" s="187">
        <v>33.049999999999997</v>
      </c>
    </row>
    <row r="3908" spans="1:5">
      <c r="A3908" s="186">
        <v>11323</v>
      </c>
      <c r="B3908" s="186" t="s">
        <v>4714</v>
      </c>
      <c r="C3908" s="186" t="s">
        <v>175</v>
      </c>
      <c r="D3908" s="186" t="s">
        <v>177</v>
      </c>
      <c r="E3908" s="187">
        <v>38.01</v>
      </c>
    </row>
    <row r="3909" spans="1:5">
      <c r="A3909" s="186">
        <v>20327</v>
      </c>
      <c r="B3909" s="186" t="s">
        <v>4715</v>
      </c>
      <c r="C3909" s="186" t="s">
        <v>175</v>
      </c>
      <c r="D3909" s="186" t="s">
        <v>177</v>
      </c>
      <c r="E3909" s="187">
        <v>21.57</v>
      </c>
    </row>
    <row r="3910" spans="1:5">
      <c r="A3910" s="186">
        <v>13390</v>
      </c>
      <c r="B3910" s="186" t="s">
        <v>4716</v>
      </c>
      <c r="C3910" s="186" t="s">
        <v>175</v>
      </c>
      <c r="D3910" s="186" t="s">
        <v>177</v>
      </c>
      <c r="E3910" s="187">
        <v>134.99</v>
      </c>
    </row>
    <row r="3911" spans="1:5">
      <c r="A3911" s="186">
        <v>6034</v>
      </c>
      <c r="B3911" s="186" t="s">
        <v>4717</v>
      </c>
      <c r="C3911" s="186" t="s">
        <v>175</v>
      </c>
      <c r="D3911" s="186" t="s">
        <v>176</v>
      </c>
      <c r="E3911" s="187">
        <v>7.5</v>
      </c>
    </row>
    <row r="3912" spans="1:5">
      <c r="A3912" s="186">
        <v>6036</v>
      </c>
      <c r="B3912" s="186" t="s">
        <v>4718</v>
      </c>
      <c r="C3912" s="186" t="s">
        <v>175</v>
      </c>
      <c r="D3912" s="186" t="s">
        <v>176</v>
      </c>
      <c r="E3912" s="187">
        <v>10.210000000000001</v>
      </c>
    </row>
    <row r="3913" spans="1:5">
      <c r="A3913" s="186">
        <v>6031</v>
      </c>
      <c r="B3913" s="186" t="s">
        <v>4719</v>
      </c>
      <c r="C3913" s="186" t="s">
        <v>175</v>
      </c>
      <c r="D3913" s="186" t="s">
        <v>174</v>
      </c>
      <c r="E3913" s="187">
        <v>12</v>
      </c>
    </row>
    <row r="3914" spans="1:5">
      <c r="A3914" s="186">
        <v>6029</v>
      </c>
      <c r="B3914" s="186" t="s">
        <v>4720</v>
      </c>
      <c r="C3914" s="186" t="s">
        <v>175</v>
      </c>
      <c r="D3914" s="186" t="s">
        <v>176</v>
      </c>
      <c r="E3914" s="187">
        <v>12.12</v>
      </c>
    </row>
    <row r="3915" spans="1:5">
      <c r="A3915" s="186">
        <v>6033</v>
      </c>
      <c r="B3915" s="186" t="s">
        <v>4721</v>
      </c>
      <c r="C3915" s="186" t="s">
        <v>175</v>
      </c>
      <c r="D3915" s="186" t="s">
        <v>176</v>
      </c>
      <c r="E3915" s="187">
        <v>15.98</v>
      </c>
    </row>
    <row r="3916" spans="1:5">
      <c r="A3916" s="186">
        <v>11672</v>
      </c>
      <c r="B3916" s="186" t="s">
        <v>4722</v>
      </c>
      <c r="C3916" s="186" t="s">
        <v>175</v>
      </c>
      <c r="D3916" s="186" t="s">
        <v>176</v>
      </c>
      <c r="E3916" s="187">
        <v>34.770000000000003</v>
      </c>
    </row>
    <row r="3917" spans="1:5">
      <c r="A3917" s="186">
        <v>11669</v>
      </c>
      <c r="B3917" s="186" t="s">
        <v>4723</v>
      </c>
      <c r="C3917" s="186" t="s">
        <v>175</v>
      </c>
      <c r="D3917" s="186" t="s">
        <v>176</v>
      </c>
      <c r="E3917" s="187">
        <v>33.11</v>
      </c>
    </row>
    <row r="3918" spans="1:5">
      <c r="A3918" s="186">
        <v>11670</v>
      </c>
      <c r="B3918" s="186" t="s">
        <v>4724</v>
      </c>
      <c r="C3918" s="186" t="s">
        <v>175</v>
      </c>
      <c r="D3918" s="186" t="s">
        <v>176</v>
      </c>
      <c r="E3918" s="187">
        <v>12.68</v>
      </c>
    </row>
    <row r="3919" spans="1:5">
      <c r="A3919" s="186">
        <v>20055</v>
      </c>
      <c r="B3919" s="186" t="s">
        <v>4725</v>
      </c>
      <c r="C3919" s="186" t="s">
        <v>175</v>
      </c>
      <c r="D3919" s="186" t="s">
        <v>176</v>
      </c>
      <c r="E3919" s="187">
        <v>24.8</v>
      </c>
    </row>
    <row r="3920" spans="1:5">
      <c r="A3920" s="186">
        <v>11671</v>
      </c>
      <c r="B3920" s="186" t="s">
        <v>4726</v>
      </c>
      <c r="C3920" s="186" t="s">
        <v>175</v>
      </c>
      <c r="D3920" s="186" t="s">
        <v>176</v>
      </c>
      <c r="E3920" s="187">
        <v>53.21</v>
      </c>
    </row>
    <row r="3921" spans="1:5">
      <c r="A3921" s="186">
        <v>6032</v>
      </c>
      <c r="B3921" s="186" t="s">
        <v>4727</v>
      </c>
      <c r="C3921" s="186" t="s">
        <v>175</v>
      </c>
      <c r="D3921" s="186" t="s">
        <v>176</v>
      </c>
      <c r="E3921" s="187">
        <v>15.2</v>
      </c>
    </row>
    <row r="3922" spans="1:5">
      <c r="A3922" s="186">
        <v>11673</v>
      </c>
      <c r="B3922" s="186" t="s">
        <v>4728</v>
      </c>
      <c r="C3922" s="186" t="s">
        <v>175</v>
      </c>
      <c r="D3922" s="186" t="s">
        <v>176</v>
      </c>
      <c r="E3922" s="187">
        <v>11.97</v>
      </c>
    </row>
    <row r="3923" spans="1:5">
      <c r="A3923" s="186">
        <v>11674</v>
      </c>
      <c r="B3923" s="186" t="s">
        <v>4729</v>
      </c>
      <c r="C3923" s="186" t="s">
        <v>175</v>
      </c>
      <c r="D3923" s="186" t="s">
        <v>176</v>
      </c>
      <c r="E3923" s="187">
        <v>15.41</v>
      </c>
    </row>
    <row r="3924" spans="1:5">
      <c r="A3924" s="186">
        <v>11675</v>
      </c>
      <c r="B3924" s="186" t="s">
        <v>4730</v>
      </c>
      <c r="C3924" s="186" t="s">
        <v>175</v>
      </c>
      <c r="D3924" s="186" t="s">
        <v>176</v>
      </c>
      <c r="E3924" s="187">
        <v>24.47</v>
      </c>
    </row>
    <row r="3925" spans="1:5">
      <c r="A3925" s="186">
        <v>11676</v>
      </c>
      <c r="B3925" s="186" t="s">
        <v>4731</v>
      </c>
      <c r="C3925" s="186" t="s">
        <v>175</v>
      </c>
      <c r="D3925" s="186" t="s">
        <v>176</v>
      </c>
      <c r="E3925" s="187">
        <v>32.72</v>
      </c>
    </row>
    <row r="3926" spans="1:5">
      <c r="A3926" s="186">
        <v>11677</v>
      </c>
      <c r="B3926" s="186" t="s">
        <v>4732</v>
      </c>
      <c r="C3926" s="186" t="s">
        <v>175</v>
      </c>
      <c r="D3926" s="186" t="s">
        <v>176</v>
      </c>
      <c r="E3926" s="187">
        <v>33.799999999999997</v>
      </c>
    </row>
    <row r="3927" spans="1:5">
      <c r="A3927" s="186">
        <v>11678</v>
      </c>
      <c r="B3927" s="186" t="s">
        <v>4733</v>
      </c>
      <c r="C3927" s="186" t="s">
        <v>175</v>
      </c>
      <c r="D3927" s="186" t="s">
        <v>176</v>
      </c>
      <c r="E3927" s="187">
        <v>61.89</v>
      </c>
    </row>
    <row r="3928" spans="1:5">
      <c r="A3928" s="186">
        <v>6038</v>
      </c>
      <c r="B3928" s="186" t="s">
        <v>4734</v>
      </c>
      <c r="C3928" s="186" t="s">
        <v>175</v>
      </c>
      <c r="D3928" s="186" t="s">
        <v>176</v>
      </c>
      <c r="E3928" s="187">
        <v>3.92</v>
      </c>
    </row>
    <row r="3929" spans="1:5">
      <c r="A3929" s="186">
        <v>11718</v>
      </c>
      <c r="B3929" s="186" t="s">
        <v>4735</v>
      </c>
      <c r="C3929" s="186" t="s">
        <v>175</v>
      </c>
      <c r="D3929" s="186" t="s">
        <v>176</v>
      </c>
      <c r="E3929" s="187">
        <v>11.19</v>
      </c>
    </row>
    <row r="3930" spans="1:5">
      <c r="A3930" s="186">
        <v>6037</v>
      </c>
      <c r="B3930" s="186" t="s">
        <v>4736</v>
      </c>
      <c r="C3930" s="186" t="s">
        <v>175</v>
      </c>
      <c r="D3930" s="186" t="s">
        <v>176</v>
      </c>
      <c r="E3930" s="187">
        <v>8.17</v>
      </c>
    </row>
    <row r="3931" spans="1:5">
      <c r="A3931" s="186">
        <v>11719</v>
      </c>
      <c r="B3931" s="186" t="s">
        <v>4737</v>
      </c>
      <c r="C3931" s="186" t="s">
        <v>175</v>
      </c>
      <c r="D3931" s="186" t="s">
        <v>176</v>
      </c>
      <c r="E3931" s="187">
        <v>9.08</v>
      </c>
    </row>
    <row r="3932" spans="1:5">
      <c r="A3932" s="186">
        <v>6019</v>
      </c>
      <c r="B3932" s="186" t="s">
        <v>4738</v>
      </c>
      <c r="C3932" s="186" t="s">
        <v>175</v>
      </c>
      <c r="D3932" s="186" t="s">
        <v>176</v>
      </c>
      <c r="E3932" s="187">
        <v>43.52</v>
      </c>
    </row>
    <row r="3933" spans="1:5">
      <c r="A3933" s="186">
        <v>6010</v>
      </c>
      <c r="B3933" s="186" t="s">
        <v>4739</v>
      </c>
      <c r="C3933" s="186" t="s">
        <v>175</v>
      </c>
      <c r="D3933" s="186" t="s">
        <v>176</v>
      </c>
      <c r="E3933" s="187">
        <v>74.88</v>
      </c>
    </row>
    <row r="3934" spans="1:5">
      <c r="A3934" s="186">
        <v>6017</v>
      </c>
      <c r="B3934" s="186" t="s">
        <v>4740</v>
      </c>
      <c r="C3934" s="186" t="s">
        <v>175</v>
      </c>
      <c r="D3934" s="186" t="s">
        <v>176</v>
      </c>
      <c r="E3934" s="187">
        <v>59.31</v>
      </c>
    </row>
    <row r="3935" spans="1:5">
      <c r="A3935" s="186">
        <v>6020</v>
      </c>
      <c r="B3935" s="186" t="s">
        <v>4741</v>
      </c>
      <c r="C3935" s="186" t="s">
        <v>175</v>
      </c>
      <c r="D3935" s="186" t="s">
        <v>176</v>
      </c>
      <c r="E3935" s="187">
        <v>26.13</v>
      </c>
    </row>
    <row r="3936" spans="1:5">
      <c r="A3936" s="186">
        <v>6028</v>
      </c>
      <c r="B3936" s="186" t="s">
        <v>4742</v>
      </c>
      <c r="C3936" s="186" t="s">
        <v>175</v>
      </c>
      <c r="D3936" s="186" t="s">
        <v>176</v>
      </c>
      <c r="E3936" s="187">
        <v>104.29</v>
      </c>
    </row>
    <row r="3937" spans="1:5">
      <c r="A3937" s="186">
        <v>6011</v>
      </c>
      <c r="B3937" s="186" t="s">
        <v>4743</v>
      </c>
      <c r="C3937" s="186" t="s">
        <v>175</v>
      </c>
      <c r="D3937" s="186" t="s">
        <v>176</v>
      </c>
      <c r="E3937" s="187">
        <v>216.3</v>
      </c>
    </row>
    <row r="3938" spans="1:5">
      <c r="A3938" s="186">
        <v>6012</v>
      </c>
      <c r="B3938" s="186" t="s">
        <v>4744</v>
      </c>
      <c r="C3938" s="186" t="s">
        <v>175</v>
      </c>
      <c r="D3938" s="186" t="s">
        <v>176</v>
      </c>
      <c r="E3938" s="187">
        <v>261.87</v>
      </c>
    </row>
    <row r="3939" spans="1:5">
      <c r="A3939" s="186">
        <v>6016</v>
      </c>
      <c r="B3939" s="186" t="s">
        <v>4745</v>
      </c>
      <c r="C3939" s="186" t="s">
        <v>175</v>
      </c>
      <c r="D3939" s="186" t="s">
        <v>176</v>
      </c>
      <c r="E3939" s="187">
        <v>27.57</v>
      </c>
    </row>
    <row r="3940" spans="1:5">
      <c r="A3940" s="186">
        <v>6027</v>
      </c>
      <c r="B3940" s="186" t="s">
        <v>4746</v>
      </c>
      <c r="C3940" s="186" t="s">
        <v>175</v>
      </c>
      <c r="D3940" s="186" t="s">
        <v>176</v>
      </c>
      <c r="E3940" s="187">
        <v>545.64</v>
      </c>
    </row>
    <row r="3941" spans="1:5">
      <c r="A3941" s="186">
        <v>6013</v>
      </c>
      <c r="B3941" s="186" t="s">
        <v>4747</v>
      </c>
      <c r="C3941" s="186" t="s">
        <v>175</v>
      </c>
      <c r="D3941" s="186" t="s">
        <v>176</v>
      </c>
      <c r="E3941" s="187">
        <v>82.33</v>
      </c>
    </row>
    <row r="3942" spans="1:5">
      <c r="A3942" s="186">
        <v>6015</v>
      </c>
      <c r="B3942" s="186" t="s">
        <v>4748</v>
      </c>
      <c r="C3942" s="186" t="s">
        <v>175</v>
      </c>
      <c r="D3942" s="186" t="s">
        <v>176</v>
      </c>
      <c r="E3942" s="187">
        <v>119.73</v>
      </c>
    </row>
    <row r="3943" spans="1:5">
      <c r="A3943" s="186">
        <v>6014</v>
      </c>
      <c r="B3943" s="186" t="s">
        <v>4749</v>
      </c>
      <c r="C3943" s="186" t="s">
        <v>175</v>
      </c>
      <c r="D3943" s="186" t="s">
        <v>176</v>
      </c>
      <c r="E3943" s="187">
        <v>114.47</v>
      </c>
    </row>
    <row r="3944" spans="1:5">
      <c r="A3944" s="186">
        <v>6006</v>
      </c>
      <c r="B3944" s="186" t="s">
        <v>4750</v>
      </c>
      <c r="C3944" s="186" t="s">
        <v>175</v>
      </c>
      <c r="D3944" s="186" t="s">
        <v>176</v>
      </c>
      <c r="E3944" s="187">
        <v>59.62</v>
      </c>
    </row>
    <row r="3945" spans="1:5">
      <c r="A3945" s="186">
        <v>6005</v>
      </c>
      <c r="B3945" s="186" t="s">
        <v>4751</v>
      </c>
      <c r="C3945" s="186" t="s">
        <v>175</v>
      </c>
      <c r="D3945" s="186" t="s">
        <v>174</v>
      </c>
      <c r="E3945" s="187">
        <v>67.260000000000005</v>
      </c>
    </row>
    <row r="3946" spans="1:5">
      <c r="A3946" s="186">
        <v>11756</v>
      </c>
      <c r="B3946" s="186" t="s">
        <v>4752</v>
      </c>
      <c r="C3946" s="186" t="s">
        <v>175</v>
      </c>
      <c r="D3946" s="186" t="s">
        <v>176</v>
      </c>
      <c r="E3946" s="187">
        <v>32.119999999999997</v>
      </c>
    </row>
    <row r="3947" spans="1:5">
      <c r="A3947" s="186">
        <v>10904</v>
      </c>
      <c r="B3947" s="186" t="s">
        <v>4753</v>
      </c>
      <c r="C3947" s="186" t="s">
        <v>175</v>
      </c>
      <c r="D3947" s="186" t="s">
        <v>174</v>
      </c>
      <c r="E3947" s="187">
        <v>191.5</v>
      </c>
    </row>
    <row r="3948" spans="1:5">
      <c r="A3948" s="186">
        <v>11752</v>
      </c>
      <c r="B3948" s="186" t="s">
        <v>4754</v>
      </c>
      <c r="C3948" s="186" t="s">
        <v>175</v>
      </c>
      <c r="D3948" s="186" t="s">
        <v>176</v>
      </c>
      <c r="E3948" s="187">
        <v>18.52</v>
      </c>
    </row>
    <row r="3949" spans="1:5">
      <c r="A3949" s="186">
        <v>11753</v>
      </c>
      <c r="B3949" s="186" t="s">
        <v>4755</v>
      </c>
      <c r="C3949" s="186" t="s">
        <v>175</v>
      </c>
      <c r="D3949" s="186" t="s">
        <v>176</v>
      </c>
      <c r="E3949" s="187">
        <v>22.11</v>
      </c>
    </row>
    <row r="3950" spans="1:5">
      <c r="A3950" s="186">
        <v>6021</v>
      </c>
      <c r="B3950" s="186" t="s">
        <v>4756</v>
      </c>
      <c r="C3950" s="186" t="s">
        <v>175</v>
      </c>
      <c r="D3950" s="186" t="s">
        <v>176</v>
      </c>
      <c r="E3950" s="187">
        <v>61.37</v>
      </c>
    </row>
    <row r="3951" spans="1:5">
      <c r="A3951" s="186">
        <v>6024</v>
      </c>
      <c r="B3951" s="186" t="s">
        <v>4757</v>
      </c>
      <c r="C3951" s="186" t="s">
        <v>175</v>
      </c>
      <c r="D3951" s="186" t="s">
        <v>176</v>
      </c>
      <c r="E3951" s="187">
        <v>63.43</v>
      </c>
    </row>
    <row r="3952" spans="1:5">
      <c r="A3952" s="186">
        <v>38379</v>
      </c>
      <c r="B3952" s="186" t="s">
        <v>4758</v>
      </c>
      <c r="C3952" s="186" t="s">
        <v>181</v>
      </c>
      <c r="D3952" s="186" t="s">
        <v>176</v>
      </c>
      <c r="E3952" s="187">
        <v>40.06</v>
      </c>
    </row>
    <row r="3953" spans="1:5">
      <c r="A3953" s="186">
        <v>13897</v>
      </c>
      <c r="B3953" s="186" t="s">
        <v>4759</v>
      </c>
      <c r="C3953" s="186" t="s">
        <v>175</v>
      </c>
      <c r="D3953" s="186" t="s">
        <v>177</v>
      </c>
      <c r="E3953" s="188">
        <v>5871.96</v>
      </c>
    </row>
    <row r="3954" spans="1:5">
      <c r="A3954" s="186">
        <v>10640</v>
      </c>
      <c r="B3954" s="186" t="s">
        <v>4760</v>
      </c>
      <c r="C3954" s="186" t="s">
        <v>175</v>
      </c>
      <c r="D3954" s="186" t="s">
        <v>177</v>
      </c>
      <c r="E3954" s="188">
        <v>12717.43</v>
      </c>
    </row>
    <row r="3955" spans="1:5">
      <c r="A3955" s="186">
        <v>11086</v>
      </c>
      <c r="B3955" s="186" t="s">
        <v>4761</v>
      </c>
      <c r="C3955" s="186" t="s">
        <v>186</v>
      </c>
      <c r="D3955" s="186" t="s">
        <v>176</v>
      </c>
      <c r="E3955" s="187">
        <v>66.45</v>
      </c>
    </row>
    <row r="3956" spans="1:5">
      <c r="A3956" s="186">
        <v>34357</v>
      </c>
      <c r="B3956" s="186" t="s">
        <v>4762</v>
      </c>
      <c r="C3956" s="186" t="s">
        <v>184</v>
      </c>
      <c r="D3956" s="186" t="s">
        <v>176</v>
      </c>
      <c r="E3956" s="187">
        <v>2.93</v>
      </c>
    </row>
    <row r="3957" spans="1:5">
      <c r="A3957" s="186">
        <v>37329</v>
      </c>
      <c r="B3957" s="186" t="s">
        <v>4763</v>
      </c>
      <c r="C3957" s="186" t="s">
        <v>184</v>
      </c>
      <c r="D3957" s="186" t="s">
        <v>176</v>
      </c>
      <c r="E3957" s="187">
        <v>61.83</v>
      </c>
    </row>
    <row r="3958" spans="1:5">
      <c r="A3958" s="186">
        <v>2510</v>
      </c>
      <c r="B3958" s="186" t="s">
        <v>4764</v>
      </c>
      <c r="C3958" s="186" t="s">
        <v>175</v>
      </c>
      <c r="D3958" s="186" t="s">
        <v>177</v>
      </c>
      <c r="E3958" s="187">
        <v>33.81</v>
      </c>
    </row>
    <row r="3959" spans="1:5">
      <c r="A3959" s="186">
        <v>12359</v>
      </c>
      <c r="B3959" s="186" t="s">
        <v>4765</v>
      </c>
      <c r="C3959" s="186" t="s">
        <v>175</v>
      </c>
      <c r="D3959" s="186" t="s">
        <v>177</v>
      </c>
      <c r="E3959" s="187">
        <v>126.99</v>
      </c>
    </row>
    <row r="3960" spans="1:5">
      <c r="A3960" s="186">
        <v>7353</v>
      </c>
      <c r="B3960" s="186" t="s">
        <v>4766</v>
      </c>
      <c r="C3960" s="186" t="s">
        <v>180</v>
      </c>
      <c r="D3960" s="186" t="s">
        <v>176</v>
      </c>
      <c r="E3960" s="187">
        <v>27.78</v>
      </c>
    </row>
    <row r="3961" spans="1:5">
      <c r="A3961" s="186">
        <v>36144</v>
      </c>
      <c r="B3961" s="186" t="s">
        <v>4767</v>
      </c>
      <c r="C3961" s="186" t="s">
        <v>175</v>
      </c>
      <c r="D3961" s="186" t="s">
        <v>176</v>
      </c>
      <c r="E3961" s="187">
        <v>1.34</v>
      </c>
    </row>
    <row r="3962" spans="1:5">
      <c r="A3962" s="186">
        <v>10518</v>
      </c>
      <c r="B3962" s="186" t="s">
        <v>4768</v>
      </c>
      <c r="C3962" s="186" t="s">
        <v>175</v>
      </c>
      <c r="D3962" s="186" t="s">
        <v>177</v>
      </c>
      <c r="E3962" s="187">
        <v>103.91</v>
      </c>
    </row>
    <row r="3963" spans="1:5">
      <c r="A3963" s="186">
        <v>36530</v>
      </c>
      <c r="B3963" s="186" t="s">
        <v>4769</v>
      </c>
      <c r="C3963" s="186" t="s">
        <v>175</v>
      </c>
      <c r="D3963" s="186" t="s">
        <v>177</v>
      </c>
      <c r="E3963" s="188">
        <v>274971.94</v>
      </c>
    </row>
    <row r="3964" spans="1:5">
      <c r="A3964" s="186">
        <v>6046</v>
      </c>
      <c r="B3964" s="186" t="s">
        <v>4770</v>
      </c>
      <c r="C3964" s="186" t="s">
        <v>175</v>
      </c>
      <c r="D3964" s="186" t="s">
        <v>177</v>
      </c>
      <c r="E3964" s="188">
        <v>298250</v>
      </c>
    </row>
    <row r="3965" spans="1:5">
      <c r="A3965" s="186">
        <v>36531</v>
      </c>
      <c r="B3965" s="186" t="s">
        <v>4771</v>
      </c>
      <c r="C3965" s="186" t="s">
        <v>175</v>
      </c>
      <c r="D3965" s="186" t="s">
        <v>177</v>
      </c>
      <c r="E3965" s="188">
        <v>309161.56</v>
      </c>
    </row>
    <row r="3966" spans="1:5">
      <c r="A3966" s="186">
        <v>34684</v>
      </c>
      <c r="B3966" s="186" t="s">
        <v>4772</v>
      </c>
      <c r="C3966" s="186" t="s">
        <v>173</v>
      </c>
      <c r="D3966" s="186" t="s">
        <v>177</v>
      </c>
      <c r="E3966" s="187">
        <v>208.13</v>
      </c>
    </row>
    <row r="3967" spans="1:5">
      <c r="A3967" s="186">
        <v>34683</v>
      </c>
      <c r="B3967" s="186" t="s">
        <v>4773</v>
      </c>
      <c r="C3967" s="186" t="s">
        <v>173</v>
      </c>
      <c r="D3967" s="186" t="s">
        <v>177</v>
      </c>
      <c r="E3967" s="187">
        <v>130.08000000000001</v>
      </c>
    </row>
    <row r="3968" spans="1:5">
      <c r="A3968" s="186">
        <v>533</v>
      </c>
      <c r="B3968" s="186" t="s">
        <v>4774</v>
      </c>
      <c r="C3968" s="186" t="s">
        <v>173</v>
      </c>
      <c r="D3968" s="186" t="s">
        <v>176</v>
      </c>
      <c r="E3968" s="187">
        <v>15.85</v>
      </c>
    </row>
    <row r="3969" spans="1:5">
      <c r="A3969" s="186">
        <v>10515</v>
      </c>
      <c r="B3969" s="186" t="s">
        <v>4775</v>
      </c>
      <c r="C3969" s="186" t="s">
        <v>173</v>
      </c>
      <c r="D3969" s="186" t="s">
        <v>176</v>
      </c>
      <c r="E3969" s="187">
        <v>29.91</v>
      </c>
    </row>
    <row r="3970" spans="1:5">
      <c r="A3970" s="186">
        <v>536</v>
      </c>
      <c r="B3970" s="186" t="s">
        <v>4776</v>
      </c>
      <c r="C3970" s="186" t="s">
        <v>173</v>
      </c>
      <c r="D3970" s="186" t="s">
        <v>174</v>
      </c>
      <c r="E3970" s="187">
        <v>21.64</v>
      </c>
    </row>
    <row r="3971" spans="1:5">
      <c r="A3971" s="186">
        <v>153</v>
      </c>
      <c r="B3971" s="186" t="s">
        <v>4777</v>
      </c>
      <c r="C3971" s="186" t="s">
        <v>180</v>
      </c>
      <c r="D3971" s="186" t="s">
        <v>176</v>
      </c>
      <c r="E3971" s="187">
        <v>97.79</v>
      </c>
    </row>
    <row r="3972" spans="1:5">
      <c r="A3972" s="186">
        <v>34682</v>
      </c>
      <c r="B3972" s="186" t="s">
        <v>4778</v>
      </c>
      <c r="C3972" s="186" t="s">
        <v>173</v>
      </c>
      <c r="D3972" s="186" t="s">
        <v>177</v>
      </c>
      <c r="E3972" s="187">
        <v>99.47</v>
      </c>
    </row>
    <row r="3973" spans="1:5">
      <c r="A3973" s="186">
        <v>20205</v>
      </c>
      <c r="B3973" s="186" t="s">
        <v>4779</v>
      </c>
      <c r="C3973" s="186" t="s">
        <v>181</v>
      </c>
      <c r="D3973" s="186" t="s">
        <v>176</v>
      </c>
      <c r="E3973" s="187">
        <v>3.49</v>
      </c>
    </row>
    <row r="3974" spans="1:5">
      <c r="A3974" s="186">
        <v>4412</v>
      </c>
      <c r="B3974" s="186" t="s">
        <v>4780</v>
      </c>
      <c r="C3974" s="186" t="s">
        <v>181</v>
      </c>
      <c r="D3974" s="186" t="s">
        <v>176</v>
      </c>
      <c r="E3974" s="187">
        <v>2.09</v>
      </c>
    </row>
    <row r="3975" spans="1:5">
      <c r="A3975" s="186">
        <v>4408</v>
      </c>
      <c r="B3975" s="186" t="s">
        <v>4781</v>
      </c>
      <c r="C3975" s="186" t="s">
        <v>181</v>
      </c>
      <c r="D3975" s="186" t="s">
        <v>176</v>
      </c>
      <c r="E3975" s="187">
        <v>2.61</v>
      </c>
    </row>
    <row r="3976" spans="1:5">
      <c r="A3976" s="186">
        <v>10559</v>
      </c>
      <c r="B3976" s="186" t="s">
        <v>4782</v>
      </c>
      <c r="C3976" s="186" t="s">
        <v>175</v>
      </c>
      <c r="D3976" s="186" t="s">
        <v>174</v>
      </c>
      <c r="E3976" s="188">
        <v>1985</v>
      </c>
    </row>
    <row r="3977" spans="1:5">
      <c r="A3977" s="186">
        <v>10664</v>
      </c>
      <c r="B3977" s="186" t="s">
        <v>4783</v>
      </c>
      <c r="C3977" s="186" t="s">
        <v>175</v>
      </c>
      <c r="D3977" s="186" t="s">
        <v>176</v>
      </c>
      <c r="E3977" s="188">
        <v>5394.8</v>
      </c>
    </row>
    <row r="3978" spans="1:5">
      <c r="A3978" s="186">
        <v>36250</v>
      </c>
      <c r="B3978" s="186" t="s">
        <v>4784</v>
      </c>
      <c r="C3978" s="186" t="s">
        <v>181</v>
      </c>
      <c r="D3978" s="186" t="s">
        <v>176</v>
      </c>
      <c r="E3978" s="187">
        <v>4.63</v>
      </c>
    </row>
    <row r="3979" spans="1:5">
      <c r="A3979" s="186">
        <v>10857</v>
      </c>
      <c r="B3979" s="186" t="s">
        <v>4785</v>
      </c>
      <c r="C3979" s="186" t="s">
        <v>181</v>
      </c>
      <c r="D3979" s="186" t="s">
        <v>176</v>
      </c>
      <c r="E3979" s="187">
        <v>15.58</v>
      </c>
    </row>
    <row r="3980" spans="1:5">
      <c r="A3980" s="186">
        <v>4803</v>
      </c>
      <c r="B3980" s="186" t="s">
        <v>4786</v>
      </c>
      <c r="C3980" s="186" t="s">
        <v>181</v>
      </c>
      <c r="D3980" s="186" t="s">
        <v>176</v>
      </c>
      <c r="E3980" s="187">
        <v>27.28</v>
      </c>
    </row>
    <row r="3981" spans="1:5">
      <c r="A3981" s="186">
        <v>6186</v>
      </c>
      <c r="B3981" s="186" t="s">
        <v>4787</v>
      </c>
      <c r="C3981" s="186" t="s">
        <v>181</v>
      </c>
      <c r="D3981" s="186" t="s">
        <v>177</v>
      </c>
      <c r="E3981" s="187">
        <v>13.88</v>
      </c>
    </row>
    <row r="3982" spans="1:5">
      <c r="A3982" s="186">
        <v>4829</v>
      </c>
      <c r="B3982" s="186" t="s">
        <v>4788</v>
      </c>
      <c r="C3982" s="186" t="s">
        <v>181</v>
      </c>
      <c r="D3982" s="186" t="s">
        <v>176</v>
      </c>
      <c r="E3982" s="187">
        <v>39.58</v>
      </c>
    </row>
    <row r="3983" spans="1:5">
      <c r="A3983" s="186">
        <v>39829</v>
      </c>
      <c r="B3983" s="186" t="s">
        <v>4789</v>
      </c>
      <c r="C3983" s="186" t="s">
        <v>181</v>
      </c>
      <c r="D3983" s="186" t="s">
        <v>177</v>
      </c>
      <c r="E3983" s="187">
        <v>27.46</v>
      </c>
    </row>
    <row r="3984" spans="1:5">
      <c r="A3984" s="186">
        <v>20231</v>
      </c>
      <c r="B3984" s="186" t="s">
        <v>4790</v>
      </c>
      <c r="C3984" s="186" t="s">
        <v>181</v>
      </c>
      <c r="D3984" s="186" t="s">
        <v>177</v>
      </c>
      <c r="E3984" s="187">
        <v>41.67</v>
      </c>
    </row>
    <row r="3985" spans="1:5">
      <c r="A3985" s="186">
        <v>4804</v>
      </c>
      <c r="B3985" s="186" t="s">
        <v>4791</v>
      </c>
      <c r="C3985" s="186" t="s">
        <v>181</v>
      </c>
      <c r="D3985" s="186" t="s">
        <v>176</v>
      </c>
      <c r="E3985" s="187">
        <v>20.94</v>
      </c>
    </row>
    <row r="3986" spans="1:5">
      <c r="A3986" s="186">
        <v>34680</v>
      </c>
      <c r="B3986" s="186" t="s">
        <v>4792</v>
      </c>
      <c r="C3986" s="186" t="s">
        <v>181</v>
      </c>
      <c r="D3986" s="186" t="s">
        <v>177</v>
      </c>
      <c r="E3986" s="187">
        <v>30.6</v>
      </c>
    </row>
    <row r="3987" spans="1:5">
      <c r="A3987" s="186">
        <v>11573</v>
      </c>
      <c r="B3987" s="186" t="s">
        <v>4793</v>
      </c>
      <c r="C3987" s="186" t="s">
        <v>175</v>
      </c>
      <c r="D3987" s="186" t="s">
        <v>176</v>
      </c>
      <c r="E3987" s="187">
        <v>4.62</v>
      </c>
    </row>
    <row r="3988" spans="1:5">
      <c r="A3988" s="186">
        <v>38401</v>
      </c>
      <c r="B3988" s="186" t="s">
        <v>4794</v>
      </c>
      <c r="C3988" s="186" t="s">
        <v>175</v>
      </c>
      <c r="D3988" s="186" t="s">
        <v>176</v>
      </c>
      <c r="E3988" s="187">
        <v>8.64</v>
      </c>
    </row>
    <row r="3989" spans="1:5">
      <c r="A3989" s="186">
        <v>11575</v>
      </c>
      <c r="B3989" s="186" t="s">
        <v>4795</v>
      </c>
      <c r="C3989" s="186" t="s">
        <v>175</v>
      </c>
      <c r="D3989" s="186" t="s">
        <v>176</v>
      </c>
      <c r="E3989" s="187">
        <v>44.53</v>
      </c>
    </row>
    <row r="3990" spans="1:5">
      <c r="A3990" s="186">
        <v>38179</v>
      </c>
      <c r="B3990" s="186" t="s">
        <v>4796</v>
      </c>
      <c r="C3990" s="186" t="s">
        <v>175</v>
      </c>
      <c r="D3990" s="186" t="s">
        <v>176</v>
      </c>
      <c r="E3990" s="187">
        <v>36.82</v>
      </c>
    </row>
    <row r="3991" spans="1:5">
      <c r="A3991" s="186">
        <v>20256</v>
      </c>
      <c r="B3991" s="186" t="s">
        <v>4797</v>
      </c>
      <c r="C3991" s="186" t="s">
        <v>175</v>
      </c>
      <c r="D3991" s="186" t="s">
        <v>176</v>
      </c>
      <c r="E3991" s="187">
        <v>0.41</v>
      </c>
    </row>
    <row r="3992" spans="1:5">
      <c r="A3992" s="186">
        <v>14511</v>
      </c>
      <c r="B3992" s="186" t="s">
        <v>4798</v>
      </c>
      <c r="C3992" s="186" t="s">
        <v>175</v>
      </c>
      <c r="D3992" s="186" t="s">
        <v>177</v>
      </c>
      <c r="E3992" s="188">
        <v>647896.53</v>
      </c>
    </row>
    <row r="3993" spans="1:5">
      <c r="A3993" s="186">
        <v>10642</v>
      </c>
      <c r="B3993" s="186" t="s">
        <v>4799</v>
      </c>
      <c r="C3993" s="186" t="s">
        <v>175</v>
      </c>
      <c r="D3993" s="186" t="s">
        <v>177</v>
      </c>
      <c r="E3993" s="188">
        <v>610350</v>
      </c>
    </row>
    <row r="3994" spans="1:5">
      <c r="A3994" s="186">
        <v>14489</v>
      </c>
      <c r="B3994" s="186" t="s">
        <v>4800</v>
      </c>
      <c r="C3994" s="186" t="s">
        <v>175</v>
      </c>
      <c r="D3994" s="186" t="s">
        <v>177</v>
      </c>
      <c r="E3994" s="188">
        <v>541369.09</v>
      </c>
    </row>
    <row r="3995" spans="1:5">
      <c r="A3995" s="186">
        <v>14513</v>
      </c>
      <c r="B3995" s="186" t="s">
        <v>4801</v>
      </c>
      <c r="C3995" s="186" t="s">
        <v>175</v>
      </c>
      <c r="D3995" s="186" t="s">
        <v>177</v>
      </c>
      <c r="E3995" s="188">
        <v>406039.67</v>
      </c>
    </row>
    <row r="3996" spans="1:5">
      <c r="A3996" s="186">
        <v>13600</v>
      </c>
      <c r="B3996" s="186" t="s">
        <v>4802</v>
      </c>
      <c r="C3996" s="186" t="s">
        <v>175</v>
      </c>
      <c r="D3996" s="186" t="s">
        <v>177</v>
      </c>
      <c r="E3996" s="188">
        <v>523905.51</v>
      </c>
    </row>
    <row r="3997" spans="1:5">
      <c r="A3997" s="186">
        <v>10646</v>
      </c>
      <c r="B3997" s="186" t="s">
        <v>4803</v>
      </c>
      <c r="C3997" s="186" t="s">
        <v>175</v>
      </c>
      <c r="D3997" s="186" t="s">
        <v>177</v>
      </c>
      <c r="E3997" s="188">
        <v>390536.65</v>
      </c>
    </row>
    <row r="3998" spans="1:5">
      <c r="A3998" s="186">
        <v>6070</v>
      </c>
      <c r="B3998" s="186" t="s">
        <v>4804</v>
      </c>
      <c r="C3998" s="186" t="s">
        <v>175</v>
      </c>
      <c r="D3998" s="186" t="s">
        <v>177</v>
      </c>
      <c r="E3998" s="188">
        <v>533620.27</v>
      </c>
    </row>
    <row r="3999" spans="1:5">
      <c r="A3999" s="186">
        <v>6069</v>
      </c>
      <c r="B3999" s="186" t="s">
        <v>4805</v>
      </c>
      <c r="C3999" s="186" t="s">
        <v>175</v>
      </c>
      <c r="D3999" s="186" t="s">
        <v>177</v>
      </c>
      <c r="E3999" s="188">
        <v>117884.76</v>
      </c>
    </row>
    <row r="4000" spans="1:5">
      <c r="A4000" s="186">
        <v>14626</v>
      </c>
      <c r="B4000" s="186" t="s">
        <v>4806</v>
      </c>
      <c r="C4000" s="186" t="s">
        <v>175</v>
      </c>
      <c r="D4000" s="186" t="s">
        <v>177</v>
      </c>
      <c r="E4000" s="188">
        <v>584192.16</v>
      </c>
    </row>
    <row r="4001" spans="1:5">
      <c r="A4001" s="186">
        <v>6067</v>
      </c>
      <c r="B4001" s="186" t="s">
        <v>4807</v>
      </c>
      <c r="C4001" s="186" t="s">
        <v>175</v>
      </c>
      <c r="D4001" s="186" t="s">
        <v>177</v>
      </c>
      <c r="E4001" s="188">
        <v>479560.72</v>
      </c>
    </row>
    <row r="4002" spans="1:5">
      <c r="A4002" s="186">
        <v>38393</v>
      </c>
      <c r="B4002" s="186" t="s">
        <v>4808</v>
      </c>
      <c r="C4002" s="186" t="s">
        <v>175</v>
      </c>
      <c r="D4002" s="186" t="s">
        <v>174</v>
      </c>
      <c r="E4002" s="187">
        <v>13.39</v>
      </c>
    </row>
    <row r="4003" spans="1:5">
      <c r="A4003" s="186">
        <v>38390</v>
      </c>
      <c r="B4003" s="186" t="s">
        <v>4809</v>
      </c>
      <c r="C4003" s="186" t="s">
        <v>175</v>
      </c>
      <c r="D4003" s="186" t="s">
        <v>176</v>
      </c>
      <c r="E4003" s="187">
        <v>29.7</v>
      </c>
    </row>
    <row r="4004" spans="1:5">
      <c r="A4004" s="186">
        <v>36532</v>
      </c>
      <c r="B4004" s="186" t="s">
        <v>4810</v>
      </c>
      <c r="C4004" s="186" t="s">
        <v>175</v>
      </c>
      <c r="D4004" s="186" t="s">
        <v>177</v>
      </c>
      <c r="E4004" s="188">
        <v>24642.84</v>
      </c>
    </row>
    <row r="4005" spans="1:5">
      <c r="A4005" s="186">
        <v>11578</v>
      </c>
      <c r="B4005" s="186" t="s">
        <v>4811</v>
      </c>
      <c r="C4005" s="186" t="s">
        <v>175</v>
      </c>
      <c r="D4005" s="186" t="s">
        <v>176</v>
      </c>
      <c r="E4005" s="187">
        <v>9.61</v>
      </c>
    </row>
    <row r="4006" spans="1:5">
      <c r="A4006" s="186">
        <v>11577</v>
      </c>
      <c r="B4006" s="186" t="s">
        <v>4812</v>
      </c>
      <c r="C4006" s="186" t="s">
        <v>175</v>
      </c>
      <c r="D4006" s="186" t="s">
        <v>176</v>
      </c>
      <c r="E4006" s="187">
        <v>9.17</v>
      </c>
    </row>
    <row r="4007" spans="1:5">
      <c r="A4007" s="186">
        <v>42432</v>
      </c>
      <c r="B4007" s="186" t="s">
        <v>4813</v>
      </c>
      <c r="C4007" s="186" t="s">
        <v>175</v>
      </c>
      <c r="D4007" s="186" t="s">
        <v>177</v>
      </c>
      <c r="E4007" s="188">
        <v>1857.71</v>
      </c>
    </row>
    <row r="4008" spans="1:5">
      <c r="A4008" s="186">
        <v>42437</v>
      </c>
      <c r="B4008" s="186" t="s">
        <v>4814</v>
      </c>
      <c r="C4008" s="186" t="s">
        <v>175</v>
      </c>
      <c r="D4008" s="186" t="s">
        <v>177</v>
      </c>
      <c r="E4008" s="188">
        <v>1412.35</v>
      </c>
    </row>
    <row r="4009" spans="1:5">
      <c r="A4009" s="186">
        <v>1116</v>
      </c>
      <c r="B4009" s="186" t="s">
        <v>4815</v>
      </c>
      <c r="C4009" s="186" t="s">
        <v>181</v>
      </c>
      <c r="D4009" s="186" t="s">
        <v>177</v>
      </c>
      <c r="E4009" s="187">
        <v>31.72</v>
      </c>
    </row>
    <row r="4010" spans="1:5">
      <c r="A4010" s="186">
        <v>1115</v>
      </c>
      <c r="B4010" s="186" t="s">
        <v>4816</v>
      </c>
      <c r="C4010" s="186" t="s">
        <v>181</v>
      </c>
      <c r="D4010" s="186" t="s">
        <v>177</v>
      </c>
      <c r="E4010" s="187">
        <v>38</v>
      </c>
    </row>
    <row r="4011" spans="1:5">
      <c r="A4011" s="186">
        <v>1113</v>
      </c>
      <c r="B4011" s="186" t="s">
        <v>4817</v>
      </c>
      <c r="C4011" s="186" t="s">
        <v>181</v>
      </c>
      <c r="D4011" s="186" t="s">
        <v>177</v>
      </c>
      <c r="E4011" s="187">
        <v>44.43</v>
      </c>
    </row>
    <row r="4012" spans="1:5">
      <c r="A4012" s="186">
        <v>1114</v>
      </c>
      <c r="B4012" s="186" t="s">
        <v>4818</v>
      </c>
      <c r="C4012" s="186" t="s">
        <v>181</v>
      </c>
      <c r="D4012" s="186" t="s">
        <v>177</v>
      </c>
      <c r="E4012" s="187">
        <v>52.92</v>
      </c>
    </row>
    <row r="4013" spans="1:5">
      <c r="A4013" s="186">
        <v>40873</v>
      </c>
      <c r="B4013" s="186" t="s">
        <v>4819</v>
      </c>
      <c r="C4013" s="186" t="s">
        <v>181</v>
      </c>
      <c r="D4013" s="186" t="s">
        <v>177</v>
      </c>
      <c r="E4013" s="187">
        <v>41.42</v>
      </c>
    </row>
    <row r="4014" spans="1:5">
      <c r="A4014" s="186">
        <v>20214</v>
      </c>
      <c r="B4014" s="186" t="s">
        <v>4820</v>
      </c>
      <c r="C4014" s="186" t="s">
        <v>175</v>
      </c>
      <c r="D4014" s="186" t="s">
        <v>176</v>
      </c>
      <c r="E4014" s="187">
        <v>39.32</v>
      </c>
    </row>
    <row r="4015" spans="1:5">
      <c r="A4015" s="186">
        <v>11064</v>
      </c>
      <c r="B4015" s="186" t="s">
        <v>4821</v>
      </c>
      <c r="C4015" s="186" t="s">
        <v>175</v>
      </c>
      <c r="D4015" s="186" t="s">
        <v>176</v>
      </c>
      <c r="E4015" s="187">
        <v>16.670000000000002</v>
      </c>
    </row>
    <row r="4016" spans="1:5">
      <c r="A4016" s="186">
        <v>7237</v>
      </c>
      <c r="B4016" s="186" t="s">
        <v>4822</v>
      </c>
      <c r="C4016" s="186" t="s">
        <v>175</v>
      </c>
      <c r="D4016" s="186" t="s">
        <v>176</v>
      </c>
      <c r="E4016" s="187">
        <v>22.74</v>
      </c>
    </row>
    <row r="4017" spans="1:5">
      <c r="A4017" s="186">
        <v>11757</v>
      </c>
      <c r="B4017" s="186" t="s">
        <v>4823</v>
      </c>
      <c r="C4017" s="186" t="s">
        <v>175</v>
      </c>
      <c r="D4017" s="186" t="s">
        <v>174</v>
      </c>
      <c r="E4017" s="187">
        <v>23</v>
      </c>
    </row>
    <row r="4018" spans="1:5">
      <c r="A4018" s="186">
        <v>11758</v>
      </c>
      <c r="B4018" s="186" t="s">
        <v>4824</v>
      </c>
      <c r="C4018" s="186" t="s">
        <v>175</v>
      </c>
      <c r="D4018" s="186" t="s">
        <v>174</v>
      </c>
      <c r="E4018" s="187">
        <v>37.14</v>
      </c>
    </row>
    <row r="4019" spans="1:5">
      <c r="A4019" s="186">
        <v>37526</v>
      </c>
      <c r="B4019" s="186" t="s">
        <v>4825</v>
      </c>
      <c r="C4019" s="186" t="s">
        <v>175</v>
      </c>
      <c r="D4019" s="186" t="s">
        <v>176</v>
      </c>
      <c r="E4019" s="187">
        <v>3.08</v>
      </c>
    </row>
    <row r="4020" spans="1:5">
      <c r="A4020" s="186">
        <v>6076</v>
      </c>
      <c r="B4020" s="186" t="s">
        <v>4826</v>
      </c>
      <c r="C4020" s="186" t="s">
        <v>186</v>
      </c>
      <c r="D4020" s="186" t="s">
        <v>174</v>
      </c>
      <c r="E4020" s="187">
        <v>54.75</v>
      </c>
    </row>
    <row r="4021" spans="1:5">
      <c r="A4021" s="186">
        <v>13109</v>
      </c>
      <c r="B4021" s="186" t="s">
        <v>4827</v>
      </c>
      <c r="C4021" s="186" t="s">
        <v>175</v>
      </c>
      <c r="D4021" s="186" t="s">
        <v>177</v>
      </c>
      <c r="E4021" s="187">
        <v>261.3</v>
      </c>
    </row>
    <row r="4022" spans="1:5">
      <c r="A4022" s="186">
        <v>13110</v>
      </c>
      <c r="B4022" s="186" t="s">
        <v>4828</v>
      </c>
      <c r="C4022" s="186" t="s">
        <v>175</v>
      </c>
      <c r="D4022" s="186" t="s">
        <v>177</v>
      </c>
      <c r="E4022" s="187">
        <v>343.89</v>
      </c>
    </row>
    <row r="4023" spans="1:5">
      <c r="A4023" s="186">
        <v>7581</v>
      </c>
      <c r="B4023" s="186" t="s">
        <v>4829</v>
      </c>
      <c r="C4023" s="186" t="s">
        <v>175</v>
      </c>
      <c r="D4023" s="186" t="s">
        <v>177</v>
      </c>
      <c r="E4023" s="187">
        <v>3.94</v>
      </c>
    </row>
    <row r="4024" spans="1:5">
      <c r="A4024" s="186">
        <v>4509</v>
      </c>
      <c r="B4024" s="186" t="s">
        <v>4830</v>
      </c>
      <c r="C4024" s="186" t="s">
        <v>181</v>
      </c>
      <c r="D4024" s="186" t="s">
        <v>176</v>
      </c>
      <c r="E4024" s="187">
        <v>3.26</v>
      </c>
    </row>
    <row r="4025" spans="1:5">
      <c r="A4025" s="186">
        <v>4512</v>
      </c>
      <c r="B4025" s="186" t="s">
        <v>4831</v>
      </c>
      <c r="C4025" s="186" t="s">
        <v>181</v>
      </c>
      <c r="D4025" s="186" t="s">
        <v>176</v>
      </c>
      <c r="E4025" s="187">
        <v>1.56</v>
      </c>
    </row>
    <row r="4026" spans="1:5">
      <c r="A4026" s="186">
        <v>4517</v>
      </c>
      <c r="B4026" s="186" t="s">
        <v>4832</v>
      </c>
      <c r="C4026" s="186" t="s">
        <v>181</v>
      </c>
      <c r="D4026" s="186" t="s">
        <v>176</v>
      </c>
      <c r="E4026" s="187">
        <v>2.25</v>
      </c>
    </row>
    <row r="4027" spans="1:5">
      <c r="A4027" s="186">
        <v>20206</v>
      </c>
      <c r="B4027" s="186" t="s">
        <v>4833</v>
      </c>
      <c r="C4027" s="186" t="s">
        <v>181</v>
      </c>
      <c r="D4027" s="186" t="s">
        <v>176</v>
      </c>
      <c r="E4027" s="187">
        <v>9.41</v>
      </c>
    </row>
    <row r="4028" spans="1:5">
      <c r="A4028" s="186">
        <v>4460</v>
      </c>
      <c r="B4028" s="186" t="s">
        <v>4834</v>
      </c>
      <c r="C4028" s="186" t="s">
        <v>181</v>
      </c>
      <c r="D4028" s="186" t="s">
        <v>176</v>
      </c>
      <c r="E4028" s="187">
        <v>9.67</v>
      </c>
    </row>
    <row r="4029" spans="1:5">
      <c r="A4029" s="186">
        <v>4417</v>
      </c>
      <c r="B4029" s="186" t="s">
        <v>4835</v>
      </c>
      <c r="C4029" s="186" t="s">
        <v>181</v>
      </c>
      <c r="D4029" s="186" t="s">
        <v>176</v>
      </c>
      <c r="E4029" s="187">
        <v>7.45</v>
      </c>
    </row>
    <row r="4030" spans="1:5">
      <c r="A4030" s="186">
        <v>4415</v>
      </c>
      <c r="B4030" s="186" t="s">
        <v>4836</v>
      </c>
      <c r="C4030" s="186" t="s">
        <v>181</v>
      </c>
      <c r="D4030" s="186" t="s">
        <v>176</v>
      </c>
      <c r="E4030" s="187">
        <v>5.18</v>
      </c>
    </row>
    <row r="4031" spans="1:5">
      <c r="A4031" s="186">
        <v>37373</v>
      </c>
      <c r="B4031" s="186" t="s">
        <v>4837</v>
      </c>
      <c r="C4031" s="186" t="s">
        <v>187</v>
      </c>
      <c r="D4031" s="186" t="s">
        <v>174</v>
      </c>
      <c r="E4031" s="187">
        <v>0.06</v>
      </c>
    </row>
    <row r="4032" spans="1:5">
      <c r="A4032" s="186">
        <v>40864</v>
      </c>
      <c r="B4032" s="186" t="s">
        <v>4838</v>
      </c>
      <c r="C4032" s="186" t="s">
        <v>188</v>
      </c>
      <c r="D4032" s="186" t="s">
        <v>174</v>
      </c>
      <c r="E4032" s="187">
        <v>11.13</v>
      </c>
    </row>
    <row r="4033" spans="1:5">
      <c r="A4033" s="186">
        <v>4734</v>
      </c>
      <c r="B4033" s="186" t="s">
        <v>4839</v>
      </c>
      <c r="C4033" s="186" t="s">
        <v>186</v>
      </c>
      <c r="D4033" s="186" t="s">
        <v>176</v>
      </c>
      <c r="E4033" s="187">
        <v>94.56</v>
      </c>
    </row>
    <row r="4034" spans="1:5">
      <c r="A4034" s="186">
        <v>6085</v>
      </c>
      <c r="B4034" s="186" t="s">
        <v>4840</v>
      </c>
      <c r="C4034" s="186" t="s">
        <v>180</v>
      </c>
      <c r="D4034" s="186" t="s">
        <v>174</v>
      </c>
      <c r="E4034" s="187">
        <v>7.33</v>
      </c>
    </row>
    <row r="4035" spans="1:5">
      <c r="A4035" s="186">
        <v>38396</v>
      </c>
      <c r="B4035" s="186" t="s">
        <v>4841</v>
      </c>
      <c r="C4035" s="186" t="s">
        <v>175</v>
      </c>
      <c r="D4035" s="186" t="s">
        <v>176</v>
      </c>
      <c r="E4035" s="187">
        <v>360.28</v>
      </c>
    </row>
    <row r="4036" spans="1:5">
      <c r="A4036" s="186">
        <v>11622</v>
      </c>
      <c r="B4036" s="186" t="s">
        <v>4842</v>
      </c>
      <c r="C4036" s="186" t="s">
        <v>184</v>
      </c>
      <c r="D4036" s="186" t="s">
        <v>176</v>
      </c>
      <c r="E4036" s="187">
        <v>73.680000000000007</v>
      </c>
    </row>
    <row r="4037" spans="1:5">
      <c r="A4037" s="186">
        <v>43143</v>
      </c>
      <c r="B4037" s="186" t="s">
        <v>4843</v>
      </c>
      <c r="C4037" s="186" t="s">
        <v>180</v>
      </c>
      <c r="D4037" s="186" t="s">
        <v>176</v>
      </c>
      <c r="E4037" s="187">
        <v>27.83</v>
      </c>
    </row>
    <row r="4038" spans="1:5">
      <c r="A4038" s="186">
        <v>7317</v>
      </c>
      <c r="B4038" s="186" t="s">
        <v>4844</v>
      </c>
      <c r="C4038" s="186" t="s">
        <v>184</v>
      </c>
      <c r="D4038" s="186" t="s">
        <v>177</v>
      </c>
      <c r="E4038" s="187">
        <v>30.47</v>
      </c>
    </row>
    <row r="4039" spans="1:5">
      <c r="A4039" s="186">
        <v>142</v>
      </c>
      <c r="B4039" s="186" t="s">
        <v>4845</v>
      </c>
      <c r="C4039" s="186" t="s">
        <v>268</v>
      </c>
      <c r="D4039" s="186" t="s">
        <v>176</v>
      </c>
      <c r="E4039" s="187">
        <v>34.770000000000003</v>
      </c>
    </row>
    <row r="4040" spans="1:5">
      <c r="A4040" s="186">
        <v>43142</v>
      </c>
      <c r="B4040" s="186" t="s">
        <v>4846</v>
      </c>
      <c r="C4040" s="186" t="s">
        <v>180</v>
      </c>
      <c r="D4040" s="186" t="s">
        <v>176</v>
      </c>
      <c r="E4040" s="187">
        <v>157.94</v>
      </c>
    </row>
    <row r="4041" spans="1:5">
      <c r="A4041" s="186">
        <v>38123</v>
      </c>
      <c r="B4041" s="186" t="s">
        <v>4847</v>
      </c>
      <c r="C4041" s="186" t="s">
        <v>184</v>
      </c>
      <c r="D4041" s="186" t="s">
        <v>174</v>
      </c>
      <c r="E4041" s="187">
        <v>56.23</v>
      </c>
    </row>
    <row r="4042" spans="1:5">
      <c r="A4042" s="186">
        <v>42701</v>
      </c>
      <c r="B4042" s="186" t="s">
        <v>4848</v>
      </c>
      <c r="C4042" s="186" t="s">
        <v>175</v>
      </c>
      <c r="D4042" s="186" t="s">
        <v>177</v>
      </c>
      <c r="E4042" s="187">
        <v>57.74</v>
      </c>
    </row>
    <row r="4043" spans="1:5">
      <c r="A4043" s="186">
        <v>42702</v>
      </c>
      <c r="B4043" s="186" t="s">
        <v>4849</v>
      </c>
      <c r="C4043" s="186" t="s">
        <v>175</v>
      </c>
      <c r="D4043" s="186" t="s">
        <v>177</v>
      </c>
      <c r="E4043" s="187">
        <v>102.6</v>
      </c>
    </row>
    <row r="4044" spans="1:5">
      <c r="A4044" s="186">
        <v>37955</v>
      </c>
      <c r="B4044" s="186" t="s">
        <v>4850</v>
      </c>
      <c r="C4044" s="186" t="s">
        <v>175</v>
      </c>
      <c r="D4044" s="186" t="s">
        <v>177</v>
      </c>
      <c r="E4044" s="187">
        <v>132.97</v>
      </c>
    </row>
    <row r="4045" spans="1:5">
      <c r="A4045" s="186">
        <v>42699</v>
      </c>
      <c r="B4045" s="186" t="s">
        <v>4851</v>
      </c>
      <c r="C4045" s="186" t="s">
        <v>175</v>
      </c>
      <c r="D4045" s="186" t="s">
        <v>177</v>
      </c>
      <c r="E4045" s="187">
        <v>35.270000000000003</v>
      </c>
    </row>
    <row r="4046" spans="1:5">
      <c r="A4046" s="186">
        <v>42700</v>
      </c>
      <c r="B4046" s="186" t="s">
        <v>4852</v>
      </c>
      <c r="C4046" s="186" t="s">
        <v>175</v>
      </c>
      <c r="D4046" s="186" t="s">
        <v>177</v>
      </c>
      <c r="E4046" s="187">
        <v>100.55</v>
      </c>
    </row>
    <row r="4047" spans="1:5">
      <c r="A4047" s="186">
        <v>37743</v>
      </c>
      <c r="B4047" s="186" t="s">
        <v>4853</v>
      </c>
      <c r="C4047" s="186" t="s">
        <v>175</v>
      </c>
      <c r="D4047" s="186" t="s">
        <v>177</v>
      </c>
      <c r="E4047" s="188">
        <v>213164.72</v>
      </c>
    </row>
    <row r="4048" spans="1:5">
      <c r="A4048" s="186">
        <v>37744</v>
      </c>
      <c r="B4048" s="186" t="s">
        <v>4854</v>
      </c>
      <c r="C4048" s="186" t="s">
        <v>175</v>
      </c>
      <c r="D4048" s="186" t="s">
        <v>177</v>
      </c>
      <c r="E4048" s="188">
        <v>250641.6</v>
      </c>
    </row>
    <row r="4049" spans="1:5">
      <c r="A4049" s="186">
        <v>37741</v>
      </c>
      <c r="B4049" s="186" t="s">
        <v>4855</v>
      </c>
      <c r="C4049" s="186" t="s">
        <v>175</v>
      </c>
      <c r="D4049" s="186" t="s">
        <v>177</v>
      </c>
      <c r="E4049" s="188">
        <v>193829.51</v>
      </c>
    </row>
    <row r="4050" spans="1:5">
      <c r="A4050" s="186">
        <v>39396</v>
      </c>
      <c r="B4050" s="186" t="s">
        <v>4856</v>
      </c>
      <c r="C4050" s="186" t="s">
        <v>175</v>
      </c>
      <c r="D4050" s="186" t="s">
        <v>177</v>
      </c>
      <c r="E4050" s="187">
        <v>66.2</v>
      </c>
    </row>
    <row r="4051" spans="1:5">
      <c r="A4051" s="186">
        <v>39392</v>
      </c>
      <c r="B4051" s="186" t="s">
        <v>4857</v>
      </c>
      <c r="C4051" s="186" t="s">
        <v>175</v>
      </c>
      <c r="D4051" s="186" t="s">
        <v>177</v>
      </c>
      <c r="E4051" s="187">
        <v>74.680000000000007</v>
      </c>
    </row>
    <row r="4052" spans="1:5">
      <c r="A4052" s="186">
        <v>39393</v>
      </c>
      <c r="B4052" s="186" t="s">
        <v>4858</v>
      </c>
      <c r="C4052" s="186" t="s">
        <v>175</v>
      </c>
      <c r="D4052" s="186" t="s">
        <v>177</v>
      </c>
      <c r="E4052" s="187">
        <v>46.18</v>
      </c>
    </row>
    <row r="4053" spans="1:5">
      <c r="A4053" s="186">
        <v>39394</v>
      </c>
      <c r="B4053" s="186" t="s">
        <v>4859</v>
      </c>
      <c r="C4053" s="186" t="s">
        <v>175</v>
      </c>
      <c r="D4053" s="186" t="s">
        <v>177</v>
      </c>
      <c r="E4053" s="187">
        <v>51.98</v>
      </c>
    </row>
    <row r="4054" spans="1:5">
      <c r="A4054" s="186">
        <v>39395</v>
      </c>
      <c r="B4054" s="186" t="s">
        <v>4860</v>
      </c>
      <c r="C4054" s="186" t="s">
        <v>175</v>
      </c>
      <c r="D4054" s="186" t="s">
        <v>177</v>
      </c>
      <c r="E4054" s="187">
        <v>48.34</v>
      </c>
    </row>
    <row r="4055" spans="1:5">
      <c r="A4055" s="186">
        <v>14618</v>
      </c>
      <c r="B4055" s="186" t="s">
        <v>4861</v>
      </c>
      <c r="C4055" s="186" t="s">
        <v>175</v>
      </c>
      <c r="D4055" s="186" t="s">
        <v>176</v>
      </c>
      <c r="E4055" s="188">
        <v>1263.97</v>
      </c>
    </row>
    <row r="4056" spans="1:5">
      <c r="A4056" s="186">
        <v>40269</v>
      </c>
      <c r="B4056" s="186" t="s">
        <v>4862</v>
      </c>
      <c r="C4056" s="186" t="s">
        <v>175</v>
      </c>
      <c r="D4056" s="186" t="s">
        <v>176</v>
      </c>
      <c r="E4056" s="188">
        <v>5092.4399999999996</v>
      </c>
    </row>
    <row r="4057" spans="1:5">
      <c r="A4057" s="186">
        <v>6110</v>
      </c>
      <c r="B4057" s="186" t="s">
        <v>4863</v>
      </c>
      <c r="C4057" s="186" t="s">
        <v>187</v>
      </c>
      <c r="D4057" s="186" t="s">
        <v>176</v>
      </c>
      <c r="E4057" s="187">
        <v>14.58</v>
      </c>
    </row>
    <row r="4058" spans="1:5">
      <c r="A4058" s="186">
        <v>40910</v>
      </c>
      <c r="B4058" s="186" t="s">
        <v>4864</v>
      </c>
      <c r="C4058" s="186" t="s">
        <v>188</v>
      </c>
      <c r="D4058" s="186" t="s">
        <v>176</v>
      </c>
      <c r="E4058" s="188">
        <v>2579.62</v>
      </c>
    </row>
    <row r="4059" spans="1:5">
      <c r="A4059" s="186">
        <v>6111</v>
      </c>
      <c r="B4059" s="186" t="s">
        <v>4865</v>
      </c>
      <c r="C4059" s="186" t="s">
        <v>187</v>
      </c>
      <c r="D4059" s="186" t="s">
        <v>174</v>
      </c>
      <c r="E4059" s="187">
        <v>9.2799999999999994</v>
      </c>
    </row>
    <row r="4060" spans="1:5">
      <c r="A4060" s="186">
        <v>41084</v>
      </c>
      <c r="B4060" s="186" t="s">
        <v>4866</v>
      </c>
      <c r="C4060" s="186" t="s">
        <v>188</v>
      </c>
      <c r="D4060" s="186" t="s">
        <v>176</v>
      </c>
      <c r="E4060" s="188">
        <v>1640.98</v>
      </c>
    </row>
    <row r="4061" spans="1:5">
      <c r="A4061" s="186">
        <v>25950</v>
      </c>
      <c r="B4061" s="186" t="s">
        <v>4867</v>
      </c>
      <c r="C4061" s="186" t="s">
        <v>186</v>
      </c>
      <c r="D4061" s="186" t="s">
        <v>176</v>
      </c>
      <c r="E4061" s="187">
        <v>35.47</v>
      </c>
    </row>
    <row r="4062" spans="1:5">
      <c r="A4062" s="186">
        <v>38637</v>
      </c>
      <c r="B4062" s="186" t="s">
        <v>4868</v>
      </c>
      <c r="C4062" s="186" t="s">
        <v>175</v>
      </c>
      <c r="D4062" s="186" t="s">
        <v>176</v>
      </c>
      <c r="E4062" s="187">
        <v>161.77000000000001</v>
      </c>
    </row>
    <row r="4063" spans="1:5">
      <c r="A4063" s="186">
        <v>6150</v>
      </c>
      <c r="B4063" s="186" t="s">
        <v>4869</v>
      </c>
      <c r="C4063" s="186" t="s">
        <v>175</v>
      </c>
      <c r="D4063" s="186" t="s">
        <v>176</v>
      </c>
      <c r="E4063" s="187">
        <v>163.75</v>
      </c>
    </row>
    <row r="4064" spans="1:5">
      <c r="A4064" s="186">
        <v>6136</v>
      </c>
      <c r="B4064" s="186" t="s">
        <v>4870</v>
      </c>
      <c r="C4064" s="186" t="s">
        <v>175</v>
      </c>
      <c r="D4064" s="186" t="s">
        <v>174</v>
      </c>
      <c r="E4064" s="187">
        <v>128.72</v>
      </c>
    </row>
    <row r="4065" spans="1:5">
      <c r="A4065" s="186">
        <v>38638</v>
      </c>
      <c r="B4065" s="186" t="s">
        <v>4871</v>
      </c>
      <c r="C4065" s="186" t="s">
        <v>175</v>
      </c>
      <c r="D4065" s="186" t="s">
        <v>176</v>
      </c>
      <c r="E4065" s="187">
        <v>136.32</v>
      </c>
    </row>
    <row r="4066" spans="1:5">
      <c r="A4066" s="186">
        <v>20262</v>
      </c>
      <c r="B4066" s="186" t="s">
        <v>4872</v>
      </c>
      <c r="C4066" s="186" t="s">
        <v>175</v>
      </c>
      <c r="D4066" s="186" t="s">
        <v>176</v>
      </c>
      <c r="E4066" s="187">
        <v>9.42</v>
      </c>
    </row>
    <row r="4067" spans="1:5">
      <c r="A4067" s="186">
        <v>6148</v>
      </c>
      <c r="B4067" s="186" t="s">
        <v>4873</v>
      </c>
      <c r="C4067" s="186" t="s">
        <v>175</v>
      </c>
      <c r="D4067" s="186" t="s">
        <v>174</v>
      </c>
      <c r="E4067" s="187">
        <v>6</v>
      </c>
    </row>
    <row r="4068" spans="1:5">
      <c r="A4068" s="186">
        <v>6145</v>
      </c>
      <c r="B4068" s="186" t="s">
        <v>4874</v>
      </c>
      <c r="C4068" s="186" t="s">
        <v>175</v>
      </c>
      <c r="D4068" s="186" t="s">
        <v>176</v>
      </c>
      <c r="E4068" s="187">
        <v>10.76</v>
      </c>
    </row>
    <row r="4069" spans="1:5">
      <c r="A4069" s="186">
        <v>6149</v>
      </c>
      <c r="B4069" s="186" t="s">
        <v>4875</v>
      </c>
      <c r="C4069" s="186" t="s">
        <v>175</v>
      </c>
      <c r="D4069" s="186" t="s">
        <v>176</v>
      </c>
      <c r="E4069" s="187">
        <v>10.15</v>
      </c>
    </row>
    <row r="4070" spans="1:5">
      <c r="A4070" s="186">
        <v>6146</v>
      </c>
      <c r="B4070" s="186" t="s">
        <v>4876</v>
      </c>
      <c r="C4070" s="186" t="s">
        <v>175</v>
      </c>
      <c r="D4070" s="186" t="s">
        <v>176</v>
      </c>
      <c r="E4070" s="187">
        <v>10.77</v>
      </c>
    </row>
    <row r="4071" spans="1:5">
      <c r="A4071" s="186">
        <v>26026</v>
      </c>
      <c r="B4071" s="186" t="s">
        <v>4877</v>
      </c>
      <c r="C4071" s="186" t="s">
        <v>184</v>
      </c>
      <c r="D4071" s="186" t="s">
        <v>176</v>
      </c>
      <c r="E4071" s="187">
        <v>2.92</v>
      </c>
    </row>
    <row r="4072" spans="1:5">
      <c r="A4072" s="186">
        <v>39961</v>
      </c>
      <c r="B4072" s="186" t="s">
        <v>4878</v>
      </c>
      <c r="C4072" s="186" t="s">
        <v>175</v>
      </c>
      <c r="D4072" s="186" t="s">
        <v>176</v>
      </c>
      <c r="E4072" s="187">
        <v>22.97</v>
      </c>
    </row>
    <row r="4073" spans="1:5">
      <c r="A4073" s="186">
        <v>42433</v>
      </c>
      <c r="B4073" s="186" t="s">
        <v>4879</v>
      </c>
      <c r="C4073" s="186" t="s">
        <v>175</v>
      </c>
      <c r="D4073" s="186" t="s">
        <v>177</v>
      </c>
      <c r="E4073" s="188">
        <v>3669.38</v>
      </c>
    </row>
    <row r="4074" spans="1:5">
      <c r="A4074" s="186">
        <v>42434</v>
      </c>
      <c r="B4074" s="186" t="s">
        <v>4880</v>
      </c>
      <c r="C4074" s="186" t="s">
        <v>175</v>
      </c>
      <c r="D4074" s="186" t="s">
        <v>177</v>
      </c>
      <c r="E4074" s="188">
        <v>3965.3</v>
      </c>
    </row>
    <row r="4075" spans="1:5">
      <c r="A4075" s="186">
        <v>42435</v>
      </c>
      <c r="B4075" s="186" t="s">
        <v>4881</v>
      </c>
      <c r="C4075" s="186" t="s">
        <v>175</v>
      </c>
      <c r="D4075" s="186" t="s">
        <v>177</v>
      </c>
      <c r="E4075" s="188">
        <v>1977.35</v>
      </c>
    </row>
    <row r="4076" spans="1:5">
      <c r="A4076" s="186">
        <v>38061</v>
      </c>
      <c r="B4076" s="186" t="s">
        <v>4882</v>
      </c>
      <c r="C4076" s="186" t="s">
        <v>175</v>
      </c>
      <c r="D4076" s="186" t="s">
        <v>176</v>
      </c>
      <c r="E4076" s="187">
        <v>56.46</v>
      </c>
    </row>
    <row r="4077" spans="1:5">
      <c r="A4077" s="186">
        <v>20250</v>
      </c>
      <c r="B4077" s="186" t="s">
        <v>4883</v>
      </c>
      <c r="C4077" s="186" t="s">
        <v>184</v>
      </c>
      <c r="D4077" s="186" t="s">
        <v>174</v>
      </c>
      <c r="E4077" s="187">
        <v>13.9</v>
      </c>
    </row>
    <row r="4078" spans="1:5">
      <c r="A4078" s="186">
        <v>13388</v>
      </c>
      <c r="B4078" s="186" t="s">
        <v>4884</v>
      </c>
      <c r="C4078" s="186" t="s">
        <v>184</v>
      </c>
      <c r="D4078" s="186" t="s">
        <v>176</v>
      </c>
      <c r="E4078" s="187">
        <v>92.46</v>
      </c>
    </row>
    <row r="4079" spans="1:5">
      <c r="A4079" s="186">
        <v>39914</v>
      </c>
      <c r="B4079" s="186" t="s">
        <v>4885</v>
      </c>
      <c r="C4079" s="186" t="s">
        <v>184</v>
      </c>
      <c r="D4079" s="186" t="s">
        <v>177</v>
      </c>
      <c r="E4079" s="187">
        <v>261.88</v>
      </c>
    </row>
    <row r="4080" spans="1:5">
      <c r="A4080" s="186">
        <v>12732</v>
      </c>
      <c r="B4080" s="186" t="s">
        <v>4886</v>
      </c>
      <c r="C4080" s="186" t="s">
        <v>175</v>
      </c>
      <c r="D4080" s="186" t="s">
        <v>177</v>
      </c>
      <c r="E4080" s="187">
        <v>302.17</v>
      </c>
    </row>
    <row r="4081" spans="1:5">
      <c r="A4081" s="186">
        <v>6160</v>
      </c>
      <c r="B4081" s="186" t="s">
        <v>4887</v>
      </c>
      <c r="C4081" s="186" t="s">
        <v>187</v>
      </c>
      <c r="D4081" s="186" t="s">
        <v>174</v>
      </c>
      <c r="E4081" s="187">
        <v>14.58</v>
      </c>
    </row>
    <row r="4082" spans="1:5">
      <c r="A4082" s="186">
        <v>41087</v>
      </c>
      <c r="B4082" s="186" t="s">
        <v>4888</v>
      </c>
      <c r="C4082" s="186" t="s">
        <v>188</v>
      </c>
      <c r="D4082" s="186" t="s">
        <v>176</v>
      </c>
      <c r="E4082" s="188">
        <v>2579.62</v>
      </c>
    </row>
    <row r="4083" spans="1:5">
      <c r="A4083" s="186">
        <v>6166</v>
      </c>
      <c r="B4083" s="186" t="s">
        <v>4889</v>
      </c>
      <c r="C4083" s="186" t="s">
        <v>187</v>
      </c>
      <c r="D4083" s="186" t="s">
        <v>176</v>
      </c>
      <c r="E4083" s="187">
        <v>10.65</v>
      </c>
    </row>
    <row r="4084" spans="1:5">
      <c r="A4084" s="186">
        <v>41088</v>
      </c>
      <c r="B4084" s="186" t="s">
        <v>4890</v>
      </c>
      <c r="C4084" s="186" t="s">
        <v>188</v>
      </c>
      <c r="D4084" s="186" t="s">
        <v>176</v>
      </c>
      <c r="E4084" s="188">
        <v>1886.44</v>
      </c>
    </row>
    <row r="4085" spans="1:5">
      <c r="A4085" s="186">
        <v>20232</v>
      </c>
      <c r="B4085" s="186" t="s">
        <v>4891</v>
      </c>
      <c r="C4085" s="186" t="s">
        <v>181</v>
      </c>
      <c r="D4085" s="186" t="s">
        <v>177</v>
      </c>
      <c r="E4085" s="187">
        <v>58.99</v>
      </c>
    </row>
    <row r="4086" spans="1:5">
      <c r="A4086" s="186">
        <v>10856</v>
      </c>
      <c r="B4086" s="186" t="s">
        <v>4892</v>
      </c>
      <c r="C4086" s="186" t="s">
        <v>181</v>
      </c>
      <c r="D4086" s="186" t="s">
        <v>177</v>
      </c>
      <c r="E4086" s="187">
        <v>84.17</v>
      </c>
    </row>
    <row r="4087" spans="1:5">
      <c r="A4087" s="186">
        <v>4828</v>
      </c>
      <c r="B4087" s="186" t="s">
        <v>4893</v>
      </c>
      <c r="C4087" s="186" t="s">
        <v>181</v>
      </c>
      <c r="D4087" s="186" t="s">
        <v>176</v>
      </c>
      <c r="E4087" s="187">
        <v>59.08</v>
      </c>
    </row>
    <row r="4088" spans="1:5">
      <c r="A4088" s="186">
        <v>20249</v>
      </c>
      <c r="B4088" s="186" t="s">
        <v>4894</v>
      </c>
      <c r="C4088" s="186" t="s">
        <v>181</v>
      </c>
      <c r="D4088" s="186" t="s">
        <v>176</v>
      </c>
      <c r="E4088" s="187">
        <v>32.35</v>
      </c>
    </row>
    <row r="4089" spans="1:5">
      <c r="A4089" s="186">
        <v>11609</v>
      </c>
      <c r="B4089" s="186" t="s">
        <v>4895</v>
      </c>
      <c r="C4089" s="186" t="s">
        <v>180</v>
      </c>
      <c r="D4089" s="186" t="s">
        <v>176</v>
      </c>
      <c r="E4089" s="187">
        <v>12.24</v>
      </c>
    </row>
    <row r="4090" spans="1:5">
      <c r="A4090" s="186">
        <v>20083</v>
      </c>
      <c r="B4090" s="186" t="s">
        <v>4896</v>
      </c>
      <c r="C4090" s="186" t="s">
        <v>175</v>
      </c>
      <c r="D4090" s="186" t="s">
        <v>176</v>
      </c>
      <c r="E4090" s="187">
        <v>62.21</v>
      </c>
    </row>
    <row r="4091" spans="1:5">
      <c r="A4091" s="186">
        <v>5318</v>
      </c>
      <c r="B4091" s="186" t="s">
        <v>4897</v>
      </c>
      <c r="C4091" s="186" t="s">
        <v>180</v>
      </c>
      <c r="D4091" s="186" t="s">
        <v>174</v>
      </c>
      <c r="E4091" s="187">
        <v>13.8</v>
      </c>
    </row>
    <row r="4092" spans="1:5">
      <c r="A4092" s="186">
        <v>10691</v>
      </c>
      <c r="B4092" s="186" t="s">
        <v>4898</v>
      </c>
      <c r="C4092" s="186" t="s">
        <v>180</v>
      </c>
      <c r="D4092" s="186" t="s">
        <v>176</v>
      </c>
      <c r="E4092" s="187">
        <v>53.87</v>
      </c>
    </row>
    <row r="4093" spans="1:5">
      <c r="A4093" s="186">
        <v>12295</v>
      </c>
      <c r="B4093" s="186" t="s">
        <v>4899</v>
      </c>
      <c r="C4093" s="186" t="s">
        <v>175</v>
      </c>
      <c r="D4093" s="186" t="s">
        <v>176</v>
      </c>
      <c r="E4093" s="187">
        <v>3.45</v>
      </c>
    </row>
    <row r="4094" spans="1:5">
      <c r="A4094" s="186">
        <v>12296</v>
      </c>
      <c r="B4094" s="186" t="s">
        <v>4900</v>
      </c>
      <c r="C4094" s="186" t="s">
        <v>175</v>
      </c>
      <c r="D4094" s="186" t="s">
        <v>176</v>
      </c>
      <c r="E4094" s="187">
        <v>4.47</v>
      </c>
    </row>
    <row r="4095" spans="1:5">
      <c r="A4095" s="186">
        <v>12294</v>
      </c>
      <c r="B4095" s="186" t="s">
        <v>4901</v>
      </c>
      <c r="C4095" s="186" t="s">
        <v>175</v>
      </c>
      <c r="D4095" s="186" t="s">
        <v>176</v>
      </c>
      <c r="E4095" s="187">
        <v>10.74</v>
      </c>
    </row>
    <row r="4096" spans="1:5">
      <c r="A4096" s="186">
        <v>14543</v>
      </c>
      <c r="B4096" s="186" t="s">
        <v>4902</v>
      </c>
      <c r="C4096" s="186" t="s">
        <v>175</v>
      </c>
      <c r="D4096" s="186" t="s">
        <v>176</v>
      </c>
      <c r="E4096" s="187">
        <v>7.66</v>
      </c>
    </row>
    <row r="4097" spans="1:5">
      <c r="A4097" s="186">
        <v>13329</v>
      </c>
      <c r="B4097" s="186" t="s">
        <v>4903</v>
      </c>
      <c r="C4097" s="186" t="s">
        <v>175</v>
      </c>
      <c r="D4097" s="186" t="s">
        <v>174</v>
      </c>
      <c r="E4097" s="187">
        <v>4.5</v>
      </c>
    </row>
    <row r="4098" spans="1:5">
      <c r="A4098" s="186">
        <v>21044</v>
      </c>
      <c r="B4098" s="186" t="s">
        <v>4904</v>
      </c>
      <c r="C4098" s="186" t="s">
        <v>175</v>
      </c>
      <c r="D4098" s="186" t="s">
        <v>176</v>
      </c>
      <c r="E4098" s="187">
        <v>22.48</v>
      </c>
    </row>
    <row r="4099" spans="1:5">
      <c r="A4099" s="186">
        <v>21045</v>
      </c>
      <c r="B4099" s="186" t="s">
        <v>4905</v>
      </c>
      <c r="C4099" s="186" t="s">
        <v>175</v>
      </c>
      <c r="D4099" s="186" t="s">
        <v>176</v>
      </c>
      <c r="E4099" s="187">
        <v>30.79</v>
      </c>
    </row>
    <row r="4100" spans="1:5">
      <c r="A4100" s="186">
        <v>21040</v>
      </c>
      <c r="B4100" s="186" t="s">
        <v>4906</v>
      </c>
      <c r="C4100" s="186" t="s">
        <v>175</v>
      </c>
      <c r="D4100" s="186" t="s">
        <v>174</v>
      </c>
      <c r="E4100" s="187">
        <v>22</v>
      </c>
    </row>
    <row r="4101" spans="1:5">
      <c r="A4101" s="186">
        <v>21041</v>
      </c>
      <c r="B4101" s="186" t="s">
        <v>4907</v>
      </c>
      <c r="C4101" s="186" t="s">
        <v>175</v>
      </c>
      <c r="D4101" s="186" t="s">
        <v>176</v>
      </c>
      <c r="E4101" s="187">
        <v>26.55</v>
      </c>
    </row>
    <row r="4102" spans="1:5">
      <c r="A4102" s="186">
        <v>21047</v>
      </c>
      <c r="B4102" s="186" t="s">
        <v>4908</v>
      </c>
      <c r="C4102" s="186" t="s">
        <v>175</v>
      </c>
      <c r="D4102" s="186" t="s">
        <v>176</v>
      </c>
      <c r="E4102" s="187">
        <v>33.14</v>
      </c>
    </row>
    <row r="4103" spans="1:5">
      <c r="A4103" s="186">
        <v>21043</v>
      </c>
      <c r="B4103" s="186" t="s">
        <v>4909</v>
      </c>
      <c r="C4103" s="186" t="s">
        <v>175</v>
      </c>
      <c r="D4103" s="186" t="s">
        <v>176</v>
      </c>
      <c r="E4103" s="187">
        <v>32.270000000000003</v>
      </c>
    </row>
    <row r="4104" spans="1:5">
      <c r="A4104" s="186">
        <v>21042</v>
      </c>
      <c r="B4104" s="186" t="s">
        <v>4910</v>
      </c>
      <c r="C4104" s="186" t="s">
        <v>175</v>
      </c>
      <c r="D4104" s="186" t="s">
        <v>176</v>
      </c>
      <c r="E4104" s="187">
        <v>25.55</v>
      </c>
    </row>
    <row r="4105" spans="1:5">
      <c r="A4105" s="186">
        <v>14149</v>
      </c>
      <c r="B4105" s="186" t="s">
        <v>4911</v>
      </c>
      <c r="C4105" s="186" t="s">
        <v>249</v>
      </c>
      <c r="D4105" s="186" t="s">
        <v>177</v>
      </c>
      <c r="E4105" s="187">
        <v>182.04</v>
      </c>
    </row>
    <row r="4106" spans="1:5">
      <c r="A4106" s="186">
        <v>38099</v>
      </c>
      <c r="B4106" s="186" t="s">
        <v>4912</v>
      </c>
      <c r="C4106" s="186" t="s">
        <v>175</v>
      </c>
      <c r="D4106" s="186" t="s">
        <v>176</v>
      </c>
      <c r="E4106" s="187">
        <v>0.89</v>
      </c>
    </row>
    <row r="4107" spans="1:5">
      <c r="A4107" s="186">
        <v>38100</v>
      </c>
      <c r="B4107" s="186" t="s">
        <v>4913</v>
      </c>
      <c r="C4107" s="186" t="s">
        <v>175</v>
      </c>
      <c r="D4107" s="186" t="s">
        <v>176</v>
      </c>
      <c r="E4107" s="187">
        <v>1.46</v>
      </c>
    </row>
    <row r="4108" spans="1:5">
      <c r="A4108" s="186">
        <v>20061</v>
      </c>
      <c r="B4108" s="186" t="s">
        <v>4914</v>
      </c>
      <c r="C4108" s="186" t="s">
        <v>175</v>
      </c>
      <c r="D4108" s="186" t="s">
        <v>177</v>
      </c>
      <c r="E4108" s="187">
        <v>3.38</v>
      </c>
    </row>
    <row r="4109" spans="1:5">
      <c r="A4109" s="186">
        <v>7576</v>
      </c>
      <c r="B4109" s="186" t="s">
        <v>4915</v>
      </c>
      <c r="C4109" s="186" t="s">
        <v>175</v>
      </c>
      <c r="D4109" s="186" t="s">
        <v>177</v>
      </c>
      <c r="E4109" s="187">
        <v>161.79</v>
      </c>
    </row>
    <row r="4110" spans="1:5">
      <c r="A4110" s="186">
        <v>3384</v>
      </c>
      <c r="B4110" s="186" t="s">
        <v>4916</v>
      </c>
      <c r="C4110" s="186" t="s">
        <v>175</v>
      </c>
      <c r="D4110" s="186" t="s">
        <v>176</v>
      </c>
      <c r="E4110" s="187">
        <v>3.89</v>
      </c>
    </row>
    <row r="4111" spans="1:5">
      <c r="A4111" s="186">
        <v>7572</v>
      </c>
      <c r="B4111" s="186" t="s">
        <v>4917</v>
      </c>
      <c r="C4111" s="186" t="s">
        <v>175</v>
      </c>
      <c r="D4111" s="186" t="s">
        <v>176</v>
      </c>
      <c r="E4111" s="187">
        <v>9.0299999999999994</v>
      </c>
    </row>
    <row r="4112" spans="1:5">
      <c r="A4112" s="186">
        <v>3396</v>
      </c>
      <c r="B4112" s="186" t="s">
        <v>4918</v>
      </c>
      <c r="C4112" s="186" t="s">
        <v>175</v>
      </c>
      <c r="D4112" s="186" t="s">
        <v>176</v>
      </c>
      <c r="E4112" s="187">
        <v>6.39</v>
      </c>
    </row>
    <row r="4113" spans="1:5">
      <c r="A4113" s="186">
        <v>37590</v>
      </c>
      <c r="B4113" s="186" t="s">
        <v>4919</v>
      </c>
      <c r="C4113" s="186" t="s">
        <v>175</v>
      </c>
      <c r="D4113" s="186" t="s">
        <v>177</v>
      </c>
      <c r="E4113" s="187">
        <v>20.2</v>
      </c>
    </row>
    <row r="4114" spans="1:5">
      <c r="A4114" s="186">
        <v>37591</v>
      </c>
      <c r="B4114" s="186" t="s">
        <v>4920</v>
      </c>
      <c r="C4114" s="186" t="s">
        <v>175</v>
      </c>
      <c r="D4114" s="186" t="s">
        <v>177</v>
      </c>
      <c r="E4114" s="187">
        <v>24.28</v>
      </c>
    </row>
    <row r="4115" spans="1:5">
      <c r="A4115" s="186">
        <v>12626</v>
      </c>
      <c r="B4115" s="186" t="s">
        <v>4921</v>
      </c>
      <c r="C4115" s="186" t="s">
        <v>175</v>
      </c>
      <c r="D4115" s="186" t="s">
        <v>177</v>
      </c>
      <c r="E4115" s="187">
        <v>16.22</v>
      </c>
    </row>
    <row r="4116" spans="1:5">
      <c r="A4116" s="186">
        <v>11033</v>
      </c>
      <c r="B4116" s="186" t="s">
        <v>4922</v>
      </c>
      <c r="C4116" s="186" t="s">
        <v>175</v>
      </c>
      <c r="D4116" s="186" t="s">
        <v>176</v>
      </c>
      <c r="E4116" s="187">
        <v>4.1900000000000004</v>
      </c>
    </row>
    <row r="4117" spans="1:5">
      <c r="A4117" s="186">
        <v>390</v>
      </c>
      <c r="B4117" s="186" t="s">
        <v>4923</v>
      </c>
      <c r="C4117" s="186" t="s">
        <v>175</v>
      </c>
      <c r="D4117" s="186" t="s">
        <v>176</v>
      </c>
      <c r="E4117" s="187">
        <v>12.85</v>
      </c>
    </row>
    <row r="4118" spans="1:5">
      <c r="A4118" s="186">
        <v>42436</v>
      </c>
      <c r="B4118" s="186" t="s">
        <v>4924</v>
      </c>
      <c r="C4118" s="186" t="s">
        <v>175</v>
      </c>
      <c r="D4118" s="186" t="s">
        <v>177</v>
      </c>
      <c r="E4118" s="188">
        <v>2069.7199999999998</v>
      </c>
    </row>
    <row r="4119" spans="1:5">
      <c r="A4119" s="186">
        <v>6193</v>
      </c>
      <c r="B4119" s="186" t="s">
        <v>4925</v>
      </c>
      <c r="C4119" s="186" t="s">
        <v>181</v>
      </c>
      <c r="D4119" s="186" t="s">
        <v>176</v>
      </c>
      <c r="E4119" s="187">
        <v>19.36</v>
      </c>
    </row>
    <row r="4120" spans="1:5">
      <c r="A4120" s="186">
        <v>6194</v>
      </c>
      <c r="B4120" s="186" t="s">
        <v>4926</v>
      </c>
      <c r="C4120" s="186" t="s">
        <v>181</v>
      </c>
      <c r="D4120" s="186" t="s">
        <v>176</v>
      </c>
      <c r="E4120" s="187">
        <v>4.59</v>
      </c>
    </row>
    <row r="4121" spans="1:5">
      <c r="A4121" s="186">
        <v>10567</v>
      </c>
      <c r="B4121" s="186" t="s">
        <v>4927</v>
      </c>
      <c r="C4121" s="186" t="s">
        <v>181</v>
      </c>
      <c r="D4121" s="186" t="s">
        <v>176</v>
      </c>
      <c r="E4121" s="187">
        <v>7.27</v>
      </c>
    </row>
    <row r="4122" spans="1:5">
      <c r="A4122" s="186">
        <v>6212</v>
      </c>
      <c r="B4122" s="186" t="s">
        <v>4928</v>
      </c>
      <c r="C4122" s="186" t="s">
        <v>181</v>
      </c>
      <c r="D4122" s="186" t="s">
        <v>174</v>
      </c>
      <c r="E4122" s="187">
        <v>10.67</v>
      </c>
    </row>
    <row r="4123" spans="1:5">
      <c r="A4123" s="186">
        <v>3993</v>
      </c>
      <c r="B4123" s="186" t="s">
        <v>4929</v>
      </c>
      <c r="C4123" s="186" t="s">
        <v>173</v>
      </c>
      <c r="D4123" s="186" t="s">
        <v>176</v>
      </c>
      <c r="E4123" s="187">
        <v>125.13</v>
      </c>
    </row>
    <row r="4124" spans="1:5">
      <c r="A4124" s="186">
        <v>3990</v>
      </c>
      <c r="B4124" s="186" t="s">
        <v>4930</v>
      </c>
      <c r="C4124" s="186" t="s">
        <v>181</v>
      </c>
      <c r="D4124" s="186" t="s">
        <v>176</v>
      </c>
      <c r="E4124" s="187">
        <v>23.54</v>
      </c>
    </row>
    <row r="4125" spans="1:5">
      <c r="A4125" s="186">
        <v>3992</v>
      </c>
      <c r="B4125" s="186" t="s">
        <v>4931</v>
      </c>
      <c r="C4125" s="186" t="s">
        <v>181</v>
      </c>
      <c r="D4125" s="186" t="s">
        <v>176</v>
      </c>
      <c r="E4125" s="187">
        <v>31.79</v>
      </c>
    </row>
    <row r="4126" spans="1:5">
      <c r="A4126" s="186">
        <v>6178</v>
      </c>
      <c r="B4126" s="186" t="s">
        <v>4932</v>
      </c>
      <c r="C4126" s="186" t="s">
        <v>173</v>
      </c>
      <c r="D4126" s="186" t="s">
        <v>177</v>
      </c>
      <c r="E4126" s="187">
        <v>231.64</v>
      </c>
    </row>
    <row r="4127" spans="1:5">
      <c r="A4127" s="186">
        <v>6180</v>
      </c>
      <c r="B4127" s="186" t="s">
        <v>4933</v>
      </c>
      <c r="C4127" s="186" t="s">
        <v>173</v>
      </c>
      <c r="D4127" s="186" t="s">
        <v>177</v>
      </c>
      <c r="E4127" s="187">
        <v>250</v>
      </c>
    </row>
    <row r="4128" spans="1:5">
      <c r="A4128" s="186">
        <v>6182</v>
      </c>
      <c r="B4128" s="186" t="s">
        <v>4934</v>
      </c>
      <c r="C4128" s="186" t="s">
        <v>173</v>
      </c>
      <c r="D4128" s="186" t="s">
        <v>177</v>
      </c>
      <c r="E4128" s="187">
        <v>310.31</v>
      </c>
    </row>
    <row r="4129" spans="1:5">
      <c r="A4129" s="186">
        <v>43614</v>
      </c>
      <c r="B4129" s="186" t="s">
        <v>4935</v>
      </c>
      <c r="C4129" s="186" t="s">
        <v>181</v>
      </c>
      <c r="D4129" s="186" t="s">
        <v>176</v>
      </c>
      <c r="E4129" s="187">
        <v>15.9</v>
      </c>
    </row>
    <row r="4130" spans="1:5">
      <c r="A4130" s="186">
        <v>6189</v>
      </c>
      <c r="B4130" s="186" t="s">
        <v>4936</v>
      </c>
      <c r="C4130" s="186" t="s">
        <v>181</v>
      </c>
      <c r="D4130" s="186" t="s">
        <v>176</v>
      </c>
      <c r="E4130" s="187">
        <v>28.25</v>
      </c>
    </row>
    <row r="4131" spans="1:5">
      <c r="A4131" s="186">
        <v>6214</v>
      </c>
      <c r="B4131" s="186" t="s">
        <v>4937</v>
      </c>
      <c r="C4131" s="186" t="s">
        <v>173</v>
      </c>
      <c r="D4131" s="186" t="s">
        <v>177</v>
      </c>
      <c r="E4131" s="187">
        <v>145.1</v>
      </c>
    </row>
    <row r="4132" spans="1:5">
      <c r="A4132" s="186">
        <v>36153</v>
      </c>
      <c r="B4132" s="186" t="s">
        <v>4938</v>
      </c>
      <c r="C4132" s="186" t="s">
        <v>175</v>
      </c>
      <c r="D4132" s="186" t="s">
        <v>176</v>
      </c>
      <c r="E4132" s="187">
        <v>160.5</v>
      </c>
    </row>
    <row r="4133" spans="1:5">
      <c r="A4133" s="186">
        <v>10740</v>
      </c>
      <c r="B4133" s="186" t="s">
        <v>4939</v>
      </c>
      <c r="C4133" s="186" t="s">
        <v>175</v>
      </c>
      <c r="D4133" s="186" t="s">
        <v>176</v>
      </c>
      <c r="E4133" s="188">
        <v>10565.82</v>
      </c>
    </row>
    <row r="4134" spans="1:5">
      <c r="A4134" s="186">
        <v>13914</v>
      </c>
      <c r="B4134" s="186" t="s">
        <v>4940</v>
      </c>
      <c r="C4134" s="186" t="s">
        <v>175</v>
      </c>
      <c r="D4134" s="186" t="s">
        <v>176</v>
      </c>
      <c r="E4134" s="187">
        <v>764.48</v>
      </c>
    </row>
    <row r="4135" spans="1:5">
      <c r="A4135" s="186">
        <v>10742</v>
      </c>
      <c r="B4135" s="186" t="s">
        <v>4941</v>
      </c>
      <c r="C4135" s="186" t="s">
        <v>175</v>
      </c>
      <c r="D4135" s="186" t="s">
        <v>174</v>
      </c>
      <c r="E4135" s="188">
        <v>1115</v>
      </c>
    </row>
    <row r="4136" spans="1:5">
      <c r="A4136" s="186">
        <v>38465</v>
      </c>
      <c r="B4136" s="186" t="s">
        <v>4942</v>
      </c>
      <c r="C4136" s="186" t="s">
        <v>175</v>
      </c>
      <c r="D4136" s="186" t="s">
        <v>176</v>
      </c>
      <c r="E4136" s="187">
        <v>21.75</v>
      </c>
    </row>
    <row r="4137" spans="1:5">
      <c r="A4137" s="186">
        <v>7543</v>
      </c>
      <c r="B4137" s="186" t="s">
        <v>4943</v>
      </c>
      <c r="C4137" s="186" t="s">
        <v>175</v>
      </c>
      <c r="D4137" s="186" t="s">
        <v>176</v>
      </c>
      <c r="E4137" s="187">
        <v>3.19</v>
      </c>
    </row>
    <row r="4138" spans="1:5">
      <c r="A4138" s="186">
        <v>43427</v>
      </c>
      <c r="B4138" s="186" t="s">
        <v>4944</v>
      </c>
      <c r="C4138" s="186" t="s">
        <v>175</v>
      </c>
      <c r="D4138" s="186" t="s">
        <v>176</v>
      </c>
      <c r="E4138" s="187">
        <v>790.24</v>
      </c>
    </row>
    <row r="4139" spans="1:5">
      <c r="A4139" s="186">
        <v>41613</v>
      </c>
      <c r="B4139" s="186" t="s">
        <v>4945</v>
      </c>
      <c r="C4139" s="186" t="s">
        <v>175</v>
      </c>
      <c r="D4139" s="186" t="s">
        <v>176</v>
      </c>
      <c r="E4139" s="187">
        <v>50.79</v>
      </c>
    </row>
    <row r="4140" spans="1:5">
      <c r="A4140" s="186">
        <v>41614</v>
      </c>
      <c r="B4140" s="186" t="s">
        <v>4946</v>
      </c>
      <c r="C4140" s="186" t="s">
        <v>175</v>
      </c>
      <c r="D4140" s="186" t="s">
        <v>176</v>
      </c>
      <c r="E4140" s="187">
        <v>64.72</v>
      </c>
    </row>
    <row r="4141" spans="1:5">
      <c r="A4141" s="186">
        <v>41615</v>
      </c>
      <c r="B4141" s="186" t="s">
        <v>4947</v>
      </c>
      <c r="C4141" s="186" t="s">
        <v>175</v>
      </c>
      <c r="D4141" s="186" t="s">
        <v>176</v>
      </c>
      <c r="E4141" s="187">
        <v>100.03</v>
      </c>
    </row>
    <row r="4142" spans="1:5">
      <c r="A4142" s="186">
        <v>41616</v>
      </c>
      <c r="B4142" s="186" t="s">
        <v>4948</v>
      </c>
      <c r="C4142" s="186" t="s">
        <v>175</v>
      </c>
      <c r="D4142" s="186" t="s">
        <v>176</v>
      </c>
      <c r="E4142" s="187">
        <v>149.47</v>
      </c>
    </row>
    <row r="4143" spans="1:5">
      <c r="A4143" s="186">
        <v>41617</v>
      </c>
      <c r="B4143" s="186" t="s">
        <v>4949</v>
      </c>
      <c r="C4143" s="186" t="s">
        <v>175</v>
      </c>
      <c r="D4143" s="186" t="s">
        <v>176</v>
      </c>
      <c r="E4143" s="187">
        <v>297.20999999999998</v>
      </c>
    </row>
    <row r="4144" spans="1:5">
      <c r="A4144" s="186">
        <v>41618</v>
      </c>
      <c r="B4144" s="186" t="s">
        <v>4950</v>
      </c>
      <c r="C4144" s="186" t="s">
        <v>175</v>
      </c>
      <c r="D4144" s="186" t="s">
        <v>176</v>
      </c>
      <c r="E4144" s="187">
        <v>547.14</v>
      </c>
    </row>
    <row r="4145" spans="1:5">
      <c r="A4145" s="186">
        <v>43428</v>
      </c>
      <c r="B4145" s="186" t="s">
        <v>4951</v>
      </c>
      <c r="C4145" s="186" t="s">
        <v>175</v>
      </c>
      <c r="D4145" s="186" t="s">
        <v>176</v>
      </c>
      <c r="E4145" s="187">
        <v>961.07</v>
      </c>
    </row>
    <row r="4146" spans="1:5">
      <c r="A4146" s="186">
        <v>41619</v>
      </c>
      <c r="B4146" s="186" t="s">
        <v>4952</v>
      </c>
      <c r="C4146" s="186" t="s">
        <v>175</v>
      </c>
      <c r="D4146" s="186" t="s">
        <v>176</v>
      </c>
      <c r="E4146" s="187">
        <v>62.26</v>
      </c>
    </row>
    <row r="4147" spans="1:5">
      <c r="A4147" s="186">
        <v>41620</v>
      </c>
      <c r="B4147" s="186" t="s">
        <v>4953</v>
      </c>
      <c r="C4147" s="186" t="s">
        <v>175</v>
      </c>
      <c r="D4147" s="186" t="s">
        <v>176</v>
      </c>
      <c r="E4147" s="187">
        <v>78.650000000000006</v>
      </c>
    </row>
    <row r="4148" spans="1:5">
      <c r="A4148" s="186">
        <v>41622</v>
      </c>
      <c r="B4148" s="186" t="s">
        <v>4954</v>
      </c>
      <c r="C4148" s="186" t="s">
        <v>175</v>
      </c>
      <c r="D4148" s="186" t="s">
        <v>176</v>
      </c>
      <c r="E4148" s="187">
        <v>136.41</v>
      </c>
    </row>
    <row r="4149" spans="1:5">
      <c r="A4149" s="186">
        <v>41623</v>
      </c>
      <c r="B4149" s="186" t="s">
        <v>4955</v>
      </c>
      <c r="C4149" s="186" t="s">
        <v>175</v>
      </c>
      <c r="D4149" s="186" t="s">
        <v>176</v>
      </c>
      <c r="E4149" s="187">
        <v>209.74</v>
      </c>
    </row>
    <row r="4150" spans="1:5">
      <c r="A4150" s="186">
        <v>41624</v>
      </c>
      <c r="B4150" s="186" t="s">
        <v>4956</v>
      </c>
      <c r="C4150" s="186" t="s">
        <v>175</v>
      </c>
      <c r="D4150" s="186" t="s">
        <v>176</v>
      </c>
      <c r="E4150" s="187">
        <v>393.27</v>
      </c>
    </row>
    <row r="4151" spans="1:5">
      <c r="A4151" s="186">
        <v>41625</v>
      </c>
      <c r="B4151" s="186" t="s">
        <v>4957</v>
      </c>
      <c r="C4151" s="186" t="s">
        <v>175</v>
      </c>
      <c r="D4151" s="186" t="s">
        <v>176</v>
      </c>
      <c r="E4151" s="187">
        <v>605.07000000000005</v>
      </c>
    </row>
    <row r="4152" spans="1:5">
      <c r="A4152" s="186">
        <v>39352</v>
      </c>
      <c r="B4152" s="186" t="s">
        <v>4958</v>
      </c>
      <c r="C4152" s="186" t="s">
        <v>175</v>
      </c>
      <c r="D4152" s="186" t="s">
        <v>176</v>
      </c>
      <c r="E4152" s="187">
        <v>1.97</v>
      </c>
    </row>
    <row r="4153" spans="1:5">
      <c r="A4153" s="186">
        <v>39346</v>
      </c>
      <c r="B4153" s="186" t="s">
        <v>4959</v>
      </c>
      <c r="C4153" s="186" t="s">
        <v>175</v>
      </c>
      <c r="D4153" s="186" t="s">
        <v>176</v>
      </c>
      <c r="E4153" s="187">
        <v>1.97</v>
      </c>
    </row>
    <row r="4154" spans="1:5">
      <c r="A4154" s="186">
        <v>39350</v>
      </c>
      <c r="B4154" s="186" t="s">
        <v>4960</v>
      </c>
      <c r="C4154" s="186" t="s">
        <v>175</v>
      </c>
      <c r="D4154" s="186" t="s">
        <v>176</v>
      </c>
      <c r="E4154" s="187">
        <v>2.12</v>
      </c>
    </row>
    <row r="4155" spans="1:5">
      <c r="A4155" s="186">
        <v>39351</v>
      </c>
      <c r="B4155" s="186" t="s">
        <v>4961</v>
      </c>
      <c r="C4155" s="186" t="s">
        <v>175</v>
      </c>
      <c r="D4155" s="186" t="s">
        <v>176</v>
      </c>
      <c r="E4155" s="187">
        <v>2.4500000000000002</v>
      </c>
    </row>
    <row r="4156" spans="1:5">
      <c r="A4156" s="186">
        <v>38952</v>
      </c>
      <c r="B4156" s="186" t="s">
        <v>4962</v>
      </c>
      <c r="C4156" s="186" t="s">
        <v>175</v>
      </c>
      <c r="D4156" s="186" t="s">
        <v>177</v>
      </c>
      <c r="E4156" s="187">
        <v>4.37</v>
      </c>
    </row>
    <row r="4157" spans="1:5">
      <c r="A4157" s="186">
        <v>38953</v>
      </c>
      <c r="B4157" s="186" t="s">
        <v>4963</v>
      </c>
      <c r="C4157" s="186" t="s">
        <v>175</v>
      </c>
      <c r="D4157" s="186" t="s">
        <v>177</v>
      </c>
      <c r="E4157" s="187">
        <v>6.88</v>
      </c>
    </row>
    <row r="4158" spans="1:5">
      <c r="A4158" s="186">
        <v>38835</v>
      </c>
      <c r="B4158" s="186" t="s">
        <v>4964</v>
      </c>
      <c r="C4158" s="186" t="s">
        <v>175</v>
      </c>
      <c r="D4158" s="186" t="s">
        <v>177</v>
      </c>
      <c r="E4158" s="187">
        <v>6.18</v>
      </c>
    </row>
    <row r="4159" spans="1:5">
      <c r="A4159" s="186">
        <v>38837</v>
      </c>
      <c r="B4159" s="186" t="s">
        <v>4965</v>
      </c>
      <c r="C4159" s="186" t="s">
        <v>175</v>
      </c>
      <c r="D4159" s="186" t="s">
        <v>177</v>
      </c>
      <c r="E4159" s="187">
        <v>16.079999999999998</v>
      </c>
    </row>
    <row r="4160" spans="1:5">
      <c r="A4160" s="186">
        <v>38836</v>
      </c>
      <c r="B4160" s="186" t="s">
        <v>4966</v>
      </c>
      <c r="C4160" s="186" t="s">
        <v>175</v>
      </c>
      <c r="D4160" s="186" t="s">
        <v>177</v>
      </c>
      <c r="E4160" s="187">
        <v>8.9</v>
      </c>
    </row>
    <row r="4161" spans="1:5">
      <c r="A4161" s="186">
        <v>2666</v>
      </c>
      <c r="B4161" s="186" t="s">
        <v>4967</v>
      </c>
      <c r="C4161" s="186" t="s">
        <v>175</v>
      </c>
      <c r="D4161" s="186" t="s">
        <v>177</v>
      </c>
      <c r="E4161" s="187">
        <v>6.84</v>
      </c>
    </row>
    <row r="4162" spans="1:5">
      <c r="A4162" s="186">
        <v>2668</v>
      </c>
      <c r="B4162" s="186" t="s">
        <v>4968</v>
      </c>
      <c r="C4162" s="186" t="s">
        <v>175</v>
      </c>
      <c r="D4162" s="186" t="s">
        <v>177</v>
      </c>
      <c r="E4162" s="187">
        <v>7.81</v>
      </c>
    </row>
    <row r="4163" spans="1:5">
      <c r="A4163" s="186">
        <v>2664</v>
      </c>
      <c r="B4163" s="186" t="s">
        <v>4969</v>
      </c>
      <c r="C4163" s="186" t="s">
        <v>175</v>
      </c>
      <c r="D4163" s="186" t="s">
        <v>177</v>
      </c>
      <c r="E4163" s="187">
        <v>11.52</v>
      </c>
    </row>
    <row r="4164" spans="1:5">
      <c r="A4164" s="186">
        <v>2662</v>
      </c>
      <c r="B4164" s="186" t="s">
        <v>4970</v>
      </c>
      <c r="C4164" s="186" t="s">
        <v>175</v>
      </c>
      <c r="D4164" s="186" t="s">
        <v>177</v>
      </c>
      <c r="E4164" s="187">
        <v>14.14</v>
      </c>
    </row>
    <row r="4165" spans="1:5">
      <c r="A4165" s="186">
        <v>20964</v>
      </c>
      <c r="B4165" s="186" t="s">
        <v>4971</v>
      </c>
      <c r="C4165" s="186" t="s">
        <v>175</v>
      </c>
      <c r="D4165" s="186" t="s">
        <v>176</v>
      </c>
      <c r="E4165" s="187">
        <v>74.77</v>
      </c>
    </row>
    <row r="4166" spans="1:5">
      <c r="A4166" s="186">
        <v>10905</v>
      </c>
      <c r="B4166" s="186" t="s">
        <v>4972</v>
      </c>
      <c r="C4166" s="186" t="s">
        <v>175</v>
      </c>
      <c r="D4166" s="186" t="s">
        <v>176</v>
      </c>
      <c r="E4166" s="187">
        <v>100.3</v>
      </c>
    </row>
    <row r="4167" spans="1:5">
      <c r="A4167" s="186">
        <v>42703</v>
      </c>
      <c r="B4167" s="186" t="s">
        <v>4973</v>
      </c>
      <c r="C4167" s="186" t="s">
        <v>175</v>
      </c>
      <c r="D4167" s="186" t="s">
        <v>177</v>
      </c>
      <c r="E4167" s="187">
        <v>112.99</v>
      </c>
    </row>
    <row r="4168" spans="1:5">
      <c r="A4168" s="186">
        <v>42704</v>
      </c>
      <c r="B4168" s="186" t="s">
        <v>4974</v>
      </c>
      <c r="C4168" s="186" t="s">
        <v>175</v>
      </c>
      <c r="D4168" s="186" t="s">
        <v>177</v>
      </c>
      <c r="E4168" s="187">
        <v>173.46</v>
      </c>
    </row>
    <row r="4169" spans="1:5">
      <c r="A4169" s="186">
        <v>42705</v>
      </c>
      <c r="B4169" s="186" t="s">
        <v>4975</v>
      </c>
      <c r="C4169" s="186" t="s">
        <v>175</v>
      </c>
      <c r="D4169" s="186" t="s">
        <v>177</v>
      </c>
      <c r="E4169" s="187">
        <v>221.31</v>
      </c>
    </row>
    <row r="4170" spans="1:5">
      <c r="A4170" s="186">
        <v>42706</v>
      </c>
      <c r="B4170" s="186" t="s">
        <v>4976</v>
      </c>
      <c r="C4170" s="186" t="s">
        <v>175</v>
      </c>
      <c r="D4170" s="186" t="s">
        <v>177</v>
      </c>
      <c r="E4170" s="187">
        <v>274.08999999999997</v>
      </c>
    </row>
    <row r="4171" spans="1:5">
      <c r="A4171" s="186">
        <v>11289</v>
      </c>
      <c r="B4171" s="186" t="s">
        <v>4977</v>
      </c>
      <c r="C4171" s="186" t="s">
        <v>175</v>
      </c>
      <c r="D4171" s="186" t="s">
        <v>177</v>
      </c>
      <c r="E4171" s="187">
        <v>104.18</v>
      </c>
    </row>
    <row r="4172" spans="1:5">
      <c r="A4172" s="186">
        <v>11241</v>
      </c>
      <c r="B4172" s="186" t="s">
        <v>4978</v>
      </c>
      <c r="C4172" s="186" t="s">
        <v>175</v>
      </c>
      <c r="D4172" s="186" t="s">
        <v>177</v>
      </c>
      <c r="E4172" s="187">
        <v>260.45999999999998</v>
      </c>
    </row>
    <row r="4173" spans="1:5">
      <c r="A4173" s="186">
        <v>11301</v>
      </c>
      <c r="B4173" s="186" t="s">
        <v>4979</v>
      </c>
      <c r="C4173" s="186" t="s">
        <v>175</v>
      </c>
      <c r="D4173" s="186" t="s">
        <v>177</v>
      </c>
      <c r="E4173" s="187">
        <v>660.46</v>
      </c>
    </row>
    <row r="4174" spans="1:5">
      <c r="A4174" s="186">
        <v>21090</v>
      </c>
      <c r="B4174" s="186" t="s">
        <v>4980</v>
      </c>
      <c r="C4174" s="186" t="s">
        <v>175</v>
      </c>
      <c r="D4174" s="186" t="s">
        <v>177</v>
      </c>
      <c r="E4174" s="187">
        <v>809.3</v>
      </c>
    </row>
    <row r="4175" spans="1:5">
      <c r="A4175" s="186">
        <v>14112</v>
      </c>
      <c r="B4175" s="186" t="s">
        <v>4981</v>
      </c>
      <c r="C4175" s="186" t="s">
        <v>175</v>
      </c>
      <c r="D4175" s="186" t="s">
        <v>177</v>
      </c>
      <c r="E4175" s="187">
        <v>337.67</v>
      </c>
    </row>
    <row r="4176" spans="1:5">
      <c r="A4176" s="186">
        <v>11315</v>
      </c>
      <c r="B4176" s="186" t="s">
        <v>4982</v>
      </c>
      <c r="C4176" s="186" t="s">
        <v>175</v>
      </c>
      <c r="D4176" s="186" t="s">
        <v>177</v>
      </c>
      <c r="E4176" s="187">
        <v>158.13</v>
      </c>
    </row>
    <row r="4177" spans="1:5">
      <c r="A4177" s="186">
        <v>21071</v>
      </c>
      <c r="B4177" s="186" t="s">
        <v>4983</v>
      </c>
      <c r="C4177" s="186" t="s">
        <v>175</v>
      </c>
      <c r="D4177" s="186" t="s">
        <v>177</v>
      </c>
      <c r="E4177" s="187">
        <v>241.86</v>
      </c>
    </row>
    <row r="4178" spans="1:5">
      <c r="A4178" s="186">
        <v>11316</v>
      </c>
      <c r="B4178" s="186" t="s">
        <v>4984</v>
      </c>
      <c r="C4178" s="186" t="s">
        <v>175</v>
      </c>
      <c r="D4178" s="186" t="s">
        <v>177</v>
      </c>
      <c r="E4178" s="187">
        <v>520.92999999999995</v>
      </c>
    </row>
    <row r="4179" spans="1:5">
      <c r="A4179" s="186">
        <v>6243</v>
      </c>
      <c r="B4179" s="186" t="s">
        <v>4985</v>
      </c>
      <c r="C4179" s="186" t="s">
        <v>175</v>
      </c>
      <c r="D4179" s="186" t="s">
        <v>177</v>
      </c>
      <c r="E4179" s="187">
        <v>600</v>
      </c>
    </row>
    <row r="4180" spans="1:5">
      <c r="A4180" s="186">
        <v>6240</v>
      </c>
      <c r="B4180" s="186" t="s">
        <v>4986</v>
      </c>
      <c r="C4180" s="186" t="s">
        <v>175</v>
      </c>
      <c r="D4180" s="186" t="s">
        <v>177</v>
      </c>
      <c r="E4180" s="187">
        <v>794.41</v>
      </c>
    </row>
    <row r="4181" spans="1:5">
      <c r="A4181" s="186">
        <v>11296</v>
      </c>
      <c r="B4181" s="186" t="s">
        <v>4987</v>
      </c>
      <c r="C4181" s="186" t="s">
        <v>175</v>
      </c>
      <c r="D4181" s="186" t="s">
        <v>177</v>
      </c>
      <c r="E4181" s="188">
        <v>2531.16</v>
      </c>
    </row>
    <row r="4182" spans="1:5">
      <c r="A4182" s="186">
        <v>11299</v>
      </c>
      <c r="B4182" s="186" t="s">
        <v>4988</v>
      </c>
      <c r="C4182" s="186" t="s">
        <v>175</v>
      </c>
      <c r="D4182" s="186" t="s">
        <v>177</v>
      </c>
      <c r="E4182" s="187">
        <v>856.74</v>
      </c>
    </row>
    <row r="4183" spans="1:5">
      <c r="A4183" s="186">
        <v>11066</v>
      </c>
      <c r="B4183" s="186" t="s">
        <v>4989</v>
      </c>
      <c r="C4183" s="186" t="s">
        <v>175</v>
      </c>
      <c r="D4183" s="186" t="s">
        <v>176</v>
      </c>
      <c r="E4183" s="187">
        <v>13.83</v>
      </c>
    </row>
    <row r="4184" spans="1:5">
      <c r="A4184" s="186">
        <v>11065</v>
      </c>
      <c r="B4184" s="186" t="s">
        <v>4990</v>
      </c>
      <c r="C4184" s="186" t="s">
        <v>175</v>
      </c>
      <c r="D4184" s="186" t="s">
        <v>176</v>
      </c>
      <c r="E4184" s="187">
        <v>15.86</v>
      </c>
    </row>
    <row r="4185" spans="1:5">
      <c r="A4185" s="186">
        <v>11688</v>
      </c>
      <c r="B4185" s="186" t="s">
        <v>4991</v>
      </c>
      <c r="C4185" s="186" t="s">
        <v>175</v>
      </c>
      <c r="D4185" s="186" t="s">
        <v>176</v>
      </c>
      <c r="E4185" s="187">
        <v>427.69</v>
      </c>
    </row>
    <row r="4186" spans="1:5">
      <c r="A4186" s="186">
        <v>37736</v>
      </c>
      <c r="B4186" s="186" t="s">
        <v>4992</v>
      </c>
      <c r="C4186" s="186" t="s">
        <v>175</v>
      </c>
      <c r="D4186" s="186" t="s">
        <v>177</v>
      </c>
      <c r="E4186" s="188">
        <v>80950</v>
      </c>
    </row>
    <row r="4187" spans="1:5">
      <c r="A4187" s="186">
        <v>37739</v>
      </c>
      <c r="B4187" s="186" t="s">
        <v>4993</v>
      </c>
      <c r="C4187" s="186" t="s">
        <v>175</v>
      </c>
      <c r="D4187" s="186" t="s">
        <v>177</v>
      </c>
      <c r="E4187" s="188">
        <v>99630.76</v>
      </c>
    </row>
    <row r="4188" spans="1:5">
      <c r="A4188" s="186">
        <v>37740</v>
      </c>
      <c r="B4188" s="186" t="s">
        <v>4994</v>
      </c>
      <c r="C4188" s="186" t="s">
        <v>175</v>
      </c>
      <c r="D4188" s="186" t="s">
        <v>177</v>
      </c>
      <c r="E4188" s="188">
        <v>56854.51</v>
      </c>
    </row>
    <row r="4189" spans="1:5">
      <c r="A4189" s="186">
        <v>37738</v>
      </c>
      <c r="B4189" s="186" t="s">
        <v>4995</v>
      </c>
      <c r="C4189" s="186" t="s">
        <v>175</v>
      </c>
      <c r="D4189" s="186" t="s">
        <v>177</v>
      </c>
      <c r="E4189" s="188">
        <v>67548.58</v>
      </c>
    </row>
    <row r="4190" spans="1:5">
      <c r="A4190" s="186">
        <v>37737</v>
      </c>
      <c r="B4190" s="186" t="s">
        <v>4996</v>
      </c>
      <c r="C4190" s="186" t="s">
        <v>175</v>
      </c>
      <c r="D4190" s="186" t="s">
        <v>177</v>
      </c>
      <c r="E4190" s="188">
        <v>53741.05</v>
      </c>
    </row>
    <row r="4191" spans="1:5">
      <c r="A4191" s="186">
        <v>25014</v>
      </c>
      <c r="B4191" s="186" t="s">
        <v>4997</v>
      </c>
      <c r="C4191" s="186" t="s">
        <v>175</v>
      </c>
      <c r="D4191" s="186" t="s">
        <v>177</v>
      </c>
      <c r="E4191" s="188">
        <v>112558.39999999999</v>
      </c>
    </row>
    <row r="4192" spans="1:5">
      <c r="A4192" s="186">
        <v>25013</v>
      </c>
      <c r="B4192" s="186" t="s">
        <v>4998</v>
      </c>
      <c r="C4192" s="186" t="s">
        <v>175</v>
      </c>
      <c r="D4192" s="186" t="s">
        <v>177</v>
      </c>
      <c r="E4192" s="188">
        <v>117973.12</v>
      </c>
    </row>
    <row r="4193" spans="1:5">
      <c r="A4193" s="186">
        <v>14405</v>
      </c>
      <c r="B4193" s="186" t="s">
        <v>4999</v>
      </c>
      <c r="C4193" s="186" t="s">
        <v>175</v>
      </c>
      <c r="D4193" s="186" t="s">
        <v>177</v>
      </c>
      <c r="E4193" s="188">
        <v>138481.35</v>
      </c>
    </row>
    <row r="4194" spans="1:5">
      <c r="A4194" s="186">
        <v>20271</v>
      </c>
      <c r="B4194" s="186" t="s">
        <v>5000</v>
      </c>
      <c r="C4194" s="186" t="s">
        <v>175</v>
      </c>
      <c r="D4194" s="186" t="s">
        <v>176</v>
      </c>
      <c r="E4194" s="187">
        <v>313.02999999999997</v>
      </c>
    </row>
    <row r="4195" spans="1:5">
      <c r="A4195" s="186">
        <v>10423</v>
      </c>
      <c r="B4195" s="186" t="s">
        <v>5001</v>
      </c>
      <c r="C4195" s="186" t="s">
        <v>175</v>
      </c>
      <c r="D4195" s="186" t="s">
        <v>176</v>
      </c>
      <c r="E4195" s="187">
        <v>229.84</v>
      </c>
    </row>
    <row r="4196" spans="1:5">
      <c r="A4196" s="186">
        <v>36790</v>
      </c>
      <c r="B4196" s="186" t="s">
        <v>5002</v>
      </c>
      <c r="C4196" s="186" t="s">
        <v>175</v>
      </c>
      <c r="D4196" s="186" t="s">
        <v>176</v>
      </c>
      <c r="E4196" s="187">
        <v>240.9</v>
      </c>
    </row>
    <row r="4197" spans="1:5">
      <c r="A4197" s="186">
        <v>37589</v>
      </c>
      <c r="B4197" s="186" t="s">
        <v>5003</v>
      </c>
      <c r="C4197" s="186" t="s">
        <v>175</v>
      </c>
      <c r="D4197" s="186" t="s">
        <v>176</v>
      </c>
      <c r="E4197" s="187">
        <v>295.16000000000003</v>
      </c>
    </row>
    <row r="4198" spans="1:5">
      <c r="A4198" s="186">
        <v>11690</v>
      </c>
      <c r="B4198" s="186" t="s">
        <v>5004</v>
      </c>
      <c r="C4198" s="186" t="s">
        <v>175</v>
      </c>
      <c r="D4198" s="186" t="s">
        <v>176</v>
      </c>
      <c r="E4198" s="187">
        <v>156.80000000000001</v>
      </c>
    </row>
    <row r="4199" spans="1:5">
      <c r="A4199" s="186">
        <v>20234</v>
      </c>
      <c r="B4199" s="186" t="s">
        <v>5005</v>
      </c>
      <c r="C4199" s="186" t="s">
        <v>175</v>
      </c>
      <c r="D4199" s="186" t="s">
        <v>176</v>
      </c>
      <c r="E4199" s="187">
        <v>198.43</v>
      </c>
    </row>
    <row r="4200" spans="1:5">
      <c r="A4200" s="186">
        <v>4763</v>
      </c>
      <c r="B4200" s="186" t="s">
        <v>5006</v>
      </c>
      <c r="C4200" s="186" t="s">
        <v>187</v>
      </c>
      <c r="D4200" s="186" t="s">
        <v>176</v>
      </c>
      <c r="E4200" s="187">
        <v>17.89</v>
      </c>
    </row>
    <row r="4201" spans="1:5">
      <c r="A4201" s="186">
        <v>41070</v>
      </c>
      <c r="B4201" s="186" t="s">
        <v>5007</v>
      </c>
      <c r="C4201" s="186" t="s">
        <v>188</v>
      </c>
      <c r="D4201" s="186" t="s">
        <v>176</v>
      </c>
      <c r="E4201" s="188">
        <v>3165.55</v>
      </c>
    </row>
    <row r="4202" spans="1:5">
      <c r="A4202" s="186">
        <v>14583</v>
      </c>
      <c r="B4202" s="186" t="s">
        <v>5008</v>
      </c>
      <c r="C4202" s="186" t="s">
        <v>186</v>
      </c>
      <c r="D4202" s="186" t="s">
        <v>176</v>
      </c>
      <c r="E4202" s="187">
        <v>17.78</v>
      </c>
    </row>
    <row r="4203" spans="1:5">
      <c r="A4203" s="186">
        <v>11457</v>
      </c>
      <c r="B4203" s="186" t="s">
        <v>5009</v>
      </c>
      <c r="C4203" s="186" t="s">
        <v>175</v>
      </c>
      <c r="D4203" s="186" t="s">
        <v>176</v>
      </c>
      <c r="E4203" s="187">
        <v>36.4</v>
      </c>
    </row>
    <row r="4204" spans="1:5">
      <c r="A4204" s="186">
        <v>21121</v>
      </c>
      <c r="B4204" s="186" t="s">
        <v>5010</v>
      </c>
      <c r="C4204" s="186" t="s">
        <v>175</v>
      </c>
      <c r="D4204" s="186" t="s">
        <v>177</v>
      </c>
      <c r="E4204" s="187">
        <v>2.81</v>
      </c>
    </row>
    <row r="4205" spans="1:5">
      <c r="A4205" s="186">
        <v>38010</v>
      </c>
      <c r="B4205" s="186" t="s">
        <v>5011</v>
      </c>
      <c r="C4205" s="186" t="s">
        <v>175</v>
      </c>
      <c r="D4205" s="186" t="s">
        <v>177</v>
      </c>
      <c r="E4205" s="187">
        <v>4.5999999999999996</v>
      </c>
    </row>
    <row r="4206" spans="1:5">
      <c r="A4206" s="186">
        <v>38011</v>
      </c>
      <c r="B4206" s="186" t="s">
        <v>5012</v>
      </c>
      <c r="C4206" s="186" t="s">
        <v>175</v>
      </c>
      <c r="D4206" s="186" t="s">
        <v>177</v>
      </c>
      <c r="E4206" s="187">
        <v>8.49</v>
      </c>
    </row>
    <row r="4207" spans="1:5">
      <c r="A4207" s="186">
        <v>38012</v>
      </c>
      <c r="B4207" s="186" t="s">
        <v>5013</v>
      </c>
      <c r="C4207" s="186" t="s">
        <v>175</v>
      </c>
      <c r="D4207" s="186" t="s">
        <v>177</v>
      </c>
      <c r="E4207" s="187">
        <v>29</v>
      </c>
    </row>
    <row r="4208" spans="1:5">
      <c r="A4208" s="186">
        <v>38013</v>
      </c>
      <c r="B4208" s="186" t="s">
        <v>5014</v>
      </c>
      <c r="C4208" s="186" t="s">
        <v>175</v>
      </c>
      <c r="D4208" s="186" t="s">
        <v>177</v>
      </c>
      <c r="E4208" s="187">
        <v>37.64</v>
      </c>
    </row>
    <row r="4209" spans="1:5">
      <c r="A4209" s="186">
        <v>38014</v>
      </c>
      <c r="B4209" s="186" t="s">
        <v>5015</v>
      </c>
      <c r="C4209" s="186" t="s">
        <v>175</v>
      </c>
      <c r="D4209" s="186" t="s">
        <v>177</v>
      </c>
      <c r="E4209" s="187">
        <v>61.26</v>
      </c>
    </row>
    <row r="4210" spans="1:5">
      <c r="A4210" s="186">
        <v>38015</v>
      </c>
      <c r="B4210" s="186" t="s">
        <v>5016</v>
      </c>
      <c r="C4210" s="186" t="s">
        <v>175</v>
      </c>
      <c r="D4210" s="186" t="s">
        <v>177</v>
      </c>
      <c r="E4210" s="187">
        <v>147.91999999999999</v>
      </c>
    </row>
    <row r="4211" spans="1:5">
      <c r="A4211" s="186">
        <v>38016</v>
      </c>
      <c r="B4211" s="186" t="s">
        <v>5017</v>
      </c>
      <c r="C4211" s="186" t="s">
        <v>175</v>
      </c>
      <c r="D4211" s="186" t="s">
        <v>177</v>
      </c>
      <c r="E4211" s="187">
        <v>179.98</v>
      </c>
    </row>
    <row r="4212" spans="1:5">
      <c r="A4212" s="186">
        <v>12741</v>
      </c>
      <c r="B4212" s="186" t="s">
        <v>5018</v>
      </c>
      <c r="C4212" s="186" t="s">
        <v>175</v>
      </c>
      <c r="D4212" s="186" t="s">
        <v>177</v>
      </c>
      <c r="E4212" s="188">
        <v>1450.94</v>
      </c>
    </row>
    <row r="4213" spans="1:5">
      <c r="A4213" s="186">
        <v>12733</v>
      </c>
      <c r="B4213" s="186" t="s">
        <v>5019</v>
      </c>
      <c r="C4213" s="186" t="s">
        <v>175</v>
      </c>
      <c r="D4213" s="186" t="s">
        <v>177</v>
      </c>
      <c r="E4213" s="187">
        <v>7.3</v>
      </c>
    </row>
    <row r="4214" spans="1:5">
      <c r="A4214" s="186">
        <v>12734</v>
      </c>
      <c r="B4214" s="186" t="s">
        <v>5020</v>
      </c>
      <c r="C4214" s="186" t="s">
        <v>175</v>
      </c>
      <c r="D4214" s="186" t="s">
        <v>177</v>
      </c>
      <c r="E4214" s="187">
        <v>15.56</v>
      </c>
    </row>
    <row r="4215" spans="1:5">
      <c r="A4215" s="186">
        <v>12735</v>
      </c>
      <c r="B4215" s="186" t="s">
        <v>5021</v>
      </c>
      <c r="C4215" s="186" t="s">
        <v>175</v>
      </c>
      <c r="D4215" s="186" t="s">
        <v>177</v>
      </c>
      <c r="E4215" s="187">
        <v>25.6</v>
      </c>
    </row>
    <row r="4216" spans="1:5">
      <c r="A4216" s="186">
        <v>12736</v>
      </c>
      <c r="B4216" s="186" t="s">
        <v>5022</v>
      </c>
      <c r="C4216" s="186" t="s">
        <v>175</v>
      </c>
      <c r="D4216" s="186" t="s">
        <v>177</v>
      </c>
      <c r="E4216" s="187">
        <v>58.52</v>
      </c>
    </row>
    <row r="4217" spans="1:5">
      <c r="A4217" s="186">
        <v>12737</v>
      </c>
      <c r="B4217" s="186" t="s">
        <v>5023</v>
      </c>
      <c r="C4217" s="186" t="s">
        <v>175</v>
      </c>
      <c r="D4217" s="186" t="s">
        <v>177</v>
      </c>
      <c r="E4217" s="187">
        <v>75.39</v>
      </c>
    </row>
    <row r="4218" spans="1:5">
      <c r="A4218" s="186">
        <v>12738</v>
      </c>
      <c r="B4218" s="186" t="s">
        <v>5024</v>
      </c>
      <c r="C4218" s="186" t="s">
        <v>175</v>
      </c>
      <c r="D4218" s="186" t="s">
        <v>177</v>
      </c>
      <c r="E4218" s="187">
        <v>149</v>
      </c>
    </row>
    <row r="4219" spans="1:5">
      <c r="A4219" s="186">
        <v>12739</v>
      </c>
      <c r="B4219" s="186" t="s">
        <v>5025</v>
      </c>
      <c r="C4219" s="186" t="s">
        <v>175</v>
      </c>
      <c r="D4219" s="186" t="s">
        <v>177</v>
      </c>
      <c r="E4219" s="187">
        <v>424.15</v>
      </c>
    </row>
    <row r="4220" spans="1:5">
      <c r="A4220" s="186">
        <v>12740</v>
      </c>
      <c r="B4220" s="186" t="s">
        <v>5026</v>
      </c>
      <c r="C4220" s="186" t="s">
        <v>175</v>
      </c>
      <c r="D4220" s="186" t="s">
        <v>177</v>
      </c>
      <c r="E4220" s="187">
        <v>663.6</v>
      </c>
    </row>
    <row r="4221" spans="1:5">
      <c r="A4221" s="186">
        <v>6297</v>
      </c>
      <c r="B4221" s="186" t="s">
        <v>5027</v>
      </c>
      <c r="C4221" s="186" t="s">
        <v>175</v>
      </c>
      <c r="D4221" s="186" t="s">
        <v>177</v>
      </c>
      <c r="E4221" s="187">
        <v>40.47</v>
      </c>
    </row>
    <row r="4222" spans="1:5">
      <c r="A4222" s="186">
        <v>6296</v>
      </c>
      <c r="B4222" s="186" t="s">
        <v>5028</v>
      </c>
      <c r="C4222" s="186" t="s">
        <v>175</v>
      </c>
      <c r="D4222" s="186" t="s">
        <v>177</v>
      </c>
      <c r="E4222" s="187">
        <v>31.95</v>
      </c>
    </row>
    <row r="4223" spans="1:5">
      <c r="A4223" s="186">
        <v>6294</v>
      </c>
      <c r="B4223" s="186" t="s">
        <v>5029</v>
      </c>
      <c r="C4223" s="186" t="s">
        <v>175</v>
      </c>
      <c r="D4223" s="186" t="s">
        <v>177</v>
      </c>
      <c r="E4223" s="187">
        <v>9.11</v>
      </c>
    </row>
    <row r="4224" spans="1:5">
      <c r="A4224" s="186">
        <v>6323</v>
      </c>
      <c r="B4224" s="186" t="s">
        <v>5030</v>
      </c>
      <c r="C4224" s="186" t="s">
        <v>175</v>
      </c>
      <c r="D4224" s="186" t="s">
        <v>177</v>
      </c>
      <c r="E4224" s="187">
        <v>20.87</v>
      </c>
    </row>
    <row r="4225" spans="1:5">
      <c r="A4225" s="186">
        <v>6299</v>
      </c>
      <c r="B4225" s="186" t="s">
        <v>5031</v>
      </c>
      <c r="C4225" s="186" t="s">
        <v>175</v>
      </c>
      <c r="D4225" s="186" t="s">
        <v>177</v>
      </c>
      <c r="E4225" s="187">
        <v>121.73</v>
      </c>
    </row>
    <row r="4226" spans="1:5">
      <c r="A4226" s="186">
        <v>6298</v>
      </c>
      <c r="B4226" s="186" t="s">
        <v>5032</v>
      </c>
      <c r="C4226" s="186" t="s">
        <v>175</v>
      </c>
      <c r="D4226" s="186" t="s">
        <v>177</v>
      </c>
      <c r="E4226" s="187">
        <v>64.11</v>
      </c>
    </row>
    <row r="4227" spans="1:5">
      <c r="A4227" s="186">
        <v>6295</v>
      </c>
      <c r="B4227" s="186" t="s">
        <v>5033</v>
      </c>
      <c r="C4227" s="186" t="s">
        <v>175</v>
      </c>
      <c r="D4227" s="186" t="s">
        <v>177</v>
      </c>
      <c r="E4227" s="187">
        <v>12.97</v>
      </c>
    </row>
    <row r="4228" spans="1:5">
      <c r="A4228" s="186">
        <v>6322</v>
      </c>
      <c r="B4228" s="186" t="s">
        <v>5034</v>
      </c>
      <c r="C4228" s="186" t="s">
        <v>175</v>
      </c>
      <c r="D4228" s="186" t="s">
        <v>177</v>
      </c>
      <c r="E4228" s="187">
        <v>163.04</v>
      </c>
    </row>
    <row r="4229" spans="1:5">
      <c r="A4229" s="186">
        <v>6300</v>
      </c>
      <c r="B4229" s="186" t="s">
        <v>5035</v>
      </c>
      <c r="C4229" s="186" t="s">
        <v>175</v>
      </c>
      <c r="D4229" s="186" t="s">
        <v>177</v>
      </c>
      <c r="E4229" s="187">
        <v>300.60000000000002</v>
      </c>
    </row>
    <row r="4230" spans="1:5">
      <c r="A4230" s="186">
        <v>6321</v>
      </c>
      <c r="B4230" s="186" t="s">
        <v>5036</v>
      </c>
      <c r="C4230" s="186" t="s">
        <v>175</v>
      </c>
      <c r="D4230" s="186" t="s">
        <v>177</v>
      </c>
      <c r="E4230" s="187">
        <v>429.39</v>
      </c>
    </row>
    <row r="4231" spans="1:5">
      <c r="A4231" s="186">
        <v>6301</v>
      </c>
      <c r="B4231" s="186" t="s">
        <v>5037</v>
      </c>
      <c r="C4231" s="186" t="s">
        <v>175</v>
      </c>
      <c r="D4231" s="186" t="s">
        <v>177</v>
      </c>
      <c r="E4231" s="188">
        <v>1006.43</v>
      </c>
    </row>
    <row r="4232" spans="1:5">
      <c r="A4232" s="186">
        <v>7105</v>
      </c>
      <c r="B4232" s="186" t="s">
        <v>5038</v>
      </c>
      <c r="C4232" s="186" t="s">
        <v>175</v>
      </c>
      <c r="D4232" s="186" t="s">
        <v>176</v>
      </c>
      <c r="E4232" s="187">
        <v>45.58</v>
      </c>
    </row>
    <row r="4233" spans="1:5">
      <c r="A4233" s="186">
        <v>20183</v>
      </c>
      <c r="B4233" s="186" t="s">
        <v>5039</v>
      </c>
      <c r="C4233" s="186" t="s">
        <v>175</v>
      </c>
      <c r="D4233" s="186" t="s">
        <v>176</v>
      </c>
      <c r="E4233" s="187">
        <v>60.01</v>
      </c>
    </row>
    <row r="4234" spans="1:5">
      <c r="A4234" s="186">
        <v>38448</v>
      </c>
      <c r="B4234" s="186" t="s">
        <v>5040</v>
      </c>
      <c r="C4234" s="186" t="s">
        <v>175</v>
      </c>
      <c r="D4234" s="186" t="s">
        <v>176</v>
      </c>
      <c r="E4234" s="187">
        <v>281.95999999999998</v>
      </c>
    </row>
    <row r="4235" spans="1:5">
      <c r="A4235" s="186">
        <v>20182</v>
      </c>
      <c r="B4235" s="186" t="s">
        <v>5041</v>
      </c>
      <c r="C4235" s="186" t="s">
        <v>175</v>
      </c>
      <c r="D4235" s="186" t="s">
        <v>176</v>
      </c>
      <c r="E4235" s="187">
        <v>34.25</v>
      </c>
    </row>
    <row r="4236" spans="1:5">
      <c r="A4236" s="186">
        <v>7119</v>
      </c>
      <c r="B4236" s="186" t="s">
        <v>5042</v>
      </c>
      <c r="C4236" s="186" t="s">
        <v>175</v>
      </c>
      <c r="D4236" s="186" t="s">
        <v>176</v>
      </c>
      <c r="E4236" s="187">
        <v>12.28</v>
      </c>
    </row>
    <row r="4237" spans="1:5">
      <c r="A4237" s="186">
        <v>7120</v>
      </c>
      <c r="B4237" s="186" t="s">
        <v>5043</v>
      </c>
      <c r="C4237" s="186" t="s">
        <v>175</v>
      </c>
      <c r="D4237" s="186" t="s">
        <v>176</v>
      </c>
      <c r="E4237" s="187">
        <v>8.42</v>
      </c>
    </row>
    <row r="4238" spans="1:5">
      <c r="A4238" s="186">
        <v>6319</v>
      </c>
      <c r="B4238" s="186" t="s">
        <v>5044</v>
      </c>
      <c r="C4238" s="186" t="s">
        <v>175</v>
      </c>
      <c r="D4238" s="186" t="s">
        <v>177</v>
      </c>
      <c r="E4238" s="187">
        <v>47.55</v>
      </c>
    </row>
    <row r="4239" spans="1:5">
      <c r="A4239" s="186">
        <v>6304</v>
      </c>
      <c r="B4239" s="186" t="s">
        <v>5045</v>
      </c>
      <c r="C4239" s="186" t="s">
        <v>175</v>
      </c>
      <c r="D4239" s="186" t="s">
        <v>177</v>
      </c>
      <c r="E4239" s="187">
        <v>47.55</v>
      </c>
    </row>
    <row r="4240" spans="1:5">
      <c r="A4240" s="186">
        <v>21116</v>
      </c>
      <c r="B4240" s="186" t="s">
        <v>5046</v>
      </c>
      <c r="C4240" s="186" t="s">
        <v>175</v>
      </c>
      <c r="D4240" s="186" t="s">
        <v>177</v>
      </c>
      <c r="E4240" s="187">
        <v>36.01</v>
      </c>
    </row>
    <row r="4241" spans="1:5">
      <c r="A4241" s="186">
        <v>6320</v>
      </c>
      <c r="B4241" s="186" t="s">
        <v>5047</v>
      </c>
      <c r="C4241" s="186" t="s">
        <v>175</v>
      </c>
      <c r="D4241" s="186" t="s">
        <v>177</v>
      </c>
      <c r="E4241" s="187">
        <v>24.49</v>
      </c>
    </row>
    <row r="4242" spans="1:5">
      <c r="A4242" s="186">
        <v>6303</v>
      </c>
      <c r="B4242" s="186" t="s">
        <v>5048</v>
      </c>
      <c r="C4242" s="186" t="s">
        <v>175</v>
      </c>
      <c r="D4242" s="186" t="s">
        <v>177</v>
      </c>
      <c r="E4242" s="187">
        <v>24.49</v>
      </c>
    </row>
    <row r="4243" spans="1:5">
      <c r="A4243" s="186">
        <v>6308</v>
      </c>
      <c r="B4243" s="186" t="s">
        <v>5049</v>
      </c>
      <c r="C4243" s="186" t="s">
        <v>175</v>
      </c>
      <c r="D4243" s="186" t="s">
        <v>177</v>
      </c>
      <c r="E4243" s="187">
        <v>131.58000000000001</v>
      </c>
    </row>
    <row r="4244" spans="1:5">
      <c r="A4244" s="186">
        <v>6317</v>
      </c>
      <c r="B4244" s="186" t="s">
        <v>5050</v>
      </c>
      <c r="C4244" s="186" t="s">
        <v>175</v>
      </c>
      <c r="D4244" s="186" t="s">
        <v>177</v>
      </c>
      <c r="E4244" s="187">
        <v>131.58000000000001</v>
      </c>
    </row>
    <row r="4245" spans="1:5">
      <c r="A4245" s="186">
        <v>6307</v>
      </c>
      <c r="B4245" s="186" t="s">
        <v>5051</v>
      </c>
      <c r="C4245" s="186" t="s">
        <v>175</v>
      </c>
      <c r="D4245" s="186" t="s">
        <v>177</v>
      </c>
      <c r="E4245" s="187">
        <v>131.58000000000001</v>
      </c>
    </row>
    <row r="4246" spans="1:5">
      <c r="A4246" s="186">
        <v>6309</v>
      </c>
      <c r="B4246" s="186" t="s">
        <v>5052</v>
      </c>
      <c r="C4246" s="186" t="s">
        <v>175</v>
      </c>
      <c r="D4246" s="186" t="s">
        <v>177</v>
      </c>
      <c r="E4246" s="187">
        <v>135.4</v>
      </c>
    </row>
    <row r="4247" spans="1:5">
      <c r="A4247" s="186">
        <v>6318</v>
      </c>
      <c r="B4247" s="186" t="s">
        <v>5053</v>
      </c>
      <c r="C4247" s="186" t="s">
        <v>175</v>
      </c>
      <c r="D4247" s="186" t="s">
        <v>177</v>
      </c>
      <c r="E4247" s="187">
        <v>70.97</v>
      </c>
    </row>
    <row r="4248" spans="1:5">
      <c r="A4248" s="186">
        <v>6306</v>
      </c>
      <c r="B4248" s="186" t="s">
        <v>5054</v>
      </c>
      <c r="C4248" s="186" t="s">
        <v>175</v>
      </c>
      <c r="D4248" s="186" t="s">
        <v>177</v>
      </c>
      <c r="E4248" s="187">
        <v>70.97</v>
      </c>
    </row>
    <row r="4249" spans="1:5">
      <c r="A4249" s="186">
        <v>6305</v>
      </c>
      <c r="B4249" s="186" t="s">
        <v>5055</v>
      </c>
      <c r="C4249" s="186" t="s">
        <v>175</v>
      </c>
      <c r="D4249" s="186" t="s">
        <v>177</v>
      </c>
      <c r="E4249" s="187">
        <v>70.97</v>
      </c>
    </row>
    <row r="4250" spans="1:5">
      <c r="A4250" s="186">
        <v>6302</v>
      </c>
      <c r="B4250" s="186" t="s">
        <v>5056</v>
      </c>
      <c r="C4250" s="186" t="s">
        <v>175</v>
      </c>
      <c r="D4250" s="186" t="s">
        <v>177</v>
      </c>
      <c r="E4250" s="187">
        <v>15.05</v>
      </c>
    </row>
    <row r="4251" spans="1:5">
      <c r="A4251" s="186">
        <v>6312</v>
      </c>
      <c r="B4251" s="186" t="s">
        <v>5057</v>
      </c>
      <c r="C4251" s="186" t="s">
        <v>175</v>
      </c>
      <c r="D4251" s="186" t="s">
        <v>177</v>
      </c>
      <c r="E4251" s="187">
        <v>189.26</v>
      </c>
    </row>
    <row r="4252" spans="1:5">
      <c r="A4252" s="186">
        <v>6311</v>
      </c>
      <c r="B4252" s="186" t="s">
        <v>5058</v>
      </c>
      <c r="C4252" s="186" t="s">
        <v>175</v>
      </c>
      <c r="D4252" s="186" t="s">
        <v>177</v>
      </c>
      <c r="E4252" s="187">
        <v>189.26</v>
      </c>
    </row>
    <row r="4253" spans="1:5">
      <c r="A4253" s="186">
        <v>6310</v>
      </c>
      <c r="B4253" s="186" t="s">
        <v>5059</v>
      </c>
      <c r="C4253" s="186" t="s">
        <v>175</v>
      </c>
      <c r="D4253" s="186" t="s">
        <v>177</v>
      </c>
      <c r="E4253" s="187">
        <v>189.26</v>
      </c>
    </row>
    <row r="4254" spans="1:5">
      <c r="A4254" s="186">
        <v>6314</v>
      </c>
      <c r="B4254" s="186" t="s">
        <v>5060</v>
      </c>
      <c r="C4254" s="186" t="s">
        <v>175</v>
      </c>
      <c r="D4254" s="186" t="s">
        <v>177</v>
      </c>
      <c r="E4254" s="187">
        <v>189.26</v>
      </c>
    </row>
    <row r="4255" spans="1:5">
      <c r="A4255" s="186">
        <v>6313</v>
      </c>
      <c r="B4255" s="186" t="s">
        <v>5061</v>
      </c>
      <c r="C4255" s="186" t="s">
        <v>175</v>
      </c>
      <c r="D4255" s="186" t="s">
        <v>177</v>
      </c>
      <c r="E4255" s="187">
        <v>189.26</v>
      </c>
    </row>
    <row r="4256" spans="1:5">
      <c r="A4256" s="186">
        <v>6315</v>
      </c>
      <c r="B4256" s="186" t="s">
        <v>5062</v>
      </c>
      <c r="C4256" s="186" t="s">
        <v>175</v>
      </c>
      <c r="D4256" s="186" t="s">
        <v>177</v>
      </c>
      <c r="E4256" s="187">
        <v>358.36</v>
      </c>
    </row>
    <row r="4257" spans="1:5">
      <c r="A4257" s="186">
        <v>6316</v>
      </c>
      <c r="B4257" s="186" t="s">
        <v>5063</v>
      </c>
      <c r="C4257" s="186" t="s">
        <v>175</v>
      </c>
      <c r="D4257" s="186" t="s">
        <v>177</v>
      </c>
      <c r="E4257" s="187">
        <v>358.36</v>
      </c>
    </row>
    <row r="4258" spans="1:5">
      <c r="A4258" s="186">
        <v>38878</v>
      </c>
      <c r="B4258" s="186" t="s">
        <v>5064</v>
      </c>
      <c r="C4258" s="186" t="s">
        <v>175</v>
      </c>
      <c r="D4258" s="186" t="s">
        <v>177</v>
      </c>
      <c r="E4258" s="187">
        <v>22.62</v>
      </c>
    </row>
    <row r="4259" spans="1:5">
      <c r="A4259" s="186">
        <v>38879</v>
      </c>
      <c r="B4259" s="186" t="s">
        <v>5065</v>
      </c>
      <c r="C4259" s="186" t="s">
        <v>175</v>
      </c>
      <c r="D4259" s="186" t="s">
        <v>177</v>
      </c>
      <c r="E4259" s="187">
        <v>42.41</v>
      </c>
    </row>
    <row r="4260" spans="1:5">
      <c r="A4260" s="186">
        <v>38881</v>
      </c>
      <c r="B4260" s="186" t="s">
        <v>5066</v>
      </c>
      <c r="C4260" s="186" t="s">
        <v>175</v>
      </c>
      <c r="D4260" s="186" t="s">
        <v>177</v>
      </c>
      <c r="E4260" s="187">
        <v>22.19</v>
      </c>
    </row>
    <row r="4261" spans="1:5">
      <c r="A4261" s="186">
        <v>38880</v>
      </c>
      <c r="B4261" s="186" t="s">
        <v>5067</v>
      </c>
      <c r="C4261" s="186" t="s">
        <v>175</v>
      </c>
      <c r="D4261" s="186" t="s">
        <v>177</v>
      </c>
      <c r="E4261" s="187">
        <v>23.25</v>
      </c>
    </row>
    <row r="4262" spans="1:5">
      <c r="A4262" s="186">
        <v>38882</v>
      </c>
      <c r="B4262" s="186" t="s">
        <v>5068</v>
      </c>
      <c r="C4262" s="186" t="s">
        <v>175</v>
      </c>
      <c r="D4262" s="186" t="s">
        <v>177</v>
      </c>
      <c r="E4262" s="187">
        <v>24.08</v>
      </c>
    </row>
    <row r="4263" spans="1:5">
      <c r="A4263" s="186">
        <v>38883</v>
      </c>
      <c r="B4263" s="186" t="s">
        <v>5069</v>
      </c>
      <c r="C4263" s="186" t="s">
        <v>175</v>
      </c>
      <c r="D4263" s="186" t="s">
        <v>177</v>
      </c>
      <c r="E4263" s="187">
        <v>35.619999999999997</v>
      </c>
    </row>
    <row r="4264" spans="1:5">
      <c r="A4264" s="186">
        <v>38884</v>
      </c>
      <c r="B4264" s="186" t="s">
        <v>5070</v>
      </c>
      <c r="C4264" s="186" t="s">
        <v>175</v>
      </c>
      <c r="D4264" s="186" t="s">
        <v>177</v>
      </c>
      <c r="E4264" s="187">
        <v>38.67</v>
      </c>
    </row>
    <row r="4265" spans="1:5">
      <c r="A4265" s="186">
        <v>38885</v>
      </c>
      <c r="B4265" s="186" t="s">
        <v>5071</v>
      </c>
      <c r="C4265" s="186" t="s">
        <v>175</v>
      </c>
      <c r="D4265" s="186" t="s">
        <v>177</v>
      </c>
      <c r="E4265" s="187">
        <v>37.409999999999997</v>
      </c>
    </row>
    <row r="4266" spans="1:5">
      <c r="A4266" s="186">
        <v>38886</v>
      </c>
      <c r="B4266" s="186" t="s">
        <v>5072</v>
      </c>
      <c r="C4266" s="186" t="s">
        <v>175</v>
      </c>
      <c r="D4266" s="186" t="s">
        <v>177</v>
      </c>
      <c r="E4266" s="187">
        <v>40.369999999999997</v>
      </c>
    </row>
    <row r="4267" spans="1:5">
      <c r="A4267" s="186">
        <v>38887</v>
      </c>
      <c r="B4267" s="186" t="s">
        <v>5073</v>
      </c>
      <c r="C4267" s="186" t="s">
        <v>175</v>
      </c>
      <c r="D4267" s="186" t="s">
        <v>177</v>
      </c>
      <c r="E4267" s="187">
        <v>36.26</v>
      </c>
    </row>
    <row r="4268" spans="1:5">
      <c r="A4268" s="186">
        <v>38888</v>
      </c>
      <c r="B4268" s="186" t="s">
        <v>5074</v>
      </c>
      <c r="C4268" s="186" t="s">
        <v>175</v>
      </c>
      <c r="D4268" s="186" t="s">
        <v>177</v>
      </c>
      <c r="E4268" s="187">
        <v>43.1</v>
      </c>
    </row>
    <row r="4269" spans="1:5">
      <c r="A4269" s="186">
        <v>38890</v>
      </c>
      <c r="B4269" s="186" t="s">
        <v>5075</v>
      </c>
      <c r="C4269" s="186" t="s">
        <v>175</v>
      </c>
      <c r="D4269" s="186" t="s">
        <v>177</v>
      </c>
      <c r="E4269" s="187">
        <v>64.069999999999993</v>
      </c>
    </row>
    <row r="4270" spans="1:5">
      <c r="A4270" s="186">
        <v>38893</v>
      </c>
      <c r="B4270" s="186" t="s">
        <v>5076</v>
      </c>
      <c r="C4270" s="186" t="s">
        <v>175</v>
      </c>
      <c r="D4270" s="186" t="s">
        <v>177</v>
      </c>
      <c r="E4270" s="187">
        <v>51.53</v>
      </c>
    </row>
    <row r="4271" spans="1:5">
      <c r="A4271" s="186">
        <v>38894</v>
      </c>
      <c r="B4271" s="186" t="s">
        <v>5077</v>
      </c>
      <c r="C4271" s="186" t="s">
        <v>175</v>
      </c>
      <c r="D4271" s="186" t="s">
        <v>177</v>
      </c>
      <c r="E4271" s="187">
        <v>65.44</v>
      </c>
    </row>
    <row r="4272" spans="1:5">
      <c r="A4272" s="186">
        <v>38896</v>
      </c>
      <c r="B4272" s="186" t="s">
        <v>5078</v>
      </c>
      <c r="C4272" s="186" t="s">
        <v>175</v>
      </c>
      <c r="D4272" s="186" t="s">
        <v>177</v>
      </c>
      <c r="E4272" s="187">
        <v>66.73</v>
      </c>
    </row>
    <row r="4273" spans="1:5">
      <c r="A4273" s="186">
        <v>39324</v>
      </c>
      <c r="B4273" s="186" t="s">
        <v>5079</v>
      </c>
      <c r="C4273" s="186" t="s">
        <v>175</v>
      </c>
      <c r="D4273" s="186" t="s">
        <v>177</v>
      </c>
      <c r="E4273" s="187">
        <v>6.23</v>
      </c>
    </row>
    <row r="4274" spans="1:5">
      <c r="A4274" s="186">
        <v>39325</v>
      </c>
      <c r="B4274" s="186" t="s">
        <v>5080</v>
      </c>
      <c r="C4274" s="186" t="s">
        <v>175</v>
      </c>
      <c r="D4274" s="186" t="s">
        <v>177</v>
      </c>
      <c r="E4274" s="187">
        <v>9.43</v>
      </c>
    </row>
    <row r="4275" spans="1:5">
      <c r="A4275" s="186">
        <v>39326</v>
      </c>
      <c r="B4275" s="186" t="s">
        <v>5081</v>
      </c>
      <c r="C4275" s="186" t="s">
        <v>175</v>
      </c>
      <c r="D4275" s="186" t="s">
        <v>177</v>
      </c>
      <c r="E4275" s="187">
        <v>24.3</v>
      </c>
    </row>
    <row r="4276" spans="1:5">
      <c r="A4276" s="186">
        <v>39327</v>
      </c>
      <c r="B4276" s="186" t="s">
        <v>5082</v>
      </c>
      <c r="C4276" s="186" t="s">
        <v>175</v>
      </c>
      <c r="D4276" s="186" t="s">
        <v>177</v>
      </c>
      <c r="E4276" s="187">
        <v>36.81</v>
      </c>
    </row>
    <row r="4277" spans="1:5">
      <c r="A4277" s="186">
        <v>20176</v>
      </c>
      <c r="B4277" s="186" t="s">
        <v>5083</v>
      </c>
      <c r="C4277" s="186" t="s">
        <v>175</v>
      </c>
      <c r="D4277" s="186" t="s">
        <v>176</v>
      </c>
      <c r="E4277" s="187">
        <v>51.71</v>
      </c>
    </row>
    <row r="4278" spans="1:5">
      <c r="A4278" s="186">
        <v>11378</v>
      </c>
      <c r="B4278" s="186" t="s">
        <v>5084</v>
      </c>
      <c r="C4278" s="186" t="s">
        <v>175</v>
      </c>
      <c r="D4278" s="186" t="s">
        <v>177</v>
      </c>
      <c r="E4278" s="187">
        <v>103.38</v>
      </c>
    </row>
    <row r="4279" spans="1:5">
      <c r="A4279" s="186">
        <v>11379</v>
      </c>
      <c r="B4279" s="186" t="s">
        <v>5085</v>
      </c>
      <c r="C4279" s="186" t="s">
        <v>175</v>
      </c>
      <c r="D4279" s="186" t="s">
        <v>177</v>
      </c>
      <c r="E4279" s="187">
        <v>87.36</v>
      </c>
    </row>
    <row r="4280" spans="1:5">
      <c r="A4280" s="186">
        <v>11493</v>
      </c>
      <c r="B4280" s="186" t="s">
        <v>5086</v>
      </c>
      <c r="C4280" s="186" t="s">
        <v>175</v>
      </c>
      <c r="D4280" s="186" t="s">
        <v>177</v>
      </c>
      <c r="E4280" s="187">
        <v>50.39</v>
      </c>
    </row>
    <row r="4281" spans="1:5">
      <c r="A4281" s="186">
        <v>42717</v>
      </c>
      <c r="B4281" s="186" t="s">
        <v>5087</v>
      </c>
      <c r="C4281" s="186" t="s">
        <v>175</v>
      </c>
      <c r="D4281" s="186" t="s">
        <v>177</v>
      </c>
      <c r="E4281" s="187">
        <v>672.44</v>
      </c>
    </row>
    <row r="4282" spans="1:5">
      <c r="A4282" s="186">
        <v>42718</v>
      </c>
      <c r="B4282" s="186" t="s">
        <v>5088</v>
      </c>
      <c r="C4282" s="186" t="s">
        <v>175</v>
      </c>
      <c r="D4282" s="186" t="s">
        <v>177</v>
      </c>
      <c r="E4282" s="187">
        <v>746.55</v>
      </c>
    </row>
    <row r="4283" spans="1:5">
      <c r="A4283" s="186">
        <v>7106</v>
      </c>
      <c r="B4283" s="186" t="s">
        <v>5089</v>
      </c>
      <c r="C4283" s="186" t="s">
        <v>175</v>
      </c>
      <c r="D4283" s="186" t="s">
        <v>176</v>
      </c>
      <c r="E4283" s="187">
        <v>199.68</v>
      </c>
    </row>
    <row r="4284" spans="1:5">
      <c r="A4284" s="186">
        <v>7104</v>
      </c>
      <c r="B4284" s="186" t="s">
        <v>5090</v>
      </c>
      <c r="C4284" s="186" t="s">
        <v>175</v>
      </c>
      <c r="D4284" s="186" t="s">
        <v>176</v>
      </c>
      <c r="E4284" s="187">
        <v>4.16</v>
      </c>
    </row>
    <row r="4285" spans="1:5">
      <c r="A4285" s="186">
        <v>7136</v>
      </c>
      <c r="B4285" s="186" t="s">
        <v>5091</v>
      </c>
      <c r="C4285" s="186" t="s">
        <v>175</v>
      </c>
      <c r="D4285" s="186" t="s">
        <v>176</v>
      </c>
      <c r="E4285" s="187">
        <v>7.83</v>
      </c>
    </row>
    <row r="4286" spans="1:5">
      <c r="A4286" s="186">
        <v>7128</v>
      </c>
      <c r="B4286" s="186" t="s">
        <v>5092</v>
      </c>
      <c r="C4286" s="186" t="s">
        <v>175</v>
      </c>
      <c r="D4286" s="186" t="s">
        <v>176</v>
      </c>
      <c r="E4286" s="187">
        <v>12.82</v>
      </c>
    </row>
    <row r="4287" spans="1:5">
      <c r="A4287" s="186">
        <v>7108</v>
      </c>
      <c r="B4287" s="186" t="s">
        <v>5093</v>
      </c>
      <c r="C4287" s="186" t="s">
        <v>175</v>
      </c>
      <c r="D4287" s="186" t="s">
        <v>176</v>
      </c>
      <c r="E4287" s="187">
        <v>13.72</v>
      </c>
    </row>
    <row r="4288" spans="1:5">
      <c r="A4288" s="186">
        <v>7129</v>
      </c>
      <c r="B4288" s="186" t="s">
        <v>5094</v>
      </c>
      <c r="C4288" s="186" t="s">
        <v>175</v>
      </c>
      <c r="D4288" s="186" t="s">
        <v>176</v>
      </c>
      <c r="E4288" s="187">
        <v>11.41</v>
      </c>
    </row>
    <row r="4289" spans="1:5">
      <c r="A4289" s="186">
        <v>7130</v>
      </c>
      <c r="B4289" s="186" t="s">
        <v>5095</v>
      </c>
      <c r="C4289" s="186" t="s">
        <v>175</v>
      </c>
      <c r="D4289" s="186" t="s">
        <v>176</v>
      </c>
      <c r="E4289" s="187">
        <v>18.61</v>
      </c>
    </row>
    <row r="4290" spans="1:5">
      <c r="A4290" s="186">
        <v>7131</v>
      </c>
      <c r="B4290" s="186" t="s">
        <v>5096</v>
      </c>
      <c r="C4290" s="186" t="s">
        <v>175</v>
      </c>
      <c r="D4290" s="186" t="s">
        <v>176</v>
      </c>
      <c r="E4290" s="187">
        <v>22.82</v>
      </c>
    </row>
    <row r="4291" spans="1:5">
      <c r="A4291" s="186">
        <v>7132</v>
      </c>
      <c r="B4291" s="186" t="s">
        <v>5097</v>
      </c>
      <c r="C4291" s="186" t="s">
        <v>175</v>
      </c>
      <c r="D4291" s="186" t="s">
        <v>176</v>
      </c>
      <c r="E4291" s="187">
        <v>63.36</v>
      </c>
    </row>
    <row r="4292" spans="1:5">
      <c r="A4292" s="186">
        <v>7133</v>
      </c>
      <c r="B4292" s="186" t="s">
        <v>5098</v>
      </c>
      <c r="C4292" s="186" t="s">
        <v>175</v>
      </c>
      <c r="D4292" s="186" t="s">
        <v>176</v>
      </c>
      <c r="E4292" s="187">
        <v>98.42</v>
      </c>
    </row>
    <row r="4293" spans="1:5">
      <c r="A4293" s="186">
        <v>37420</v>
      </c>
      <c r="B4293" s="186" t="s">
        <v>5099</v>
      </c>
      <c r="C4293" s="186" t="s">
        <v>175</v>
      </c>
      <c r="D4293" s="186" t="s">
        <v>177</v>
      </c>
      <c r="E4293" s="187">
        <v>46.86</v>
      </c>
    </row>
    <row r="4294" spans="1:5">
      <c r="A4294" s="186">
        <v>37421</v>
      </c>
      <c r="B4294" s="186" t="s">
        <v>5100</v>
      </c>
      <c r="C4294" s="186" t="s">
        <v>175</v>
      </c>
      <c r="D4294" s="186" t="s">
        <v>177</v>
      </c>
      <c r="E4294" s="187">
        <v>64.05</v>
      </c>
    </row>
    <row r="4295" spans="1:5">
      <c r="A4295" s="186">
        <v>37422</v>
      </c>
      <c r="B4295" s="186" t="s">
        <v>5101</v>
      </c>
      <c r="C4295" s="186" t="s">
        <v>175</v>
      </c>
      <c r="D4295" s="186" t="s">
        <v>177</v>
      </c>
      <c r="E4295" s="187">
        <v>59.95</v>
      </c>
    </row>
    <row r="4296" spans="1:5">
      <c r="A4296" s="186">
        <v>37443</v>
      </c>
      <c r="B4296" s="186" t="s">
        <v>5102</v>
      </c>
      <c r="C4296" s="186" t="s">
        <v>175</v>
      </c>
      <c r="D4296" s="186" t="s">
        <v>177</v>
      </c>
      <c r="E4296" s="187">
        <v>228.22</v>
      </c>
    </row>
    <row r="4297" spans="1:5">
      <c r="A4297" s="186">
        <v>37444</v>
      </c>
      <c r="B4297" s="186" t="s">
        <v>5103</v>
      </c>
      <c r="C4297" s="186" t="s">
        <v>175</v>
      </c>
      <c r="D4297" s="186" t="s">
        <v>177</v>
      </c>
      <c r="E4297" s="187">
        <v>232.09</v>
      </c>
    </row>
    <row r="4298" spans="1:5">
      <c r="A4298" s="186">
        <v>37445</v>
      </c>
      <c r="B4298" s="186" t="s">
        <v>5104</v>
      </c>
      <c r="C4298" s="186" t="s">
        <v>175</v>
      </c>
      <c r="D4298" s="186" t="s">
        <v>177</v>
      </c>
      <c r="E4298" s="187">
        <v>351.78</v>
      </c>
    </row>
    <row r="4299" spans="1:5">
      <c r="A4299" s="186">
        <v>37446</v>
      </c>
      <c r="B4299" s="186" t="s">
        <v>5105</v>
      </c>
      <c r="C4299" s="186" t="s">
        <v>175</v>
      </c>
      <c r="D4299" s="186" t="s">
        <v>177</v>
      </c>
      <c r="E4299" s="187">
        <v>383.5</v>
      </c>
    </row>
    <row r="4300" spans="1:5">
      <c r="A4300" s="186">
        <v>37447</v>
      </c>
      <c r="B4300" s="186" t="s">
        <v>5106</v>
      </c>
      <c r="C4300" s="186" t="s">
        <v>175</v>
      </c>
      <c r="D4300" s="186" t="s">
        <v>177</v>
      </c>
      <c r="E4300" s="187">
        <v>389.5</v>
      </c>
    </row>
    <row r="4301" spans="1:5">
      <c r="A4301" s="186">
        <v>37448</v>
      </c>
      <c r="B4301" s="186" t="s">
        <v>5107</v>
      </c>
      <c r="C4301" s="186" t="s">
        <v>175</v>
      </c>
      <c r="D4301" s="186" t="s">
        <v>177</v>
      </c>
      <c r="E4301" s="187">
        <v>534.26</v>
      </c>
    </row>
    <row r="4302" spans="1:5">
      <c r="A4302" s="186">
        <v>37440</v>
      </c>
      <c r="B4302" s="186" t="s">
        <v>5108</v>
      </c>
      <c r="C4302" s="186" t="s">
        <v>175</v>
      </c>
      <c r="D4302" s="186" t="s">
        <v>177</v>
      </c>
      <c r="E4302" s="187">
        <v>181.14</v>
      </c>
    </row>
    <row r="4303" spans="1:5">
      <c r="A4303" s="186">
        <v>37441</v>
      </c>
      <c r="B4303" s="186" t="s">
        <v>5109</v>
      </c>
      <c r="C4303" s="186" t="s">
        <v>175</v>
      </c>
      <c r="D4303" s="186" t="s">
        <v>177</v>
      </c>
      <c r="E4303" s="187">
        <v>181.14</v>
      </c>
    </row>
    <row r="4304" spans="1:5">
      <c r="A4304" s="186">
        <v>37442</v>
      </c>
      <c r="B4304" s="186" t="s">
        <v>5110</v>
      </c>
      <c r="C4304" s="186" t="s">
        <v>175</v>
      </c>
      <c r="D4304" s="186" t="s">
        <v>177</v>
      </c>
      <c r="E4304" s="187">
        <v>218.17</v>
      </c>
    </row>
    <row r="4305" spans="1:5">
      <c r="A4305" s="186">
        <v>38017</v>
      </c>
      <c r="B4305" s="186" t="s">
        <v>5111</v>
      </c>
      <c r="C4305" s="186" t="s">
        <v>175</v>
      </c>
      <c r="D4305" s="186" t="s">
        <v>177</v>
      </c>
      <c r="E4305" s="187">
        <v>8.86</v>
      </c>
    </row>
    <row r="4306" spans="1:5">
      <c r="A4306" s="186">
        <v>38018</v>
      </c>
      <c r="B4306" s="186" t="s">
        <v>5112</v>
      </c>
      <c r="C4306" s="186" t="s">
        <v>175</v>
      </c>
      <c r="D4306" s="186" t="s">
        <v>177</v>
      </c>
      <c r="E4306" s="187">
        <v>9.7799999999999994</v>
      </c>
    </row>
    <row r="4307" spans="1:5">
      <c r="A4307" s="186">
        <v>39895</v>
      </c>
      <c r="B4307" s="186" t="s">
        <v>5113</v>
      </c>
      <c r="C4307" s="186" t="s">
        <v>175</v>
      </c>
      <c r="D4307" s="186" t="s">
        <v>177</v>
      </c>
      <c r="E4307" s="187">
        <v>52.71</v>
      </c>
    </row>
    <row r="4308" spans="1:5">
      <c r="A4308" s="186">
        <v>39896</v>
      </c>
      <c r="B4308" s="186" t="s">
        <v>5114</v>
      </c>
      <c r="C4308" s="186" t="s">
        <v>175</v>
      </c>
      <c r="D4308" s="186" t="s">
        <v>177</v>
      </c>
      <c r="E4308" s="187">
        <v>77.25</v>
      </c>
    </row>
    <row r="4309" spans="1:5">
      <c r="A4309" s="186">
        <v>38873</v>
      </c>
      <c r="B4309" s="186" t="s">
        <v>5115</v>
      </c>
      <c r="C4309" s="186" t="s">
        <v>175</v>
      </c>
      <c r="D4309" s="186" t="s">
        <v>177</v>
      </c>
      <c r="E4309" s="187">
        <v>20.07</v>
      </c>
    </row>
    <row r="4310" spans="1:5">
      <c r="A4310" s="186">
        <v>38874</v>
      </c>
      <c r="B4310" s="186" t="s">
        <v>5116</v>
      </c>
      <c r="C4310" s="186" t="s">
        <v>175</v>
      </c>
      <c r="D4310" s="186" t="s">
        <v>177</v>
      </c>
      <c r="E4310" s="187">
        <v>24.4</v>
      </c>
    </row>
    <row r="4311" spans="1:5">
      <c r="A4311" s="186">
        <v>38875</v>
      </c>
      <c r="B4311" s="186" t="s">
        <v>5117</v>
      </c>
      <c r="C4311" s="186" t="s">
        <v>175</v>
      </c>
      <c r="D4311" s="186" t="s">
        <v>177</v>
      </c>
      <c r="E4311" s="187">
        <v>43.13</v>
      </c>
    </row>
    <row r="4312" spans="1:5">
      <c r="A4312" s="186">
        <v>38876</v>
      </c>
      <c r="B4312" s="186" t="s">
        <v>5118</v>
      </c>
      <c r="C4312" s="186" t="s">
        <v>175</v>
      </c>
      <c r="D4312" s="186" t="s">
        <v>177</v>
      </c>
      <c r="E4312" s="187">
        <v>58.02</v>
      </c>
    </row>
    <row r="4313" spans="1:5">
      <c r="A4313" s="186">
        <v>39000</v>
      </c>
      <c r="B4313" s="186" t="s">
        <v>5119</v>
      </c>
      <c r="C4313" s="186" t="s">
        <v>175</v>
      </c>
      <c r="D4313" s="186" t="s">
        <v>177</v>
      </c>
      <c r="E4313" s="187">
        <v>41.49</v>
      </c>
    </row>
    <row r="4314" spans="1:5">
      <c r="A4314" s="186">
        <v>38674</v>
      </c>
      <c r="B4314" s="186" t="s">
        <v>5120</v>
      </c>
      <c r="C4314" s="186" t="s">
        <v>175</v>
      </c>
      <c r="D4314" s="186" t="s">
        <v>177</v>
      </c>
      <c r="E4314" s="187">
        <v>30.83</v>
      </c>
    </row>
    <row r="4315" spans="1:5">
      <c r="A4315" s="186">
        <v>38911</v>
      </c>
      <c r="B4315" s="186" t="s">
        <v>5121</v>
      </c>
      <c r="C4315" s="186" t="s">
        <v>175</v>
      </c>
      <c r="D4315" s="186" t="s">
        <v>177</v>
      </c>
      <c r="E4315" s="187">
        <v>71.959999999999994</v>
      </c>
    </row>
    <row r="4316" spans="1:5">
      <c r="A4316" s="186">
        <v>38912</v>
      </c>
      <c r="B4316" s="186" t="s">
        <v>5122</v>
      </c>
      <c r="C4316" s="186" t="s">
        <v>175</v>
      </c>
      <c r="D4316" s="186" t="s">
        <v>177</v>
      </c>
      <c r="E4316" s="187">
        <v>91.45</v>
      </c>
    </row>
    <row r="4317" spans="1:5">
      <c r="A4317" s="186">
        <v>38019</v>
      </c>
      <c r="B4317" s="186" t="s">
        <v>5123</v>
      </c>
      <c r="C4317" s="186" t="s">
        <v>175</v>
      </c>
      <c r="D4317" s="186" t="s">
        <v>177</v>
      </c>
      <c r="E4317" s="187">
        <v>7.73</v>
      </c>
    </row>
    <row r="4318" spans="1:5">
      <c r="A4318" s="186">
        <v>38020</v>
      </c>
      <c r="B4318" s="186" t="s">
        <v>5124</v>
      </c>
      <c r="C4318" s="186" t="s">
        <v>175</v>
      </c>
      <c r="D4318" s="186" t="s">
        <v>177</v>
      </c>
      <c r="E4318" s="187">
        <v>9.7799999999999994</v>
      </c>
    </row>
    <row r="4319" spans="1:5">
      <c r="A4319" s="186">
        <v>38454</v>
      </c>
      <c r="B4319" s="186" t="s">
        <v>5125</v>
      </c>
      <c r="C4319" s="186" t="s">
        <v>175</v>
      </c>
      <c r="D4319" s="186" t="s">
        <v>177</v>
      </c>
      <c r="E4319" s="187">
        <v>7.57</v>
      </c>
    </row>
    <row r="4320" spans="1:5">
      <c r="A4320" s="186">
        <v>38455</v>
      </c>
      <c r="B4320" s="186" t="s">
        <v>5126</v>
      </c>
      <c r="C4320" s="186" t="s">
        <v>175</v>
      </c>
      <c r="D4320" s="186" t="s">
        <v>177</v>
      </c>
      <c r="E4320" s="187">
        <v>6.93</v>
      </c>
    </row>
    <row r="4321" spans="1:5">
      <c r="A4321" s="186">
        <v>38462</v>
      </c>
      <c r="B4321" s="186" t="s">
        <v>5127</v>
      </c>
      <c r="C4321" s="186" t="s">
        <v>175</v>
      </c>
      <c r="D4321" s="186" t="s">
        <v>177</v>
      </c>
      <c r="E4321" s="187">
        <v>195.63</v>
      </c>
    </row>
    <row r="4322" spans="1:5">
      <c r="A4322" s="186">
        <v>36362</v>
      </c>
      <c r="B4322" s="186" t="s">
        <v>5128</v>
      </c>
      <c r="C4322" s="186" t="s">
        <v>175</v>
      </c>
      <c r="D4322" s="186" t="s">
        <v>177</v>
      </c>
      <c r="E4322" s="187">
        <v>2.98</v>
      </c>
    </row>
    <row r="4323" spans="1:5">
      <c r="A4323" s="186">
        <v>36298</v>
      </c>
      <c r="B4323" s="186" t="s">
        <v>5129</v>
      </c>
      <c r="C4323" s="186" t="s">
        <v>175</v>
      </c>
      <c r="D4323" s="186" t="s">
        <v>177</v>
      </c>
      <c r="E4323" s="187">
        <v>4.41</v>
      </c>
    </row>
    <row r="4324" spans="1:5">
      <c r="A4324" s="186">
        <v>38456</v>
      </c>
      <c r="B4324" s="186" t="s">
        <v>5130</v>
      </c>
      <c r="C4324" s="186" t="s">
        <v>175</v>
      </c>
      <c r="D4324" s="186" t="s">
        <v>177</v>
      </c>
      <c r="E4324" s="187">
        <v>7.2</v>
      </c>
    </row>
    <row r="4325" spans="1:5">
      <c r="A4325" s="186">
        <v>38457</v>
      </c>
      <c r="B4325" s="186" t="s">
        <v>5131</v>
      </c>
      <c r="C4325" s="186" t="s">
        <v>175</v>
      </c>
      <c r="D4325" s="186" t="s">
        <v>177</v>
      </c>
      <c r="E4325" s="187">
        <v>16.22</v>
      </c>
    </row>
    <row r="4326" spans="1:5">
      <c r="A4326" s="186">
        <v>38458</v>
      </c>
      <c r="B4326" s="186" t="s">
        <v>5132</v>
      </c>
      <c r="C4326" s="186" t="s">
        <v>175</v>
      </c>
      <c r="D4326" s="186" t="s">
        <v>177</v>
      </c>
      <c r="E4326" s="187">
        <v>21.74</v>
      </c>
    </row>
    <row r="4327" spans="1:5">
      <c r="A4327" s="186">
        <v>38459</v>
      </c>
      <c r="B4327" s="186" t="s">
        <v>5133</v>
      </c>
      <c r="C4327" s="186" t="s">
        <v>175</v>
      </c>
      <c r="D4327" s="186" t="s">
        <v>177</v>
      </c>
      <c r="E4327" s="187">
        <v>38.369999999999997</v>
      </c>
    </row>
    <row r="4328" spans="1:5">
      <c r="A4328" s="186">
        <v>38460</v>
      </c>
      <c r="B4328" s="186" t="s">
        <v>5134</v>
      </c>
      <c r="C4328" s="186" t="s">
        <v>175</v>
      </c>
      <c r="D4328" s="186" t="s">
        <v>177</v>
      </c>
      <c r="E4328" s="187">
        <v>80.14</v>
      </c>
    </row>
    <row r="4329" spans="1:5">
      <c r="A4329" s="186">
        <v>38461</v>
      </c>
      <c r="B4329" s="186" t="s">
        <v>5135</v>
      </c>
      <c r="C4329" s="186" t="s">
        <v>175</v>
      </c>
      <c r="D4329" s="186" t="s">
        <v>177</v>
      </c>
      <c r="E4329" s="187">
        <v>122.25</v>
      </c>
    </row>
    <row r="4330" spans="1:5">
      <c r="A4330" s="186">
        <v>7094</v>
      </c>
      <c r="B4330" s="186" t="s">
        <v>5136</v>
      </c>
      <c r="C4330" s="186" t="s">
        <v>175</v>
      </c>
      <c r="D4330" s="186" t="s">
        <v>176</v>
      </c>
      <c r="E4330" s="187">
        <v>14.39</v>
      </c>
    </row>
    <row r="4331" spans="1:5">
      <c r="A4331" s="186">
        <v>7116</v>
      </c>
      <c r="B4331" s="186" t="s">
        <v>5137</v>
      </c>
      <c r="C4331" s="186" t="s">
        <v>175</v>
      </c>
      <c r="D4331" s="186" t="s">
        <v>176</v>
      </c>
      <c r="E4331" s="187">
        <v>3.87</v>
      </c>
    </row>
    <row r="4332" spans="1:5">
      <c r="A4332" s="186">
        <v>7118</v>
      </c>
      <c r="B4332" s="186" t="s">
        <v>5138</v>
      </c>
      <c r="C4332" s="186" t="s">
        <v>175</v>
      </c>
      <c r="D4332" s="186" t="s">
        <v>176</v>
      </c>
      <c r="E4332" s="187">
        <v>31.75</v>
      </c>
    </row>
    <row r="4333" spans="1:5">
      <c r="A4333" s="186">
        <v>7117</v>
      </c>
      <c r="B4333" s="186" t="s">
        <v>5139</v>
      </c>
      <c r="C4333" s="186" t="s">
        <v>175</v>
      </c>
      <c r="D4333" s="186" t="s">
        <v>176</v>
      </c>
      <c r="E4333" s="187">
        <v>28.23</v>
      </c>
    </row>
    <row r="4334" spans="1:5">
      <c r="A4334" s="186">
        <v>7098</v>
      </c>
      <c r="B4334" s="186" t="s">
        <v>5140</v>
      </c>
      <c r="C4334" s="186" t="s">
        <v>175</v>
      </c>
      <c r="D4334" s="186" t="s">
        <v>176</v>
      </c>
      <c r="E4334" s="187">
        <v>3.93</v>
      </c>
    </row>
    <row r="4335" spans="1:5">
      <c r="A4335" s="186">
        <v>7110</v>
      </c>
      <c r="B4335" s="186" t="s">
        <v>5141</v>
      </c>
      <c r="C4335" s="186" t="s">
        <v>175</v>
      </c>
      <c r="D4335" s="186" t="s">
        <v>176</v>
      </c>
      <c r="E4335" s="187">
        <v>69.05</v>
      </c>
    </row>
    <row r="4336" spans="1:5">
      <c r="A4336" s="186">
        <v>7123</v>
      </c>
      <c r="B4336" s="186" t="s">
        <v>5142</v>
      </c>
      <c r="C4336" s="186" t="s">
        <v>175</v>
      </c>
      <c r="D4336" s="186" t="s">
        <v>176</v>
      </c>
      <c r="E4336" s="187">
        <v>5.0599999999999996</v>
      </c>
    </row>
    <row r="4337" spans="1:5">
      <c r="A4337" s="186">
        <v>7121</v>
      </c>
      <c r="B4337" s="186" t="s">
        <v>5143</v>
      </c>
      <c r="C4337" s="186" t="s">
        <v>175</v>
      </c>
      <c r="D4337" s="186" t="s">
        <v>176</v>
      </c>
      <c r="E4337" s="187">
        <v>12.48</v>
      </c>
    </row>
    <row r="4338" spans="1:5">
      <c r="A4338" s="186">
        <v>7137</v>
      </c>
      <c r="B4338" s="186" t="s">
        <v>5144</v>
      </c>
      <c r="C4338" s="186" t="s">
        <v>175</v>
      </c>
      <c r="D4338" s="186" t="s">
        <v>176</v>
      </c>
      <c r="E4338" s="187">
        <v>11.23</v>
      </c>
    </row>
    <row r="4339" spans="1:5">
      <c r="A4339" s="186">
        <v>7122</v>
      </c>
      <c r="B4339" s="186" t="s">
        <v>5145</v>
      </c>
      <c r="C4339" s="186" t="s">
        <v>175</v>
      </c>
      <c r="D4339" s="186" t="s">
        <v>176</v>
      </c>
      <c r="E4339" s="187">
        <v>14.03</v>
      </c>
    </row>
    <row r="4340" spans="1:5">
      <c r="A4340" s="186">
        <v>7114</v>
      </c>
      <c r="B4340" s="186" t="s">
        <v>5146</v>
      </c>
      <c r="C4340" s="186" t="s">
        <v>175</v>
      </c>
      <c r="D4340" s="186" t="s">
        <v>176</v>
      </c>
      <c r="E4340" s="187">
        <v>21.64</v>
      </c>
    </row>
    <row r="4341" spans="1:5">
      <c r="A4341" s="186">
        <v>7109</v>
      </c>
      <c r="B4341" s="186" t="s">
        <v>5147</v>
      </c>
      <c r="C4341" s="186" t="s">
        <v>175</v>
      </c>
      <c r="D4341" s="186" t="s">
        <v>176</v>
      </c>
      <c r="E4341" s="187">
        <v>3.79</v>
      </c>
    </row>
    <row r="4342" spans="1:5">
      <c r="A4342" s="186">
        <v>7135</v>
      </c>
      <c r="B4342" s="186" t="s">
        <v>5148</v>
      </c>
      <c r="C4342" s="186" t="s">
        <v>175</v>
      </c>
      <c r="D4342" s="186" t="s">
        <v>176</v>
      </c>
      <c r="E4342" s="187">
        <v>5.91</v>
      </c>
    </row>
    <row r="4343" spans="1:5">
      <c r="A4343" s="186">
        <v>37947</v>
      </c>
      <c r="B4343" s="186" t="s">
        <v>5149</v>
      </c>
      <c r="C4343" s="186" t="s">
        <v>175</v>
      </c>
      <c r="D4343" s="186" t="s">
        <v>176</v>
      </c>
      <c r="E4343" s="187">
        <v>5.99</v>
      </c>
    </row>
    <row r="4344" spans="1:5">
      <c r="A4344" s="186">
        <v>7103</v>
      </c>
      <c r="B4344" s="186" t="s">
        <v>5150</v>
      </c>
      <c r="C4344" s="186" t="s">
        <v>175</v>
      </c>
      <c r="D4344" s="186" t="s">
        <v>176</v>
      </c>
      <c r="E4344" s="187">
        <v>13.73</v>
      </c>
    </row>
    <row r="4345" spans="1:5">
      <c r="A4345" s="186">
        <v>40419</v>
      </c>
      <c r="B4345" s="186" t="s">
        <v>5151</v>
      </c>
      <c r="C4345" s="186" t="s">
        <v>175</v>
      </c>
      <c r="D4345" s="186" t="s">
        <v>177</v>
      </c>
      <c r="E4345" s="187">
        <v>37.729999999999997</v>
      </c>
    </row>
    <row r="4346" spans="1:5">
      <c r="A4346" s="186">
        <v>40420</v>
      </c>
      <c r="B4346" s="186" t="s">
        <v>5152</v>
      </c>
      <c r="C4346" s="186" t="s">
        <v>175</v>
      </c>
      <c r="D4346" s="186" t="s">
        <v>177</v>
      </c>
      <c r="E4346" s="187">
        <v>55.04</v>
      </c>
    </row>
    <row r="4347" spans="1:5">
      <c r="A4347" s="186">
        <v>40421</v>
      </c>
      <c r="B4347" s="186" t="s">
        <v>5153</v>
      </c>
      <c r="C4347" s="186" t="s">
        <v>175</v>
      </c>
      <c r="D4347" s="186" t="s">
        <v>177</v>
      </c>
      <c r="E4347" s="187">
        <v>58.6</v>
      </c>
    </row>
    <row r="4348" spans="1:5">
      <c r="A4348" s="186">
        <v>7126</v>
      </c>
      <c r="B4348" s="186" t="s">
        <v>5154</v>
      </c>
      <c r="C4348" s="186" t="s">
        <v>175</v>
      </c>
      <c r="D4348" s="186" t="s">
        <v>176</v>
      </c>
      <c r="E4348" s="187">
        <v>28.8</v>
      </c>
    </row>
    <row r="4349" spans="1:5">
      <c r="A4349" s="186">
        <v>38905</v>
      </c>
      <c r="B4349" s="186" t="s">
        <v>5155</v>
      </c>
      <c r="C4349" s="186" t="s">
        <v>175</v>
      </c>
      <c r="D4349" s="186" t="s">
        <v>177</v>
      </c>
      <c r="E4349" s="187">
        <v>22.55</v>
      </c>
    </row>
    <row r="4350" spans="1:5">
      <c r="A4350" s="186">
        <v>38907</v>
      </c>
      <c r="B4350" s="186" t="s">
        <v>5156</v>
      </c>
      <c r="C4350" s="186" t="s">
        <v>175</v>
      </c>
      <c r="D4350" s="186" t="s">
        <v>177</v>
      </c>
      <c r="E4350" s="187">
        <v>23.99</v>
      </c>
    </row>
    <row r="4351" spans="1:5">
      <c r="A4351" s="186">
        <v>38908</v>
      </c>
      <c r="B4351" s="186" t="s">
        <v>5157</v>
      </c>
      <c r="C4351" s="186" t="s">
        <v>175</v>
      </c>
      <c r="D4351" s="186" t="s">
        <v>177</v>
      </c>
      <c r="E4351" s="187">
        <v>27</v>
      </c>
    </row>
    <row r="4352" spans="1:5">
      <c r="A4352" s="186">
        <v>38909</v>
      </c>
      <c r="B4352" s="186" t="s">
        <v>5158</v>
      </c>
      <c r="C4352" s="186" t="s">
        <v>175</v>
      </c>
      <c r="D4352" s="186" t="s">
        <v>177</v>
      </c>
      <c r="E4352" s="187">
        <v>38.81</v>
      </c>
    </row>
    <row r="4353" spans="1:5">
      <c r="A4353" s="186">
        <v>38910</v>
      </c>
      <c r="B4353" s="186" t="s">
        <v>5159</v>
      </c>
      <c r="C4353" s="186" t="s">
        <v>175</v>
      </c>
      <c r="D4353" s="186" t="s">
        <v>177</v>
      </c>
      <c r="E4353" s="187">
        <v>41.92</v>
      </c>
    </row>
    <row r="4354" spans="1:5">
      <c r="A4354" s="186">
        <v>38897</v>
      </c>
      <c r="B4354" s="186" t="s">
        <v>5160</v>
      </c>
      <c r="C4354" s="186" t="s">
        <v>175</v>
      </c>
      <c r="D4354" s="186" t="s">
        <v>177</v>
      </c>
      <c r="E4354" s="187">
        <v>22.64</v>
      </c>
    </row>
    <row r="4355" spans="1:5">
      <c r="A4355" s="186">
        <v>38899</v>
      </c>
      <c r="B4355" s="186" t="s">
        <v>5161</v>
      </c>
      <c r="C4355" s="186" t="s">
        <v>175</v>
      </c>
      <c r="D4355" s="186" t="s">
        <v>177</v>
      </c>
      <c r="E4355" s="187">
        <v>25.47</v>
      </c>
    </row>
    <row r="4356" spans="1:5">
      <c r="A4356" s="186">
        <v>38900</v>
      </c>
      <c r="B4356" s="186" t="s">
        <v>5162</v>
      </c>
      <c r="C4356" s="186" t="s">
        <v>175</v>
      </c>
      <c r="D4356" s="186" t="s">
        <v>177</v>
      </c>
      <c r="E4356" s="187">
        <v>26.55</v>
      </c>
    </row>
    <row r="4357" spans="1:5">
      <c r="A4357" s="186">
        <v>38901</v>
      </c>
      <c r="B4357" s="186" t="s">
        <v>5163</v>
      </c>
      <c r="C4357" s="186" t="s">
        <v>175</v>
      </c>
      <c r="D4357" s="186" t="s">
        <v>177</v>
      </c>
      <c r="E4357" s="187">
        <v>43.44</v>
      </c>
    </row>
    <row r="4358" spans="1:5">
      <c r="A4358" s="186">
        <v>38904</v>
      </c>
      <c r="B4358" s="186" t="s">
        <v>5164</v>
      </c>
      <c r="C4358" s="186" t="s">
        <v>175</v>
      </c>
      <c r="D4358" s="186" t="s">
        <v>177</v>
      </c>
      <c r="E4358" s="187">
        <v>70.569999999999993</v>
      </c>
    </row>
    <row r="4359" spans="1:5">
      <c r="A4359" s="186">
        <v>38903</v>
      </c>
      <c r="B4359" s="186" t="s">
        <v>5165</v>
      </c>
      <c r="C4359" s="186" t="s">
        <v>175</v>
      </c>
      <c r="D4359" s="186" t="s">
        <v>177</v>
      </c>
      <c r="E4359" s="187">
        <v>70.13</v>
      </c>
    </row>
    <row r="4360" spans="1:5">
      <c r="A4360" s="186">
        <v>7091</v>
      </c>
      <c r="B4360" s="186" t="s">
        <v>5166</v>
      </c>
      <c r="C4360" s="186" t="s">
        <v>175</v>
      </c>
      <c r="D4360" s="186" t="s">
        <v>176</v>
      </c>
      <c r="E4360" s="187">
        <v>18.2</v>
      </c>
    </row>
    <row r="4361" spans="1:5">
      <c r="A4361" s="186">
        <v>11655</v>
      </c>
      <c r="B4361" s="186" t="s">
        <v>5167</v>
      </c>
      <c r="C4361" s="186" t="s">
        <v>175</v>
      </c>
      <c r="D4361" s="186" t="s">
        <v>176</v>
      </c>
      <c r="E4361" s="187">
        <v>17.39</v>
      </c>
    </row>
    <row r="4362" spans="1:5">
      <c r="A4362" s="186">
        <v>11656</v>
      </c>
      <c r="B4362" s="186" t="s">
        <v>5168</v>
      </c>
      <c r="C4362" s="186" t="s">
        <v>175</v>
      </c>
      <c r="D4362" s="186" t="s">
        <v>176</v>
      </c>
      <c r="E4362" s="187">
        <v>18.18</v>
      </c>
    </row>
    <row r="4363" spans="1:5">
      <c r="A4363" s="186">
        <v>37948</v>
      </c>
      <c r="B4363" s="186" t="s">
        <v>5169</v>
      </c>
      <c r="C4363" s="186" t="s">
        <v>175</v>
      </c>
      <c r="D4363" s="186" t="s">
        <v>176</v>
      </c>
      <c r="E4363" s="187">
        <v>3.68</v>
      </c>
    </row>
    <row r="4364" spans="1:5">
      <c r="A4364" s="186">
        <v>7097</v>
      </c>
      <c r="B4364" s="186" t="s">
        <v>5170</v>
      </c>
      <c r="C4364" s="186" t="s">
        <v>175</v>
      </c>
      <c r="D4364" s="186" t="s">
        <v>176</v>
      </c>
      <c r="E4364" s="187">
        <v>8.08</v>
      </c>
    </row>
    <row r="4365" spans="1:5">
      <c r="A4365" s="186">
        <v>11657</v>
      </c>
      <c r="B4365" s="186" t="s">
        <v>5171</v>
      </c>
      <c r="C4365" s="186" t="s">
        <v>175</v>
      </c>
      <c r="D4365" s="186" t="s">
        <v>176</v>
      </c>
      <c r="E4365" s="187">
        <v>15.85</v>
      </c>
    </row>
    <row r="4366" spans="1:5">
      <c r="A4366" s="186">
        <v>11658</v>
      </c>
      <c r="B4366" s="186" t="s">
        <v>5172</v>
      </c>
      <c r="C4366" s="186" t="s">
        <v>175</v>
      </c>
      <c r="D4366" s="186" t="s">
        <v>176</v>
      </c>
      <c r="E4366" s="187">
        <v>16.14</v>
      </c>
    </row>
    <row r="4367" spans="1:5">
      <c r="A4367" s="186">
        <v>7146</v>
      </c>
      <c r="B4367" s="186" t="s">
        <v>5173</v>
      </c>
      <c r="C4367" s="186" t="s">
        <v>175</v>
      </c>
      <c r="D4367" s="186" t="s">
        <v>176</v>
      </c>
      <c r="E4367" s="187">
        <v>213.83</v>
      </c>
    </row>
    <row r="4368" spans="1:5">
      <c r="A4368" s="186">
        <v>7138</v>
      </c>
      <c r="B4368" s="186" t="s">
        <v>5174</v>
      </c>
      <c r="C4368" s="186" t="s">
        <v>175</v>
      </c>
      <c r="D4368" s="186" t="s">
        <v>176</v>
      </c>
      <c r="E4368" s="187">
        <v>1.21</v>
      </c>
    </row>
    <row r="4369" spans="1:5">
      <c r="A4369" s="186">
        <v>7139</v>
      </c>
      <c r="B4369" s="186" t="s">
        <v>5175</v>
      </c>
      <c r="C4369" s="186" t="s">
        <v>175</v>
      </c>
      <c r="D4369" s="186" t="s">
        <v>176</v>
      </c>
      <c r="E4369" s="187">
        <v>1.58</v>
      </c>
    </row>
    <row r="4370" spans="1:5">
      <c r="A4370" s="186">
        <v>7140</v>
      </c>
      <c r="B4370" s="186" t="s">
        <v>5176</v>
      </c>
      <c r="C4370" s="186" t="s">
        <v>175</v>
      </c>
      <c r="D4370" s="186" t="s">
        <v>176</v>
      </c>
      <c r="E4370" s="187">
        <v>5.27</v>
      </c>
    </row>
    <row r="4371" spans="1:5">
      <c r="A4371" s="186">
        <v>7141</v>
      </c>
      <c r="B4371" s="186" t="s">
        <v>5177</v>
      </c>
      <c r="C4371" s="186" t="s">
        <v>175</v>
      </c>
      <c r="D4371" s="186" t="s">
        <v>176</v>
      </c>
      <c r="E4371" s="187">
        <v>11.54</v>
      </c>
    </row>
    <row r="4372" spans="1:5">
      <c r="A4372" s="186">
        <v>7143</v>
      </c>
      <c r="B4372" s="186" t="s">
        <v>5178</v>
      </c>
      <c r="C4372" s="186" t="s">
        <v>175</v>
      </c>
      <c r="D4372" s="186" t="s">
        <v>176</v>
      </c>
      <c r="E4372" s="187">
        <v>38.43</v>
      </c>
    </row>
    <row r="4373" spans="1:5">
      <c r="A4373" s="186">
        <v>7144</v>
      </c>
      <c r="B4373" s="186" t="s">
        <v>5179</v>
      </c>
      <c r="C4373" s="186" t="s">
        <v>175</v>
      </c>
      <c r="D4373" s="186" t="s">
        <v>176</v>
      </c>
      <c r="E4373" s="187">
        <v>76.88</v>
      </c>
    </row>
    <row r="4374" spans="1:5">
      <c r="A4374" s="186">
        <v>7145</v>
      </c>
      <c r="B4374" s="186" t="s">
        <v>5180</v>
      </c>
      <c r="C4374" s="186" t="s">
        <v>175</v>
      </c>
      <c r="D4374" s="186" t="s">
        <v>176</v>
      </c>
      <c r="E4374" s="187">
        <v>126.08</v>
      </c>
    </row>
    <row r="4375" spans="1:5">
      <c r="A4375" s="186">
        <v>7142</v>
      </c>
      <c r="B4375" s="186" t="s">
        <v>5181</v>
      </c>
      <c r="C4375" s="186" t="s">
        <v>175</v>
      </c>
      <c r="D4375" s="186" t="s">
        <v>176</v>
      </c>
      <c r="E4375" s="187">
        <v>12.9</v>
      </c>
    </row>
    <row r="4376" spans="1:5">
      <c r="A4376" s="186">
        <v>3593</v>
      </c>
      <c r="B4376" s="186" t="s">
        <v>5182</v>
      </c>
      <c r="C4376" s="186" t="s">
        <v>175</v>
      </c>
      <c r="D4376" s="186" t="s">
        <v>177</v>
      </c>
      <c r="E4376" s="187">
        <v>87.84</v>
      </c>
    </row>
    <row r="4377" spans="1:5">
      <c r="A4377" s="186">
        <v>3588</v>
      </c>
      <c r="B4377" s="186" t="s">
        <v>5183</v>
      </c>
      <c r="C4377" s="186" t="s">
        <v>175</v>
      </c>
      <c r="D4377" s="186" t="s">
        <v>177</v>
      </c>
      <c r="E4377" s="187">
        <v>67.709999999999994</v>
      </c>
    </row>
    <row r="4378" spans="1:5">
      <c r="A4378" s="186">
        <v>3585</v>
      </c>
      <c r="B4378" s="186" t="s">
        <v>5184</v>
      </c>
      <c r="C4378" s="186" t="s">
        <v>175</v>
      </c>
      <c r="D4378" s="186" t="s">
        <v>177</v>
      </c>
      <c r="E4378" s="187">
        <v>20.91</v>
      </c>
    </row>
    <row r="4379" spans="1:5">
      <c r="A4379" s="186">
        <v>3587</v>
      </c>
      <c r="B4379" s="186" t="s">
        <v>5185</v>
      </c>
      <c r="C4379" s="186" t="s">
        <v>175</v>
      </c>
      <c r="D4379" s="186" t="s">
        <v>177</v>
      </c>
      <c r="E4379" s="187">
        <v>42.01</v>
      </c>
    </row>
    <row r="4380" spans="1:5">
      <c r="A4380" s="186">
        <v>3590</v>
      </c>
      <c r="B4380" s="186" t="s">
        <v>5186</v>
      </c>
      <c r="C4380" s="186" t="s">
        <v>175</v>
      </c>
      <c r="D4380" s="186" t="s">
        <v>177</v>
      </c>
      <c r="E4380" s="187">
        <v>249.42</v>
      </c>
    </row>
    <row r="4381" spans="1:5">
      <c r="A4381" s="186">
        <v>3589</v>
      </c>
      <c r="B4381" s="186" t="s">
        <v>5187</v>
      </c>
      <c r="C4381" s="186" t="s">
        <v>175</v>
      </c>
      <c r="D4381" s="186" t="s">
        <v>177</v>
      </c>
      <c r="E4381" s="187">
        <v>133.87</v>
      </c>
    </row>
    <row r="4382" spans="1:5">
      <c r="A4382" s="186">
        <v>3586</v>
      </c>
      <c r="B4382" s="186" t="s">
        <v>5188</v>
      </c>
      <c r="C4382" s="186" t="s">
        <v>175</v>
      </c>
      <c r="D4382" s="186" t="s">
        <v>177</v>
      </c>
      <c r="E4382" s="187">
        <v>27.39</v>
      </c>
    </row>
    <row r="4383" spans="1:5">
      <c r="A4383" s="186">
        <v>3592</v>
      </c>
      <c r="B4383" s="186" t="s">
        <v>5189</v>
      </c>
      <c r="C4383" s="186" t="s">
        <v>175</v>
      </c>
      <c r="D4383" s="186" t="s">
        <v>177</v>
      </c>
      <c r="E4383" s="187">
        <v>394.26</v>
      </c>
    </row>
    <row r="4384" spans="1:5">
      <c r="A4384" s="186">
        <v>3591</v>
      </c>
      <c r="B4384" s="186" t="s">
        <v>5190</v>
      </c>
      <c r="C4384" s="186" t="s">
        <v>175</v>
      </c>
      <c r="D4384" s="186" t="s">
        <v>177</v>
      </c>
      <c r="E4384" s="187">
        <v>632.01</v>
      </c>
    </row>
    <row r="4385" spans="1:5">
      <c r="A4385" s="186">
        <v>40396</v>
      </c>
      <c r="B4385" s="186" t="s">
        <v>5191</v>
      </c>
      <c r="C4385" s="186" t="s">
        <v>175</v>
      </c>
      <c r="D4385" s="186" t="s">
        <v>177</v>
      </c>
      <c r="E4385" s="187">
        <v>115.07</v>
      </c>
    </row>
    <row r="4386" spans="1:5">
      <c r="A4386" s="186">
        <v>40395</v>
      </c>
      <c r="B4386" s="186" t="s">
        <v>5192</v>
      </c>
      <c r="C4386" s="186" t="s">
        <v>175</v>
      </c>
      <c r="D4386" s="186" t="s">
        <v>177</v>
      </c>
      <c r="E4386" s="187">
        <v>88.31</v>
      </c>
    </row>
    <row r="4387" spans="1:5">
      <c r="A4387" s="186">
        <v>40392</v>
      </c>
      <c r="B4387" s="186" t="s">
        <v>5193</v>
      </c>
      <c r="C4387" s="186" t="s">
        <v>175</v>
      </c>
      <c r="D4387" s="186" t="s">
        <v>177</v>
      </c>
      <c r="E4387" s="187">
        <v>28.41</v>
      </c>
    </row>
    <row r="4388" spans="1:5">
      <c r="A4388" s="186">
        <v>40394</v>
      </c>
      <c r="B4388" s="186" t="s">
        <v>5194</v>
      </c>
      <c r="C4388" s="186" t="s">
        <v>175</v>
      </c>
      <c r="D4388" s="186" t="s">
        <v>177</v>
      </c>
      <c r="E4388" s="187">
        <v>57.49</v>
      </c>
    </row>
    <row r="4389" spans="1:5">
      <c r="A4389" s="186">
        <v>40398</v>
      </c>
      <c r="B4389" s="186" t="s">
        <v>5195</v>
      </c>
      <c r="C4389" s="186" t="s">
        <v>175</v>
      </c>
      <c r="D4389" s="186" t="s">
        <v>177</v>
      </c>
      <c r="E4389" s="187">
        <v>369.16</v>
      </c>
    </row>
    <row r="4390" spans="1:5">
      <c r="A4390" s="186">
        <v>40397</v>
      </c>
      <c r="B4390" s="186" t="s">
        <v>5196</v>
      </c>
      <c r="C4390" s="186" t="s">
        <v>175</v>
      </c>
      <c r="D4390" s="186" t="s">
        <v>177</v>
      </c>
      <c r="E4390" s="187">
        <v>189.05</v>
      </c>
    </row>
    <row r="4391" spans="1:5">
      <c r="A4391" s="186">
        <v>40393</v>
      </c>
      <c r="B4391" s="186" t="s">
        <v>5197</v>
      </c>
      <c r="C4391" s="186" t="s">
        <v>175</v>
      </c>
      <c r="D4391" s="186" t="s">
        <v>177</v>
      </c>
      <c r="E4391" s="187">
        <v>36.6</v>
      </c>
    </row>
    <row r="4392" spans="1:5">
      <c r="A4392" s="186">
        <v>40399</v>
      </c>
      <c r="B4392" s="186" t="s">
        <v>5198</v>
      </c>
      <c r="C4392" s="186" t="s">
        <v>175</v>
      </c>
      <c r="D4392" s="186" t="s">
        <v>177</v>
      </c>
      <c r="E4392" s="187">
        <v>603.95000000000005</v>
      </c>
    </row>
    <row r="4393" spans="1:5">
      <c r="A4393" s="186">
        <v>39322</v>
      </c>
      <c r="B4393" s="186" t="s">
        <v>5199</v>
      </c>
      <c r="C4393" s="186" t="s">
        <v>175</v>
      </c>
      <c r="D4393" s="186" t="s">
        <v>177</v>
      </c>
      <c r="E4393" s="187">
        <v>27.35</v>
      </c>
    </row>
    <row r="4394" spans="1:5">
      <c r="A4394" s="186">
        <v>39289</v>
      </c>
      <c r="B4394" s="186" t="s">
        <v>5200</v>
      </c>
      <c r="C4394" s="186" t="s">
        <v>175</v>
      </c>
      <c r="D4394" s="186" t="s">
        <v>177</v>
      </c>
      <c r="E4394" s="187">
        <v>32.770000000000003</v>
      </c>
    </row>
    <row r="4395" spans="1:5">
      <c r="A4395" s="186">
        <v>39290</v>
      </c>
      <c r="B4395" s="186" t="s">
        <v>5201</v>
      </c>
      <c r="C4395" s="186" t="s">
        <v>175</v>
      </c>
      <c r="D4395" s="186" t="s">
        <v>177</v>
      </c>
      <c r="E4395" s="187">
        <v>55.62</v>
      </c>
    </row>
    <row r="4396" spans="1:5">
      <c r="A4396" s="186">
        <v>39291</v>
      </c>
      <c r="B4396" s="186" t="s">
        <v>5202</v>
      </c>
      <c r="C4396" s="186" t="s">
        <v>175</v>
      </c>
      <c r="D4396" s="186" t="s">
        <v>177</v>
      </c>
      <c r="E4396" s="187">
        <v>83.27</v>
      </c>
    </row>
    <row r="4397" spans="1:5">
      <c r="A4397" s="186">
        <v>20174</v>
      </c>
      <c r="B4397" s="186" t="s">
        <v>5203</v>
      </c>
      <c r="C4397" s="186" t="s">
        <v>175</v>
      </c>
      <c r="D4397" s="186" t="s">
        <v>176</v>
      </c>
      <c r="E4397" s="187">
        <v>44.35</v>
      </c>
    </row>
    <row r="4398" spans="1:5">
      <c r="A4398" s="186">
        <v>41892</v>
      </c>
      <c r="B4398" s="186" t="s">
        <v>5204</v>
      </c>
      <c r="C4398" s="186" t="s">
        <v>175</v>
      </c>
      <c r="D4398" s="186" t="s">
        <v>177</v>
      </c>
      <c r="E4398" s="187">
        <v>130.1</v>
      </c>
    </row>
    <row r="4399" spans="1:5">
      <c r="A4399" s="186">
        <v>7048</v>
      </c>
      <c r="B4399" s="186" t="s">
        <v>5205</v>
      </c>
      <c r="C4399" s="186" t="s">
        <v>175</v>
      </c>
      <c r="D4399" s="186" t="s">
        <v>177</v>
      </c>
      <c r="E4399" s="187">
        <v>28.08</v>
      </c>
    </row>
    <row r="4400" spans="1:5">
      <c r="A4400" s="186">
        <v>7088</v>
      </c>
      <c r="B4400" s="186" t="s">
        <v>5206</v>
      </c>
      <c r="C4400" s="186" t="s">
        <v>175</v>
      </c>
      <c r="D4400" s="186" t="s">
        <v>177</v>
      </c>
      <c r="E4400" s="187">
        <v>61.4</v>
      </c>
    </row>
    <row r="4401" spans="1:5">
      <c r="A4401" s="186">
        <v>20179</v>
      </c>
      <c r="B4401" s="186" t="s">
        <v>5207</v>
      </c>
      <c r="C4401" s="186" t="s">
        <v>175</v>
      </c>
      <c r="D4401" s="186" t="s">
        <v>176</v>
      </c>
      <c r="E4401" s="187">
        <v>59.71</v>
      </c>
    </row>
    <row r="4402" spans="1:5">
      <c r="A4402" s="186">
        <v>20178</v>
      </c>
      <c r="B4402" s="186" t="s">
        <v>5208</v>
      </c>
      <c r="C4402" s="186" t="s">
        <v>175</v>
      </c>
      <c r="D4402" s="186" t="s">
        <v>176</v>
      </c>
      <c r="E4402" s="187">
        <v>52.77</v>
      </c>
    </row>
    <row r="4403" spans="1:5">
      <c r="A4403" s="186">
        <v>20180</v>
      </c>
      <c r="B4403" s="186" t="s">
        <v>5209</v>
      </c>
      <c r="C4403" s="186" t="s">
        <v>175</v>
      </c>
      <c r="D4403" s="186" t="s">
        <v>176</v>
      </c>
      <c r="E4403" s="187">
        <v>96.96</v>
      </c>
    </row>
    <row r="4404" spans="1:5">
      <c r="A4404" s="186">
        <v>20181</v>
      </c>
      <c r="B4404" s="186" t="s">
        <v>5210</v>
      </c>
      <c r="C4404" s="186" t="s">
        <v>175</v>
      </c>
      <c r="D4404" s="186" t="s">
        <v>176</v>
      </c>
      <c r="E4404" s="187">
        <v>143.84</v>
      </c>
    </row>
    <row r="4405" spans="1:5">
      <c r="A4405" s="186">
        <v>20177</v>
      </c>
      <c r="B4405" s="186" t="s">
        <v>5211</v>
      </c>
      <c r="C4405" s="186" t="s">
        <v>175</v>
      </c>
      <c r="D4405" s="186" t="s">
        <v>176</v>
      </c>
      <c r="E4405" s="187">
        <v>34.58</v>
      </c>
    </row>
    <row r="4406" spans="1:5">
      <c r="A4406" s="186">
        <v>7082</v>
      </c>
      <c r="B4406" s="186" t="s">
        <v>5212</v>
      </c>
      <c r="C4406" s="186" t="s">
        <v>175</v>
      </c>
      <c r="D4406" s="186" t="s">
        <v>177</v>
      </c>
      <c r="E4406" s="187">
        <v>72.44</v>
      </c>
    </row>
    <row r="4407" spans="1:5">
      <c r="A4407" s="186">
        <v>42707</v>
      </c>
      <c r="B4407" s="186" t="s">
        <v>5213</v>
      </c>
      <c r="C4407" s="186" t="s">
        <v>175</v>
      </c>
      <c r="D4407" s="186" t="s">
        <v>177</v>
      </c>
      <c r="E4407" s="187">
        <v>196.72</v>
      </c>
    </row>
    <row r="4408" spans="1:5">
      <c r="A4408" s="186">
        <v>7069</v>
      </c>
      <c r="B4408" s="186" t="s">
        <v>5214</v>
      </c>
      <c r="C4408" s="186" t="s">
        <v>175</v>
      </c>
      <c r="D4408" s="186" t="s">
        <v>177</v>
      </c>
      <c r="E4408" s="187">
        <v>160.76</v>
      </c>
    </row>
    <row r="4409" spans="1:5">
      <c r="A4409" s="186">
        <v>42708</v>
      </c>
      <c r="B4409" s="186" t="s">
        <v>5215</v>
      </c>
      <c r="C4409" s="186" t="s">
        <v>175</v>
      </c>
      <c r="D4409" s="186" t="s">
        <v>177</v>
      </c>
      <c r="E4409" s="187">
        <v>516.33000000000004</v>
      </c>
    </row>
    <row r="4410" spans="1:5">
      <c r="A4410" s="186">
        <v>7070</v>
      </c>
      <c r="B4410" s="186" t="s">
        <v>5216</v>
      </c>
      <c r="C4410" s="186" t="s">
        <v>175</v>
      </c>
      <c r="D4410" s="186" t="s">
        <v>177</v>
      </c>
      <c r="E4410" s="187">
        <v>230.21</v>
      </c>
    </row>
    <row r="4411" spans="1:5">
      <c r="A4411" s="186">
        <v>42709</v>
      </c>
      <c r="B4411" s="186" t="s">
        <v>5217</v>
      </c>
      <c r="C4411" s="186" t="s">
        <v>175</v>
      </c>
      <c r="D4411" s="186" t="s">
        <v>177</v>
      </c>
      <c r="E4411" s="187">
        <v>772.2</v>
      </c>
    </row>
    <row r="4412" spans="1:5">
      <c r="A4412" s="186">
        <v>42710</v>
      </c>
      <c r="B4412" s="186" t="s">
        <v>5218</v>
      </c>
      <c r="C4412" s="186" t="s">
        <v>175</v>
      </c>
      <c r="D4412" s="186" t="s">
        <v>177</v>
      </c>
      <c r="E4412" s="188">
        <v>2219.69</v>
      </c>
    </row>
    <row r="4413" spans="1:5">
      <c r="A4413" s="186">
        <v>42716</v>
      </c>
      <c r="B4413" s="186" t="s">
        <v>5219</v>
      </c>
      <c r="C4413" s="186" t="s">
        <v>175</v>
      </c>
      <c r="D4413" s="186" t="s">
        <v>177</v>
      </c>
      <c r="E4413" s="188">
        <v>2762.79</v>
      </c>
    </row>
    <row r="4414" spans="1:5">
      <c r="A4414" s="186">
        <v>20172</v>
      </c>
      <c r="B4414" s="186" t="s">
        <v>5220</v>
      </c>
      <c r="C4414" s="186" t="s">
        <v>175</v>
      </c>
      <c r="D4414" s="186" t="s">
        <v>177</v>
      </c>
      <c r="E4414" s="187">
        <v>53.13</v>
      </c>
    </row>
    <row r="4415" spans="1:5">
      <c r="A4415" s="186">
        <v>40945</v>
      </c>
      <c r="B4415" s="186" t="s">
        <v>5221</v>
      </c>
      <c r="C4415" s="186" t="s">
        <v>187</v>
      </c>
      <c r="D4415" s="186" t="s">
        <v>176</v>
      </c>
      <c r="E4415" s="187">
        <v>13.9</v>
      </c>
    </row>
    <row r="4416" spans="1:5">
      <c r="A4416" s="186">
        <v>40946</v>
      </c>
      <c r="B4416" s="186" t="s">
        <v>5222</v>
      </c>
      <c r="C4416" s="186" t="s">
        <v>188</v>
      </c>
      <c r="D4416" s="186" t="s">
        <v>176</v>
      </c>
      <c r="E4416" s="188">
        <v>2460.7199999999998</v>
      </c>
    </row>
    <row r="4417" spans="1:5">
      <c r="A4417" s="186">
        <v>7153</v>
      </c>
      <c r="B4417" s="186" t="s">
        <v>5223</v>
      </c>
      <c r="C4417" s="186" t="s">
        <v>187</v>
      </c>
      <c r="D4417" s="186" t="s">
        <v>176</v>
      </c>
      <c r="E4417" s="187">
        <v>24.44</v>
      </c>
    </row>
    <row r="4418" spans="1:5">
      <c r="A4418" s="186">
        <v>41089</v>
      </c>
      <c r="B4418" s="186" t="s">
        <v>5224</v>
      </c>
      <c r="C4418" s="186" t="s">
        <v>188</v>
      </c>
      <c r="D4418" s="186" t="s">
        <v>176</v>
      </c>
      <c r="E4418" s="188">
        <v>4322.8900000000003</v>
      </c>
    </row>
    <row r="4419" spans="1:5">
      <c r="A4419" s="186">
        <v>40943</v>
      </c>
      <c r="B4419" s="186" t="s">
        <v>5225</v>
      </c>
      <c r="C4419" s="186" t="s">
        <v>187</v>
      </c>
      <c r="D4419" s="186" t="s">
        <v>176</v>
      </c>
      <c r="E4419" s="187">
        <v>22.82</v>
      </c>
    </row>
    <row r="4420" spans="1:5">
      <c r="A4420" s="186">
        <v>40944</v>
      </c>
      <c r="B4420" s="186" t="s">
        <v>5226</v>
      </c>
      <c r="C4420" s="186" t="s">
        <v>188</v>
      </c>
      <c r="D4420" s="186" t="s">
        <v>176</v>
      </c>
      <c r="E4420" s="188">
        <v>4037.58</v>
      </c>
    </row>
    <row r="4421" spans="1:5">
      <c r="A4421" s="186">
        <v>6175</v>
      </c>
      <c r="B4421" s="186" t="s">
        <v>5227</v>
      </c>
      <c r="C4421" s="186" t="s">
        <v>187</v>
      </c>
      <c r="D4421" s="186" t="s">
        <v>176</v>
      </c>
      <c r="E4421" s="187">
        <v>24.79</v>
      </c>
    </row>
    <row r="4422" spans="1:5">
      <c r="A4422" s="186">
        <v>41092</v>
      </c>
      <c r="B4422" s="186" t="s">
        <v>5228</v>
      </c>
      <c r="C4422" s="186" t="s">
        <v>188</v>
      </c>
      <c r="D4422" s="186" t="s">
        <v>176</v>
      </c>
      <c r="E4422" s="188">
        <v>4385.75</v>
      </c>
    </row>
    <row r="4423" spans="1:5">
      <c r="A4423" s="186">
        <v>37712</v>
      </c>
      <c r="B4423" s="186" t="s">
        <v>5229</v>
      </c>
      <c r="C4423" s="186" t="s">
        <v>173</v>
      </c>
      <c r="D4423" s="186" t="s">
        <v>177</v>
      </c>
      <c r="E4423" s="187">
        <v>61.5</v>
      </c>
    </row>
    <row r="4424" spans="1:5">
      <c r="A4424" s="186">
        <v>34547</v>
      </c>
      <c r="B4424" s="186" t="s">
        <v>5230</v>
      </c>
      <c r="C4424" s="186" t="s">
        <v>181</v>
      </c>
      <c r="D4424" s="186" t="s">
        <v>176</v>
      </c>
      <c r="E4424" s="187">
        <v>4.24</v>
      </c>
    </row>
    <row r="4425" spans="1:5">
      <c r="A4425" s="186">
        <v>34548</v>
      </c>
      <c r="B4425" s="186" t="s">
        <v>5231</v>
      </c>
      <c r="C4425" s="186" t="s">
        <v>181</v>
      </c>
      <c r="D4425" s="186" t="s">
        <v>176</v>
      </c>
      <c r="E4425" s="187">
        <v>6.96</v>
      </c>
    </row>
    <row r="4426" spans="1:5">
      <c r="A4426" s="186">
        <v>34558</v>
      </c>
      <c r="B4426" s="186" t="s">
        <v>5232</v>
      </c>
      <c r="C4426" s="186" t="s">
        <v>181</v>
      </c>
      <c r="D4426" s="186" t="s">
        <v>176</v>
      </c>
      <c r="E4426" s="187">
        <v>3.45</v>
      </c>
    </row>
    <row r="4427" spans="1:5">
      <c r="A4427" s="186">
        <v>34550</v>
      </c>
      <c r="B4427" s="186" t="s">
        <v>5233</v>
      </c>
      <c r="C4427" s="186" t="s">
        <v>181</v>
      </c>
      <c r="D4427" s="186" t="s">
        <v>176</v>
      </c>
      <c r="E4427" s="187">
        <v>1.83</v>
      </c>
    </row>
    <row r="4428" spans="1:5">
      <c r="A4428" s="186">
        <v>34557</v>
      </c>
      <c r="B4428" s="186" t="s">
        <v>5234</v>
      </c>
      <c r="C4428" s="186" t="s">
        <v>181</v>
      </c>
      <c r="D4428" s="186" t="s">
        <v>176</v>
      </c>
      <c r="E4428" s="187">
        <v>2.68</v>
      </c>
    </row>
    <row r="4429" spans="1:5">
      <c r="A4429" s="186">
        <v>37411</v>
      </c>
      <c r="B4429" s="186" t="s">
        <v>5235</v>
      </c>
      <c r="C4429" s="186" t="s">
        <v>173</v>
      </c>
      <c r="D4429" s="186" t="s">
        <v>176</v>
      </c>
      <c r="E4429" s="187">
        <v>19.64</v>
      </c>
    </row>
    <row r="4430" spans="1:5">
      <c r="A4430" s="186">
        <v>39508</v>
      </c>
      <c r="B4430" s="186" t="s">
        <v>5236</v>
      </c>
      <c r="C4430" s="186" t="s">
        <v>173</v>
      </c>
      <c r="D4430" s="186" t="s">
        <v>176</v>
      </c>
      <c r="E4430" s="187">
        <v>11.03</v>
      </c>
    </row>
    <row r="4431" spans="1:5">
      <c r="A4431" s="186">
        <v>39507</v>
      </c>
      <c r="B4431" s="186" t="s">
        <v>5237</v>
      </c>
      <c r="C4431" s="186" t="s">
        <v>173</v>
      </c>
      <c r="D4431" s="186" t="s">
        <v>176</v>
      </c>
      <c r="E4431" s="187">
        <v>16.46</v>
      </c>
    </row>
    <row r="4432" spans="1:5">
      <c r="A4432" s="186">
        <v>7155</v>
      </c>
      <c r="B4432" s="186" t="s">
        <v>5238</v>
      </c>
      <c r="C4432" s="186" t="s">
        <v>173</v>
      </c>
      <c r="D4432" s="186" t="s">
        <v>176</v>
      </c>
      <c r="E4432" s="187">
        <v>21.13</v>
      </c>
    </row>
    <row r="4433" spans="1:5">
      <c r="A4433" s="186">
        <v>42406</v>
      </c>
      <c r="B4433" s="186" t="s">
        <v>5239</v>
      </c>
      <c r="C4433" s="186" t="s">
        <v>173</v>
      </c>
      <c r="D4433" s="186" t="s">
        <v>176</v>
      </c>
      <c r="E4433" s="187">
        <v>24.22</v>
      </c>
    </row>
    <row r="4434" spans="1:5">
      <c r="A4434" s="186">
        <v>7156</v>
      </c>
      <c r="B4434" s="186" t="s">
        <v>5240</v>
      </c>
      <c r="C4434" s="186" t="s">
        <v>173</v>
      </c>
      <c r="D4434" s="186" t="s">
        <v>174</v>
      </c>
      <c r="E4434" s="187">
        <v>30.31</v>
      </c>
    </row>
    <row r="4435" spans="1:5">
      <c r="A4435" s="186">
        <v>43127</v>
      </c>
      <c r="B4435" s="186" t="s">
        <v>5241</v>
      </c>
      <c r="C4435" s="186" t="s">
        <v>173</v>
      </c>
      <c r="D4435" s="186" t="s">
        <v>176</v>
      </c>
      <c r="E4435" s="187">
        <v>43.38</v>
      </c>
    </row>
    <row r="4436" spans="1:5">
      <c r="A4436" s="186">
        <v>10917</v>
      </c>
      <c r="B4436" s="186" t="s">
        <v>5242</v>
      </c>
      <c r="C4436" s="186" t="s">
        <v>173</v>
      </c>
      <c r="D4436" s="186" t="s">
        <v>176</v>
      </c>
      <c r="E4436" s="187">
        <v>9.15</v>
      </c>
    </row>
    <row r="4437" spans="1:5">
      <c r="A4437" s="186">
        <v>21141</v>
      </c>
      <c r="B4437" s="186" t="s">
        <v>5243</v>
      </c>
      <c r="C4437" s="186" t="s">
        <v>173</v>
      </c>
      <c r="D4437" s="186" t="s">
        <v>176</v>
      </c>
      <c r="E4437" s="187">
        <v>14.17</v>
      </c>
    </row>
    <row r="4438" spans="1:5">
      <c r="A4438" s="186">
        <v>39509</v>
      </c>
      <c r="B4438" s="186" t="s">
        <v>5244</v>
      </c>
      <c r="C4438" s="186" t="s">
        <v>173</v>
      </c>
      <c r="D4438" s="186" t="s">
        <v>176</v>
      </c>
      <c r="E4438" s="187">
        <v>13.63</v>
      </c>
    </row>
    <row r="4439" spans="1:5">
      <c r="A4439" s="186">
        <v>25988</v>
      </c>
      <c r="B4439" s="186" t="s">
        <v>5245</v>
      </c>
      <c r="C4439" s="186" t="s">
        <v>173</v>
      </c>
      <c r="D4439" s="186" t="s">
        <v>176</v>
      </c>
      <c r="E4439" s="187">
        <v>12.48</v>
      </c>
    </row>
    <row r="4440" spans="1:5">
      <c r="A4440" s="186">
        <v>7167</v>
      </c>
      <c r="B4440" s="186" t="s">
        <v>5246</v>
      </c>
      <c r="C4440" s="186" t="s">
        <v>173</v>
      </c>
      <c r="D4440" s="186" t="s">
        <v>176</v>
      </c>
      <c r="E4440" s="187">
        <v>24.49</v>
      </c>
    </row>
    <row r="4441" spans="1:5">
      <c r="A4441" s="186">
        <v>10928</v>
      </c>
      <c r="B4441" s="186" t="s">
        <v>5247</v>
      </c>
      <c r="C4441" s="186" t="s">
        <v>173</v>
      </c>
      <c r="D4441" s="186" t="s">
        <v>176</v>
      </c>
      <c r="E4441" s="187">
        <v>14.07</v>
      </c>
    </row>
    <row r="4442" spans="1:5">
      <c r="A4442" s="186">
        <v>10933</v>
      </c>
      <c r="B4442" s="186" t="s">
        <v>5248</v>
      </c>
      <c r="C4442" s="186" t="s">
        <v>173</v>
      </c>
      <c r="D4442" s="186" t="s">
        <v>176</v>
      </c>
      <c r="E4442" s="187">
        <v>21.22</v>
      </c>
    </row>
    <row r="4443" spans="1:5">
      <c r="A4443" s="186">
        <v>7158</v>
      </c>
      <c r="B4443" s="186" t="s">
        <v>5249</v>
      </c>
      <c r="C4443" s="186" t="s">
        <v>173</v>
      </c>
      <c r="D4443" s="186" t="s">
        <v>174</v>
      </c>
      <c r="E4443" s="187">
        <v>36</v>
      </c>
    </row>
    <row r="4444" spans="1:5">
      <c r="A4444" s="186">
        <v>10927</v>
      </c>
      <c r="B4444" s="186" t="s">
        <v>5250</v>
      </c>
      <c r="C4444" s="186" t="s">
        <v>173</v>
      </c>
      <c r="D4444" s="186" t="s">
        <v>176</v>
      </c>
      <c r="E4444" s="187">
        <v>23.02</v>
      </c>
    </row>
    <row r="4445" spans="1:5">
      <c r="A4445" s="186">
        <v>7162</v>
      </c>
      <c r="B4445" s="186" t="s">
        <v>5251</v>
      </c>
      <c r="C4445" s="186" t="s">
        <v>173</v>
      </c>
      <c r="D4445" s="186" t="s">
        <v>176</v>
      </c>
      <c r="E4445" s="187">
        <v>56.33</v>
      </c>
    </row>
    <row r="4446" spans="1:5">
      <c r="A4446" s="186">
        <v>10932</v>
      </c>
      <c r="B4446" s="186" t="s">
        <v>5252</v>
      </c>
      <c r="C4446" s="186" t="s">
        <v>173</v>
      </c>
      <c r="D4446" s="186" t="s">
        <v>176</v>
      </c>
      <c r="E4446" s="187">
        <v>97.98</v>
      </c>
    </row>
    <row r="4447" spans="1:5">
      <c r="A4447" s="186">
        <v>10937</v>
      </c>
      <c r="B4447" s="186" t="s">
        <v>5253</v>
      </c>
      <c r="C4447" s="186" t="s">
        <v>173</v>
      </c>
      <c r="D4447" s="186" t="s">
        <v>176</v>
      </c>
      <c r="E4447" s="187">
        <v>25.18</v>
      </c>
    </row>
    <row r="4448" spans="1:5">
      <c r="A4448" s="186">
        <v>10935</v>
      </c>
      <c r="B4448" s="186" t="s">
        <v>5254</v>
      </c>
      <c r="C4448" s="186" t="s">
        <v>173</v>
      </c>
      <c r="D4448" s="186" t="s">
        <v>176</v>
      </c>
      <c r="E4448" s="187">
        <v>43.68</v>
      </c>
    </row>
    <row r="4449" spans="1:5">
      <c r="A4449" s="186">
        <v>10931</v>
      </c>
      <c r="B4449" s="186" t="s">
        <v>5255</v>
      </c>
      <c r="C4449" s="186" t="s">
        <v>173</v>
      </c>
      <c r="D4449" s="186" t="s">
        <v>176</v>
      </c>
      <c r="E4449" s="187">
        <v>12.28</v>
      </c>
    </row>
    <row r="4450" spans="1:5">
      <c r="A4450" s="186">
        <v>7164</v>
      </c>
      <c r="B4450" s="186" t="s">
        <v>5256</v>
      </c>
      <c r="C4450" s="186" t="s">
        <v>173</v>
      </c>
      <c r="D4450" s="186" t="s">
        <v>176</v>
      </c>
      <c r="E4450" s="187">
        <v>40.659999999999997</v>
      </c>
    </row>
    <row r="4451" spans="1:5">
      <c r="A4451" s="186">
        <v>36887</v>
      </c>
      <c r="B4451" s="186" t="s">
        <v>5257</v>
      </c>
      <c r="C4451" s="186" t="s">
        <v>173</v>
      </c>
      <c r="D4451" s="186" t="s">
        <v>176</v>
      </c>
      <c r="E4451" s="187">
        <v>19.399999999999999</v>
      </c>
    </row>
    <row r="4452" spans="1:5">
      <c r="A4452" s="186">
        <v>34630</v>
      </c>
      <c r="B4452" s="186" t="s">
        <v>5258</v>
      </c>
      <c r="C4452" s="186" t="s">
        <v>175</v>
      </c>
      <c r="D4452" s="186" t="s">
        <v>177</v>
      </c>
      <c r="E4452" s="187">
        <v>999.55</v>
      </c>
    </row>
    <row r="4453" spans="1:5">
      <c r="A4453" s="186">
        <v>7161</v>
      </c>
      <c r="B4453" s="186" t="s">
        <v>5259</v>
      </c>
      <c r="C4453" s="186" t="s">
        <v>173</v>
      </c>
      <c r="D4453" s="186" t="s">
        <v>176</v>
      </c>
      <c r="E4453" s="187">
        <v>5.0599999999999996</v>
      </c>
    </row>
    <row r="4454" spans="1:5">
      <c r="A4454" s="186">
        <v>7170</v>
      </c>
      <c r="B4454" s="186" t="s">
        <v>5260</v>
      </c>
      <c r="C4454" s="186" t="s">
        <v>173</v>
      </c>
      <c r="D4454" s="186" t="s">
        <v>176</v>
      </c>
      <c r="E4454" s="187">
        <v>2.75</v>
      </c>
    </row>
    <row r="4455" spans="1:5">
      <c r="A4455" s="186">
        <v>37524</v>
      </c>
      <c r="B4455" s="186" t="s">
        <v>5261</v>
      </c>
      <c r="C4455" s="186" t="s">
        <v>181</v>
      </c>
      <c r="D4455" s="186" t="s">
        <v>174</v>
      </c>
      <c r="E4455" s="187">
        <v>2.64</v>
      </c>
    </row>
    <row r="4456" spans="1:5">
      <c r="A4456" s="186">
        <v>37525</v>
      </c>
      <c r="B4456" s="186" t="s">
        <v>5262</v>
      </c>
      <c r="C4456" s="186" t="s">
        <v>181</v>
      </c>
      <c r="D4456" s="186" t="s">
        <v>176</v>
      </c>
      <c r="E4456" s="187">
        <v>3.15</v>
      </c>
    </row>
    <row r="4457" spans="1:5">
      <c r="A4457" s="186">
        <v>36789</v>
      </c>
      <c r="B4457" s="186" t="s">
        <v>5263</v>
      </c>
      <c r="C4457" s="186" t="s">
        <v>175</v>
      </c>
      <c r="D4457" s="186" t="s">
        <v>176</v>
      </c>
      <c r="E4457" s="187">
        <v>1.96</v>
      </c>
    </row>
    <row r="4458" spans="1:5">
      <c r="A4458" s="186">
        <v>7173</v>
      </c>
      <c r="B4458" s="186" t="s">
        <v>5264</v>
      </c>
      <c r="C4458" s="186" t="s">
        <v>201</v>
      </c>
      <c r="D4458" s="186" t="s">
        <v>174</v>
      </c>
      <c r="E4458" s="188">
        <v>1271.83</v>
      </c>
    </row>
    <row r="4459" spans="1:5">
      <c r="A4459" s="186">
        <v>7175</v>
      </c>
      <c r="B4459" s="186" t="s">
        <v>5265</v>
      </c>
      <c r="C4459" s="186" t="s">
        <v>175</v>
      </c>
      <c r="D4459" s="186" t="s">
        <v>176</v>
      </c>
      <c r="E4459" s="187">
        <v>1.43</v>
      </c>
    </row>
    <row r="4460" spans="1:5">
      <c r="A4460" s="186">
        <v>40741</v>
      </c>
      <c r="B4460" s="186" t="s">
        <v>5266</v>
      </c>
      <c r="C4460" s="186" t="s">
        <v>175</v>
      </c>
      <c r="D4460" s="186" t="s">
        <v>176</v>
      </c>
      <c r="E4460" s="187">
        <v>2.23</v>
      </c>
    </row>
    <row r="4461" spans="1:5">
      <c r="A4461" s="186">
        <v>7184</v>
      </c>
      <c r="B4461" s="186" t="s">
        <v>5267</v>
      </c>
      <c r="C4461" s="186" t="s">
        <v>173</v>
      </c>
      <c r="D4461" s="186" t="s">
        <v>177</v>
      </c>
      <c r="E4461" s="187">
        <v>36.89</v>
      </c>
    </row>
    <row r="4462" spans="1:5">
      <c r="A4462" s="186">
        <v>34458</v>
      </c>
      <c r="B4462" s="186" t="s">
        <v>5268</v>
      </c>
      <c r="C4462" s="186" t="s">
        <v>175</v>
      </c>
      <c r="D4462" s="186" t="s">
        <v>176</v>
      </c>
      <c r="E4462" s="187">
        <v>133.56</v>
      </c>
    </row>
    <row r="4463" spans="1:5">
      <c r="A4463" s="186">
        <v>34464</v>
      </c>
      <c r="B4463" s="186" t="s">
        <v>5269</v>
      </c>
      <c r="C4463" s="186" t="s">
        <v>175</v>
      </c>
      <c r="D4463" s="186" t="s">
        <v>176</v>
      </c>
      <c r="E4463" s="187">
        <v>179.19</v>
      </c>
    </row>
    <row r="4464" spans="1:5">
      <c r="A4464" s="186">
        <v>34468</v>
      </c>
      <c r="B4464" s="186" t="s">
        <v>5270</v>
      </c>
      <c r="C4464" s="186" t="s">
        <v>175</v>
      </c>
      <c r="D4464" s="186" t="s">
        <v>176</v>
      </c>
      <c r="E4464" s="187">
        <v>206.8</v>
      </c>
    </row>
    <row r="4465" spans="1:5">
      <c r="A4465" s="186">
        <v>34473</v>
      </c>
      <c r="B4465" s="186" t="s">
        <v>5271</v>
      </c>
      <c r="C4465" s="186" t="s">
        <v>175</v>
      </c>
      <c r="D4465" s="186" t="s">
        <v>176</v>
      </c>
      <c r="E4465" s="187">
        <v>169.13</v>
      </c>
    </row>
    <row r="4466" spans="1:5">
      <c r="A4466" s="186">
        <v>34480</v>
      </c>
      <c r="B4466" s="186" t="s">
        <v>5272</v>
      </c>
      <c r="C4466" s="186" t="s">
        <v>175</v>
      </c>
      <c r="D4466" s="186" t="s">
        <v>176</v>
      </c>
      <c r="E4466" s="187">
        <v>230.64</v>
      </c>
    </row>
    <row r="4467" spans="1:5">
      <c r="A4467" s="186">
        <v>34486</v>
      </c>
      <c r="B4467" s="186" t="s">
        <v>5273</v>
      </c>
      <c r="C4467" s="186" t="s">
        <v>175</v>
      </c>
      <c r="D4467" s="186" t="s">
        <v>176</v>
      </c>
      <c r="E4467" s="187">
        <v>258.32</v>
      </c>
    </row>
    <row r="4468" spans="1:5">
      <c r="A4468" s="186">
        <v>7202</v>
      </c>
      <c r="B4468" s="186" t="s">
        <v>5274</v>
      </c>
      <c r="C4468" s="186" t="s">
        <v>173</v>
      </c>
      <c r="D4468" s="186" t="s">
        <v>176</v>
      </c>
      <c r="E4468" s="187">
        <v>52.94</v>
      </c>
    </row>
    <row r="4469" spans="1:5">
      <c r="A4469" s="186">
        <v>7190</v>
      </c>
      <c r="B4469" s="186" t="s">
        <v>5275</v>
      </c>
      <c r="C4469" s="186" t="s">
        <v>175</v>
      </c>
      <c r="D4469" s="186" t="s">
        <v>176</v>
      </c>
      <c r="E4469" s="187">
        <v>9.08</v>
      </c>
    </row>
    <row r="4470" spans="1:5">
      <c r="A4470" s="186">
        <v>34417</v>
      </c>
      <c r="B4470" s="186" t="s">
        <v>5276</v>
      </c>
      <c r="C4470" s="186" t="s">
        <v>175</v>
      </c>
      <c r="D4470" s="186" t="s">
        <v>176</v>
      </c>
      <c r="E4470" s="187">
        <v>15.78</v>
      </c>
    </row>
    <row r="4471" spans="1:5">
      <c r="A4471" s="186">
        <v>7213</v>
      </c>
      <c r="B4471" s="186" t="s">
        <v>5277</v>
      </c>
      <c r="C4471" s="186" t="s">
        <v>173</v>
      </c>
      <c r="D4471" s="186" t="s">
        <v>176</v>
      </c>
      <c r="E4471" s="187">
        <v>14.99</v>
      </c>
    </row>
    <row r="4472" spans="1:5">
      <c r="A4472" s="186">
        <v>7195</v>
      </c>
      <c r="B4472" s="186" t="s">
        <v>5278</v>
      </c>
      <c r="C4472" s="186" t="s">
        <v>175</v>
      </c>
      <c r="D4472" s="186" t="s">
        <v>176</v>
      </c>
      <c r="E4472" s="187">
        <v>43.59</v>
      </c>
    </row>
    <row r="4473" spans="1:5">
      <c r="A4473" s="186">
        <v>7186</v>
      </c>
      <c r="B4473" s="186" t="s">
        <v>5279</v>
      </c>
      <c r="C4473" s="186" t="s">
        <v>175</v>
      </c>
      <c r="D4473" s="186" t="s">
        <v>174</v>
      </c>
      <c r="E4473" s="187">
        <v>52.15</v>
      </c>
    </row>
    <row r="4474" spans="1:5">
      <c r="A4474" s="186">
        <v>7194</v>
      </c>
      <c r="B4474" s="186" t="s">
        <v>5280</v>
      </c>
      <c r="C4474" s="186" t="s">
        <v>173</v>
      </c>
      <c r="D4474" s="186" t="s">
        <v>176</v>
      </c>
      <c r="E4474" s="187">
        <v>25.86</v>
      </c>
    </row>
    <row r="4475" spans="1:5">
      <c r="A4475" s="186">
        <v>7197</v>
      </c>
      <c r="B4475" s="186" t="s">
        <v>5281</v>
      </c>
      <c r="C4475" s="186" t="s">
        <v>175</v>
      </c>
      <c r="D4475" s="186" t="s">
        <v>176</v>
      </c>
      <c r="E4475" s="187">
        <v>104.27</v>
      </c>
    </row>
    <row r="4476" spans="1:5">
      <c r="A4476" s="186">
        <v>7192</v>
      </c>
      <c r="B4476" s="186" t="s">
        <v>5282</v>
      </c>
      <c r="C4476" s="186" t="s">
        <v>175</v>
      </c>
      <c r="D4476" s="186" t="s">
        <v>176</v>
      </c>
      <c r="E4476" s="187">
        <v>57.35</v>
      </c>
    </row>
    <row r="4477" spans="1:5">
      <c r="A4477" s="186">
        <v>7193</v>
      </c>
      <c r="B4477" s="186" t="s">
        <v>5283</v>
      </c>
      <c r="C4477" s="186" t="s">
        <v>175</v>
      </c>
      <c r="D4477" s="186" t="s">
        <v>176</v>
      </c>
      <c r="E4477" s="187">
        <v>68.459999999999994</v>
      </c>
    </row>
    <row r="4478" spans="1:5">
      <c r="A4478" s="186">
        <v>7189</v>
      </c>
      <c r="B4478" s="186" t="s">
        <v>5284</v>
      </c>
      <c r="C4478" s="186" t="s">
        <v>175</v>
      </c>
      <c r="D4478" s="186" t="s">
        <v>176</v>
      </c>
      <c r="E4478" s="187">
        <v>96.16</v>
      </c>
    </row>
    <row r="4479" spans="1:5">
      <c r="A4479" s="186">
        <v>7198</v>
      </c>
      <c r="B4479" s="186" t="s">
        <v>5285</v>
      </c>
      <c r="C4479" s="186" t="s">
        <v>173</v>
      </c>
      <c r="D4479" s="186" t="s">
        <v>176</v>
      </c>
      <c r="E4479" s="187">
        <v>35.799999999999997</v>
      </c>
    </row>
    <row r="4480" spans="1:5">
      <c r="A4480" s="186">
        <v>34402</v>
      </c>
      <c r="B4480" s="186" t="s">
        <v>5285</v>
      </c>
      <c r="C4480" s="186" t="s">
        <v>175</v>
      </c>
      <c r="D4480" s="186" t="s">
        <v>176</v>
      </c>
      <c r="E4480" s="187">
        <v>144.13</v>
      </c>
    </row>
    <row r="4481" spans="1:5">
      <c r="A4481" s="186">
        <v>7245</v>
      </c>
      <c r="B4481" s="186" t="s">
        <v>5286</v>
      </c>
      <c r="C4481" s="186" t="s">
        <v>175</v>
      </c>
      <c r="D4481" s="186" t="s">
        <v>176</v>
      </c>
      <c r="E4481" s="187">
        <v>70.38</v>
      </c>
    </row>
    <row r="4482" spans="1:5">
      <c r="A4482" s="186">
        <v>34425</v>
      </c>
      <c r="B4482" s="186" t="s">
        <v>5287</v>
      </c>
      <c r="C4482" s="186" t="s">
        <v>175</v>
      </c>
      <c r="D4482" s="186" t="s">
        <v>176</v>
      </c>
      <c r="E4482" s="187">
        <v>89.13</v>
      </c>
    </row>
    <row r="4483" spans="1:5">
      <c r="A4483" s="186">
        <v>7223</v>
      </c>
      <c r="B4483" s="186" t="s">
        <v>5288</v>
      </c>
      <c r="C4483" s="186" t="s">
        <v>175</v>
      </c>
      <c r="D4483" s="186" t="s">
        <v>176</v>
      </c>
      <c r="E4483" s="187">
        <v>103.87</v>
      </c>
    </row>
    <row r="4484" spans="1:5">
      <c r="A4484" s="186">
        <v>7234</v>
      </c>
      <c r="B4484" s="186" t="s">
        <v>5289</v>
      </c>
      <c r="C4484" s="186" t="s">
        <v>175</v>
      </c>
      <c r="D4484" s="186" t="s">
        <v>176</v>
      </c>
      <c r="E4484" s="187">
        <v>149.83000000000001</v>
      </c>
    </row>
    <row r="4485" spans="1:5">
      <c r="A4485" s="186">
        <v>7224</v>
      </c>
      <c r="B4485" s="186" t="s">
        <v>5290</v>
      </c>
      <c r="C4485" s="186" t="s">
        <v>175</v>
      </c>
      <c r="D4485" s="186" t="s">
        <v>176</v>
      </c>
      <c r="E4485" s="187">
        <v>165.49</v>
      </c>
    </row>
    <row r="4486" spans="1:5">
      <c r="A4486" s="186">
        <v>7221</v>
      </c>
      <c r="B4486" s="186" t="s">
        <v>5291</v>
      </c>
      <c r="C4486" s="186" t="s">
        <v>173</v>
      </c>
      <c r="D4486" s="186" t="s">
        <v>176</v>
      </c>
      <c r="E4486" s="187">
        <v>80.47</v>
      </c>
    </row>
    <row r="4487" spans="1:5">
      <c r="A4487" s="186">
        <v>7225</v>
      </c>
      <c r="B4487" s="186" t="s">
        <v>5292</v>
      </c>
      <c r="C4487" s="186" t="s">
        <v>175</v>
      </c>
      <c r="D4487" s="186" t="s">
        <v>176</v>
      </c>
      <c r="E4487" s="187">
        <v>209.23</v>
      </c>
    </row>
    <row r="4488" spans="1:5">
      <c r="A4488" s="186">
        <v>7226</v>
      </c>
      <c r="B4488" s="186" t="s">
        <v>5293</v>
      </c>
      <c r="C4488" s="186" t="s">
        <v>175</v>
      </c>
      <c r="D4488" s="186" t="s">
        <v>176</v>
      </c>
      <c r="E4488" s="187">
        <v>230.24</v>
      </c>
    </row>
    <row r="4489" spans="1:5">
      <c r="A4489" s="186">
        <v>7236</v>
      </c>
      <c r="B4489" s="186" t="s">
        <v>5294</v>
      </c>
      <c r="C4489" s="186" t="s">
        <v>175</v>
      </c>
      <c r="D4489" s="186" t="s">
        <v>176</v>
      </c>
      <c r="E4489" s="187">
        <v>251.11</v>
      </c>
    </row>
    <row r="4490" spans="1:5">
      <c r="A4490" s="186">
        <v>7227</v>
      </c>
      <c r="B4490" s="186" t="s">
        <v>5295</v>
      </c>
      <c r="C4490" s="186" t="s">
        <v>175</v>
      </c>
      <c r="D4490" s="186" t="s">
        <v>176</v>
      </c>
      <c r="E4490" s="187">
        <v>272.04000000000002</v>
      </c>
    </row>
    <row r="4491" spans="1:5">
      <c r="A4491" s="186">
        <v>7212</v>
      </c>
      <c r="B4491" s="186" t="s">
        <v>5296</v>
      </c>
      <c r="C4491" s="186" t="s">
        <v>175</v>
      </c>
      <c r="D4491" s="186" t="s">
        <v>176</v>
      </c>
      <c r="E4491" s="187">
        <v>301.22000000000003</v>
      </c>
    </row>
    <row r="4492" spans="1:5">
      <c r="A4492" s="186">
        <v>7229</v>
      </c>
      <c r="B4492" s="186" t="s">
        <v>5297</v>
      </c>
      <c r="C4492" s="186" t="s">
        <v>175</v>
      </c>
      <c r="D4492" s="186" t="s">
        <v>176</v>
      </c>
      <c r="E4492" s="187">
        <v>199.19</v>
      </c>
    </row>
    <row r="4493" spans="1:5">
      <c r="A4493" s="186">
        <v>7230</v>
      </c>
      <c r="B4493" s="186" t="s">
        <v>5298</v>
      </c>
      <c r="C4493" s="186" t="s">
        <v>175</v>
      </c>
      <c r="D4493" s="186" t="s">
        <v>176</v>
      </c>
      <c r="E4493" s="187">
        <v>317.43</v>
      </c>
    </row>
    <row r="4494" spans="1:5">
      <c r="A4494" s="186">
        <v>7231</v>
      </c>
      <c r="B4494" s="186" t="s">
        <v>5299</v>
      </c>
      <c r="C4494" s="186" t="s">
        <v>175</v>
      </c>
      <c r="D4494" s="186" t="s">
        <v>176</v>
      </c>
      <c r="E4494" s="187">
        <v>416.88</v>
      </c>
    </row>
    <row r="4495" spans="1:5">
      <c r="A4495" s="186">
        <v>7220</v>
      </c>
      <c r="B4495" s="186" t="s">
        <v>5300</v>
      </c>
      <c r="C4495" s="186" t="s">
        <v>175</v>
      </c>
      <c r="D4495" s="186" t="s">
        <v>176</v>
      </c>
      <c r="E4495" s="187">
        <v>512.52</v>
      </c>
    </row>
    <row r="4496" spans="1:5">
      <c r="A4496" s="186">
        <v>34447</v>
      </c>
      <c r="B4496" s="186" t="s">
        <v>5301</v>
      </c>
      <c r="C4496" s="186" t="s">
        <v>175</v>
      </c>
      <c r="D4496" s="186" t="s">
        <v>176</v>
      </c>
      <c r="E4496" s="187">
        <v>570.44000000000005</v>
      </c>
    </row>
    <row r="4497" spans="1:5">
      <c r="A4497" s="186">
        <v>7233</v>
      </c>
      <c r="B4497" s="186" t="s">
        <v>5302</v>
      </c>
      <c r="C4497" s="186" t="s">
        <v>175</v>
      </c>
      <c r="D4497" s="186" t="s">
        <v>176</v>
      </c>
      <c r="E4497" s="187">
        <v>638.63</v>
      </c>
    </row>
    <row r="4498" spans="1:5">
      <c r="A4498" s="186">
        <v>40740</v>
      </c>
      <c r="B4498" s="186" t="s">
        <v>5303</v>
      </c>
      <c r="C4498" s="186" t="s">
        <v>173</v>
      </c>
      <c r="D4498" s="186" t="s">
        <v>177</v>
      </c>
      <c r="E4498" s="187">
        <v>241.13</v>
      </c>
    </row>
    <row r="4499" spans="1:5">
      <c r="A4499" s="186">
        <v>25007</v>
      </c>
      <c r="B4499" s="186" t="s">
        <v>5304</v>
      </c>
      <c r="C4499" s="186" t="s">
        <v>173</v>
      </c>
      <c r="D4499" s="186" t="s">
        <v>177</v>
      </c>
      <c r="E4499" s="187">
        <v>69</v>
      </c>
    </row>
    <row r="4500" spans="1:5">
      <c r="A4500" s="186">
        <v>43071</v>
      </c>
      <c r="B4500" s="186" t="s">
        <v>5305</v>
      </c>
      <c r="C4500" s="186" t="s">
        <v>173</v>
      </c>
      <c r="D4500" s="186" t="s">
        <v>177</v>
      </c>
      <c r="E4500" s="187">
        <v>271.52</v>
      </c>
    </row>
    <row r="4501" spans="1:5">
      <c r="A4501" s="186">
        <v>39520</v>
      </c>
      <c r="B4501" s="186" t="s">
        <v>5306</v>
      </c>
      <c r="C4501" s="186" t="s">
        <v>173</v>
      </c>
      <c r="D4501" s="186" t="s">
        <v>177</v>
      </c>
      <c r="E4501" s="187">
        <v>221.52</v>
      </c>
    </row>
    <row r="4502" spans="1:5">
      <c r="A4502" s="186">
        <v>39521</v>
      </c>
      <c r="B4502" s="186" t="s">
        <v>5307</v>
      </c>
      <c r="C4502" s="186" t="s">
        <v>173</v>
      </c>
      <c r="D4502" s="186" t="s">
        <v>177</v>
      </c>
      <c r="E4502" s="187">
        <v>228.75</v>
      </c>
    </row>
    <row r="4503" spans="1:5">
      <c r="A4503" s="186">
        <v>39522</v>
      </c>
      <c r="B4503" s="186" t="s">
        <v>5308</v>
      </c>
      <c r="C4503" s="186" t="s">
        <v>173</v>
      </c>
      <c r="D4503" s="186" t="s">
        <v>177</v>
      </c>
      <c r="E4503" s="187">
        <v>236.21</v>
      </c>
    </row>
    <row r="4504" spans="1:5">
      <c r="A4504" s="186">
        <v>7243</v>
      </c>
      <c r="B4504" s="186" t="s">
        <v>5309</v>
      </c>
      <c r="C4504" s="186" t="s">
        <v>173</v>
      </c>
      <c r="D4504" s="186" t="s">
        <v>177</v>
      </c>
      <c r="E4504" s="187">
        <v>72.099999999999994</v>
      </c>
    </row>
    <row r="4505" spans="1:5">
      <c r="A4505" s="186">
        <v>11067</v>
      </c>
      <c r="B4505" s="186" t="s">
        <v>5310</v>
      </c>
      <c r="C4505" s="186" t="s">
        <v>175</v>
      </c>
      <c r="D4505" s="186" t="s">
        <v>177</v>
      </c>
      <c r="E4505" s="187">
        <v>421.23</v>
      </c>
    </row>
    <row r="4506" spans="1:5">
      <c r="A4506" s="186">
        <v>11068</v>
      </c>
      <c r="B4506" s="186" t="s">
        <v>5311</v>
      </c>
      <c r="C4506" s="186" t="s">
        <v>175</v>
      </c>
      <c r="D4506" s="186" t="s">
        <v>177</v>
      </c>
      <c r="E4506" s="187">
        <v>532.16</v>
      </c>
    </row>
    <row r="4507" spans="1:5">
      <c r="A4507" s="186">
        <v>7246</v>
      </c>
      <c r="B4507" s="186" t="s">
        <v>5312</v>
      </c>
      <c r="C4507" s="186" t="s">
        <v>175</v>
      </c>
      <c r="D4507" s="186" t="s">
        <v>176</v>
      </c>
      <c r="E4507" s="187">
        <v>65.48</v>
      </c>
    </row>
    <row r="4508" spans="1:5">
      <c r="A4508" s="186">
        <v>12869</v>
      </c>
      <c r="B4508" s="186" t="s">
        <v>5313</v>
      </c>
      <c r="C4508" s="186" t="s">
        <v>187</v>
      </c>
      <c r="D4508" s="186" t="s">
        <v>176</v>
      </c>
      <c r="E4508" s="187">
        <v>15.92</v>
      </c>
    </row>
    <row r="4509" spans="1:5">
      <c r="A4509" s="186">
        <v>41097</v>
      </c>
      <c r="B4509" s="186" t="s">
        <v>5314</v>
      </c>
      <c r="C4509" s="186" t="s">
        <v>188</v>
      </c>
      <c r="D4509" s="186" t="s">
        <v>176</v>
      </c>
      <c r="E4509" s="188">
        <v>2816.72</v>
      </c>
    </row>
    <row r="4510" spans="1:5">
      <c r="A4510" s="186">
        <v>1574</v>
      </c>
      <c r="B4510" s="186" t="s">
        <v>5315</v>
      </c>
      <c r="C4510" s="186" t="s">
        <v>175</v>
      </c>
      <c r="D4510" s="186" t="s">
        <v>176</v>
      </c>
      <c r="E4510" s="187">
        <v>1.58</v>
      </c>
    </row>
    <row r="4511" spans="1:5">
      <c r="A4511" s="186">
        <v>1581</v>
      </c>
      <c r="B4511" s="186" t="s">
        <v>5316</v>
      </c>
      <c r="C4511" s="186" t="s">
        <v>175</v>
      </c>
      <c r="D4511" s="186" t="s">
        <v>176</v>
      </c>
      <c r="E4511" s="187">
        <v>10.98</v>
      </c>
    </row>
    <row r="4512" spans="1:5">
      <c r="A4512" s="186">
        <v>1575</v>
      </c>
      <c r="B4512" s="186" t="s">
        <v>5317</v>
      </c>
      <c r="C4512" s="186" t="s">
        <v>175</v>
      </c>
      <c r="D4512" s="186" t="s">
        <v>176</v>
      </c>
      <c r="E4512" s="187">
        <v>1.88</v>
      </c>
    </row>
    <row r="4513" spans="1:5">
      <c r="A4513" s="186">
        <v>1570</v>
      </c>
      <c r="B4513" s="186" t="s">
        <v>5318</v>
      </c>
      <c r="C4513" s="186" t="s">
        <v>175</v>
      </c>
      <c r="D4513" s="186" t="s">
        <v>176</v>
      </c>
      <c r="E4513" s="187">
        <v>0.94</v>
      </c>
    </row>
    <row r="4514" spans="1:5">
      <c r="A4514" s="186">
        <v>1576</v>
      </c>
      <c r="B4514" s="186" t="s">
        <v>5319</v>
      </c>
      <c r="C4514" s="186" t="s">
        <v>175</v>
      </c>
      <c r="D4514" s="186" t="s">
        <v>176</v>
      </c>
      <c r="E4514" s="187">
        <v>2.6</v>
      </c>
    </row>
    <row r="4515" spans="1:5">
      <c r="A4515" s="186">
        <v>1577</v>
      </c>
      <c r="B4515" s="186" t="s">
        <v>5320</v>
      </c>
      <c r="C4515" s="186" t="s">
        <v>175</v>
      </c>
      <c r="D4515" s="186" t="s">
        <v>176</v>
      </c>
      <c r="E4515" s="187">
        <v>2.93</v>
      </c>
    </row>
    <row r="4516" spans="1:5">
      <c r="A4516" s="186">
        <v>1571</v>
      </c>
      <c r="B4516" s="186" t="s">
        <v>5321</v>
      </c>
      <c r="C4516" s="186" t="s">
        <v>175</v>
      </c>
      <c r="D4516" s="186" t="s">
        <v>176</v>
      </c>
      <c r="E4516" s="187">
        <v>1.23</v>
      </c>
    </row>
    <row r="4517" spans="1:5">
      <c r="A4517" s="186">
        <v>1578</v>
      </c>
      <c r="B4517" s="186" t="s">
        <v>5322</v>
      </c>
      <c r="C4517" s="186" t="s">
        <v>175</v>
      </c>
      <c r="D4517" s="186" t="s">
        <v>176</v>
      </c>
      <c r="E4517" s="187">
        <v>5.08</v>
      </c>
    </row>
    <row r="4518" spans="1:5">
      <c r="A4518" s="186">
        <v>1573</v>
      </c>
      <c r="B4518" s="186" t="s">
        <v>5323</v>
      </c>
      <c r="C4518" s="186" t="s">
        <v>175</v>
      </c>
      <c r="D4518" s="186" t="s">
        <v>176</v>
      </c>
      <c r="E4518" s="187">
        <v>1.46</v>
      </c>
    </row>
    <row r="4519" spans="1:5">
      <c r="A4519" s="186">
        <v>1579</v>
      </c>
      <c r="B4519" s="186" t="s">
        <v>5324</v>
      </c>
      <c r="C4519" s="186" t="s">
        <v>175</v>
      </c>
      <c r="D4519" s="186" t="s">
        <v>176</v>
      </c>
      <c r="E4519" s="187">
        <v>6.34</v>
      </c>
    </row>
    <row r="4520" spans="1:5">
      <c r="A4520" s="186">
        <v>1580</v>
      </c>
      <c r="B4520" s="186" t="s">
        <v>5325</v>
      </c>
      <c r="C4520" s="186" t="s">
        <v>175</v>
      </c>
      <c r="D4520" s="186" t="s">
        <v>176</v>
      </c>
      <c r="E4520" s="187">
        <v>7.8</v>
      </c>
    </row>
    <row r="4521" spans="1:5">
      <c r="A4521" s="186">
        <v>39321</v>
      </c>
      <c r="B4521" s="186" t="s">
        <v>5326</v>
      </c>
      <c r="C4521" s="186" t="s">
        <v>175</v>
      </c>
      <c r="D4521" s="186" t="s">
        <v>176</v>
      </c>
      <c r="E4521" s="187">
        <v>20.04</v>
      </c>
    </row>
    <row r="4522" spans="1:5">
      <c r="A4522" s="186">
        <v>39319</v>
      </c>
      <c r="B4522" s="186" t="s">
        <v>5327</v>
      </c>
      <c r="C4522" s="186" t="s">
        <v>175</v>
      </c>
      <c r="D4522" s="186" t="s">
        <v>176</v>
      </c>
      <c r="E4522" s="187">
        <v>7.83</v>
      </c>
    </row>
    <row r="4523" spans="1:5">
      <c r="A4523" s="186">
        <v>39320</v>
      </c>
      <c r="B4523" s="186" t="s">
        <v>5328</v>
      </c>
      <c r="C4523" s="186" t="s">
        <v>175</v>
      </c>
      <c r="D4523" s="186" t="s">
        <v>176</v>
      </c>
      <c r="E4523" s="187">
        <v>13.01</v>
      </c>
    </row>
    <row r="4524" spans="1:5">
      <c r="A4524" s="186">
        <v>1591</v>
      </c>
      <c r="B4524" s="186" t="s">
        <v>5329</v>
      </c>
      <c r="C4524" s="186" t="s">
        <v>175</v>
      </c>
      <c r="D4524" s="186" t="s">
        <v>176</v>
      </c>
      <c r="E4524" s="187">
        <v>24.2</v>
      </c>
    </row>
    <row r="4525" spans="1:5">
      <c r="A4525" s="186">
        <v>1547</v>
      </c>
      <c r="B4525" s="186" t="s">
        <v>5330</v>
      </c>
      <c r="C4525" s="186" t="s">
        <v>175</v>
      </c>
      <c r="D4525" s="186" t="s">
        <v>176</v>
      </c>
      <c r="E4525" s="187">
        <v>126.83</v>
      </c>
    </row>
    <row r="4526" spans="1:5">
      <c r="A4526" s="186">
        <v>38196</v>
      </c>
      <c r="B4526" s="186" t="s">
        <v>5331</v>
      </c>
      <c r="C4526" s="186" t="s">
        <v>175</v>
      </c>
      <c r="D4526" s="186" t="s">
        <v>176</v>
      </c>
      <c r="E4526" s="187">
        <v>24.7</v>
      </c>
    </row>
    <row r="4527" spans="1:5">
      <c r="A4527" s="186">
        <v>1543</v>
      </c>
      <c r="B4527" s="186" t="s">
        <v>5332</v>
      </c>
      <c r="C4527" s="186" t="s">
        <v>175</v>
      </c>
      <c r="D4527" s="186" t="s">
        <v>176</v>
      </c>
      <c r="E4527" s="187">
        <v>26.25</v>
      </c>
    </row>
    <row r="4528" spans="1:5">
      <c r="A4528" s="186">
        <v>1585</v>
      </c>
      <c r="B4528" s="186" t="s">
        <v>5333</v>
      </c>
      <c r="C4528" s="186" t="s">
        <v>175</v>
      </c>
      <c r="D4528" s="186" t="s">
        <v>176</v>
      </c>
      <c r="E4528" s="187">
        <v>5.08</v>
      </c>
    </row>
    <row r="4529" spans="1:5">
      <c r="A4529" s="186">
        <v>1593</v>
      </c>
      <c r="B4529" s="186" t="s">
        <v>5334</v>
      </c>
      <c r="C4529" s="186" t="s">
        <v>175</v>
      </c>
      <c r="D4529" s="186" t="s">
        <v>176</v>
      </c>
      <c r="E4529" s="187">
        <v>27</v>
      </c>
    </row>
    <row r="4530" spans="1:5">
      <c r="A4530" s="186">
        <v>11838</v>
      </c>
      <c r="B4530" s="186" t="s">
        <v>5335</v>
      </c>
      <c r="C4530" s="186" t="s">
        <v>175</v>
      </c>
      <c r="D4530" s="186" t="s">
        <v>176</v>
      </c>
      <c r="E4530" s="187">
        <v>35.619999999999997</v>
      </c>
    </row>
    <row r="4531" spans="1:5">
      <c r="A4531" s="186">
        <v>1594</v>
      </c>
      <c r="B4531" s="186" t="s">
        <v>5336</v>
      </c>
      <c r="C4531" s="186" t="s">
        <v>175</v>
      </c>
      <c r="D4531" s="186" t="s">
        <v>176</v>
      </c>
      <c r="E4531" s="187">
        <v>36.01</v>
      </c>
    </row>
    <row r="4532" spans="1:5">
      <c r="A4532" s="186">
        <v>1586</v>
      </c>
      <c r="B4532" s="186" t="s">
        <v>5337</v>
      </c>
      <c r="C4532" s="186" t="s">
        <v>175</v>
      </c>
      <c r="D4532" s="186" t="s">
        <v>176</v>
      </c>
      <c r="E4532" s="187">
        <v>6.43</v>
      </c>
    </row>
    <row r="4533" spans="1:5">
      <c r="A4533" s="186">
        <v>11839</v>
      </c>
      <c r="B4533" s="186" t="s">
        <v>5338</v>
      </c>
      <c r="C4533" s="186" t="s">
        <v>175</v>
      </c>
      <c r="D4533" s="186" t="s">
        <v>176</v>
      </c>
      <c r="E4533" s="187">
        <v>51.83</v>
      </c>
    </row>
    <row r="4534" spans="1:5">
      <c r="A4534" s="186">
        <v>1587</v>
      </c>
      <c r="B4534" s="186" t="s">
        <v>5339</v>
      </c>
      <c r="C4534" s="186" t="s">
        <v>175</v>
      </c>
      <c r="D4534" s="186" t="s">
        <v>176</v>
      </c>
      <c r="E4534" s="187">
        <v>6.55</v>
      </c>
    </row>
    <row r="4535" spans="1:5">
      <c r="A4535" s="186">
        <v>1545</v>
      </c>
      <c r="B4535" s="186" t="s">
        <v>5340</v>
      </c>
      <c r="C4535" s="186" t="s">
        <v>175</v>
      </c>
      <c r="D4535" s="186" t="s">
        <v>176</v>
      </c>
      <c r="E4535" s="187">
        <v>62.2</v>
      </c>
    </row>
    <row r="4536" spans="1:5">
      <c r="A4536" s="186">
        <v>1588</v>
      </c>
      <c r="B4536" s="186" t="s">
        <v>5341</v>
      </c>
      <c r="C4536" s="186" t="s">
        <v>175</v>
      </c>
      <c r="D4536" s="186" t="s">
        <v>176</v>
      </c>
      <c r="E4536" s="187">
        <v>8.99</v>
      </c>
    </row>
    <row r="4537" spans="1:5">
      <c r="A4537" s="186">
        <v>1535</v>
      </c>
      <c r="B4537" s="186" t="s">
        <v>5342</v>
      </c>
      <c r="C4537" s="186" t="s">
        <v>175</v>
      </c>
      <c r="D4537" s="186" t="s">
        <v>176</v>
      </c>
      <c r="E4537" s="187">
        <v>5.18</v>
      </c>
    </row>
    <row r="4538" spans="1:5">
      <c r="A4538" s="186">
        <v>1589</v>
      </c>
      <c r="B4538" s="186" t="s">
        <v>5343</v>
      </c>
      <c r="C4538" s="186" t="s">
        <v>175</v>
      </c>
      <c r="D4538" s="186" t="s">
        <v>176</v>
      </c>
      <c r="E4538" s="187">
        <v>9.27</v>
      </c>
    </row>
    <row r="4539" spans="1:5">
      <c r="A4539" s="186">
        <v>1546</v>
      </c>
      <c r="B4539" s="186" t="s">
        <v>5344</v>
      </c>
      <c r="C4539" s="186" t="s">
        <v>175</v>
      </c>
      <c r="D4539" s="186" t="s">
        <v>176</v>
      </c>
      <c r="E4539" s="187">
        <v>104.96</v>
      </c>
    </row>
    <row r="4540" spans="1:5">
      <c r="A4540" s="186">
        <v>1590</v>
      </c>
      <c r="B4540" s="186" t="s">
        <v>5345</v>
      </c>
      <c r="C4540" s="186" t="s">
        <v>175</v>
      </c>
      <c r="D4540" s="186" t="s">
        <v>176</v>
      </c>
      <c r="E4540" s="187">
        <v>16.32</v>
      </c>
    </row>
    <row r="4541" spans="1:5">
      <c r="A4541" s="186">
        <v>1542</v>
      </c>
      <c r="B4541" s="186" t="s">
        <v>5346</v>
      </c>
      <c r="C4541" s="186" t="s">
        <v>175</v>
      </c>
      <c r="D4541" s="186" t="s">
        <v>176</v>
      </c>
      <c r="E4541" s="187">
        <v>21.62</v>
      </c>
    </row>
    <row r="4542" spans="1:5">
      <c r="A4542" s="186">
        <v>38415</v>
      </c>
      <c r="B4542" s="186" t="s">
        <v>5347</v>
      </c>
      <c r="C4542" s="186" t="s">
        <v>175</v>
      </c>
      <c r="D4542" s="186" t="s">
        <v>176</v>
      </c>
      <c r="E4542" s="187">
        <v>937.29</v>
      </c>
    </row>
    <row r="4543" spans="1:5">
      <c r="A4543" s="186">
        <v>38414</v>
      </c>
      <c r="B4543" s="186" t="s">
        <v>5348</v>
      </c>
      <c r="C4543" s="186" t="s">
        <v>175</v>
      </c>
      <c r="D4543" s="186" t="s">
        <v>176</v>
      </c>
      <c r="E4543" s="188">
        <v>1315.49</v>
      </c>
    </row>
    <row r="4544" spans="1:5">
      <c r="A4544" s="186">
        <v>38128</v>
      </c>
      <c r="B4544" s="186" t="s">
        <v>5349</v>
      </c>
      <c r="C4544" s="186" t="s">
        <v>184</v>
      </c>
      <c r="D4544" s="186" t="s">
        <v>174</v>
      </c>
      <c r="E4544" s="187">
        <v>0.77</v>
      </c>
    </row>
    <row r="4545" spans="1:5">
      <c r="A4545" s="186">
        <v>7253</v>
      </c>
      <c r="B4545" s="186" t="s">
        <v>5350</v>
      </c>
      <c r="C4545" s="186" t="s">
        <v>186</v>
      </c>
      <c r="D4545" s="186" t="s">
        <v>176</v>
      </c>
      <c r="E4545" s="187">
        <v>165</v>
      </c>
    </row>
    <row r="4546" spans="1:5">
      <c r="A4546" s="186">
        <v>4806</v>
      </c>
      <c r="B4546" s="186" t="s">
        <v>5351</v>
      </c>
      <c r="C4546" s="186" t="s">
        <v>181</v>
      </c>
      <c r="D4546" s="186" t="s">
        <v>176</v>
      </c>
      <c r="E4546" s="187">
        <v>15.84</v>
      </c>
    </row>
    <row r="4547" spans="1:5">
      <c r="A4547" s="186">
        <v>34401</v>
      </c>
      <c r="B4547" s="186" t="s">
        <v>5352</v>
      </c>
      <c r="C4547" s="186" t="s">
        <v>175</v>
      </c>
      <c r="D4547" s="186" t="s">
        <v>176</v>
      </c>
      <c r="E4547" s="187">
        <v>2.0099999999999998</v>
      </c>
    </row>
    <row r="4548" spans="1:5">
      <c r="A4548" s="186">
        <v>7260</v>
      </c>
      <c r="B4548" s="186" t="s">
        <v>5353</v>
      </c>
      <c r="C4548" s="186" t="s">
        <v>175</v>
      </c>
      <c r="D4548" s="186" t="s">
        <v>176</v>
      </c>
      <c r="E4548" s="187">
        <v>1.78</v>
      </c>
    </row>
    <row r="4549" spans="1:5">
      <c r="A4549" s="186">
        <v>7256</v>
      </c>
      <c r="B4549" s="186" t="s">
        <v>5354</v>
      </c>
      <c r="C4549" s="186" t="s">
        <v>175</v>
      </c>
      <c r="D4549" s="186" t="s">
        <v>176</v>
      </c>
      <c r="E4549" s="187">
        <v>1.76</v>
      </c>
    </row>
    <row r="4550" spans="1:5">
      <c r="A4550" s="186">
        <v>7258</v>
      </c>
      <c r="B4550" s="186" t="s">
        <v>5355</v>
      </c>
      <c r="C4550" s="186" t="s">
        <v>175</v>
      </c>
      <c r="D4550" s="186" t="s">
        <v>176</v>
      </c>
      <c r="E4550" s="187">
        <v>0.72</v>
      </c>
    </row>
    <row r="4551" spans="1:5">
      <c r="A4551" s="186">
        <v>34400</v>
      </c>
      <c r="B4551" s="186" t="s">
        <v>5356</v>
      </c>
      <c r="C4551" s="186" t="s">
        <v>175</v>
      </c>
      <c r="D4551" s="186" t="s">
        <v>176</v>
      </c>
      <c r="E4551" s="187">
        <v>3.09</v>
      </c>
    </row>
    <row r="4552" spans="1:5">
      <c r="A4552" s="186">
        <v>10617</v>
      </c>
      <c r="B4552" s="186" t="s">
        <v>5357</v>
      </c>
      <c r="C4552" s="186" t="s">
        <v>175</v>
      </c>
      <c r="D4552" s="186" t="s">
        <v>176</v>
      </c>
      <c r="E4552" s="187">
        <v>5.91</v>
      </c>
    </row>
    <row r="4553" spans="1:5">
      <c r="A4553" s="186">
        <v>7274</v>
      </c>
      <c r="B4553" s="186" t="s">
        <v>5358</v>
      </c>
      <c r="C4553" s="186" t="s">
        <v>175</v>
      </c>
      <c r="D4553" s="186" t="s">
        <v>177</v>
      </c>
      <c r="E4553" s="187">
        <v>63.93</v>
      </c>
    </row>
    <row r="4554" spans="1:5">
      <c r="A4554" s="186">
        <v>11663</v>
      </c>
      <c r="B4554" s="186" t="s">
        <v>5359</v>
      </c>
      <c r="C4554" s="186" t="s">
        <v>175</v>
      </c>
      <c r="D4554" s="186" t="s">
        <v>177</v>
      </c>
      <c r="E4554" s="187">
        <v>525.85</v>
      </c>
    </row>
    <row r="4555" spans="1:5">
      <c r="A4555" s="186">
        <v>154</v>
      </c>
      <c r="B4555" s="186" t="s">
        <v>5360</v>
      </c>
      <c r="C4555" s="186" t="s">
        <v>180</v>
      </c>
      <c r="D4555" s="186" t="s">
        <v>176</v>
      </c>
      <c r="E4555" s="187">
        <v>73.510000000000005</v>
      </c>
    </row>
    <row r="4556" spans="1:5">
      <c r="A4556" s="186">
        <v>38121</v>
      </c>
      <c r="B4556" s="186" t="s">
        <v>5361</v>
      </c>
      <c r="C4556" s="186" t="s">
        <v>180</v>
      </c>
      <c r="D4556" s="186" t="s">
        <v>176</v>
      </c>
      <c r="E4556" s="187">
        <v>13.24</v>
      </c>
    </row>
    <row r="4557" spans="1:5">
      <c r="A4557" s="186">
        <v>7343</v>
      </c>
      <c r="B4557" s="186" t="s">
        <v>5362</v>
      </c>
      <c r="C4557" s="186" t="s">
        <v>180</v>
      </c>
      <c r="D4557" s="186" t="s">
        <v>176</v>
      </c>
      <c r="E4557" s="187">
        <v>13.41</v>
      </c>
    </row>
    <row r="4558" spans="1:5">
      <c r="A4558" s="186">
        <v>43776</v>
      </c>
      <c r="B4558" s="186" t="s">
        <v>5363</v>
      </c>
      <c r="C4558" s="186" t="s">
        <v>180</v>
      </c>
      <c r="D4558" s="186" t="s">
        <v>176</v>
      </c>
      <c r="E4558" s="187">
        <v>16.53</v>
      </c>
    </row>
    <row r="4559" spans="1:5">
      <c r="A4559" s="186">
        <v>7350</v>
      </c>
      <c r="B4559" s="186" t="s">
        <v>5364</v>
      </c>
      <c r="C4559" s="186" t="s">
        <v>180</v>
      </c>
      <c r="D4559" s="186" t="s">
        <v>176</v>
      </c>
      <c r="E4559" s="187">
        <v>28.53</v>
      </c>
    </row>
    <row r="4560" spans="1:5">
      <c r="A4560" s="186">
        <v>7348</v>
      </c>
      <c r="B4560" s="186" t="s">
        <v>5365</v>
      </c>
      <c r="C4560" s="186" t="s">
        <v>180</v>
      </c>
      <c r="D4560" s="186" t="s">
        <v>176</v>
      </c>
      <c r="E4560" s="187">
        <v>16</v>
      </c>
    </row>
    <row r="4561" spans="1:5">
      <c r="A4561" s="186">
        <v>7356</v>
      </c>
      <c r="B4561" s="186" t="s">
        <v>5366</v>
      </c>
      <c r="C4561" s="186" t="s">
        <v>180</v>
      </c>
      <c r="D4561" s="186" t="s">
        <v>176</v>
      </c>
      <c r="E4561" s="187">
        <v>23.99</v>
      </c>
    </row>
    <row r="4562" spans="1:5">
      <c r="A4562" s="186">
        <v>7313</v>
      </c>
      <c r="B4562" s="186" t="s">
        <v>5367</v>
      </c>
      <c r="C4562" s="186" t="s">
        <v>180</v>
      </c>
      <c r="D4562" s="186" t="s">
        <v>177</v>
      </c>
      <c r="E4562" s="187">
        <v>16.09</v>
      </c>
    </row>
    <row r="4563" spans="1:5">
      <c r="A4563" s="186">
        <v>7319</v>
      </c>
      <c r="B4563" s="186" t="s">
        <v>5368</v>
      </c>
      <c r="C4563" s="186" t="s">
        <v>180</v>
      </c>
      <c r="D4563" s="186" t="s">
        <v>177</v>
      </c>
      <c r="E4563" s="187">
        <v>9.2100000000000009</v>
      </c>
    </row>
    <row r="4564" spans="1:5">
      <c r="A4564" s="186">
        <v>38119</v>
      </c>
      <c r="B4564" s="186" t="s">
        <v>5369</v>
      </c>
      <c r="C4564" s="186" t="s">
        <v>180</v>
      </c>
      <c r="D4564" s="186" t="s">
        <v>176</v>
      </c>
      <c r="E4564" s="187">
        <v>81.61</v>
      </c>
    </row>
    <row r="4565" spans="1:5">
      <c r="A4565" s="186">
        <v>7314</v>
      </c>
      <c r="B4565" s="186" t="s">
        <v>5370</v>
      </c>
      <c r="C4565" s="186" t="s">
        <v>180</v>
      </c>
      <c r="D4565" s="186" t="s">
        <v>176</v>
      </c>
      <c r="E4565" s="187">
        <v>87.95</v>
      </c>
    </row>
    <row r="4566" spans="1:5">
      <c r="A4566" s="186">
        <v>38131</v>
      </c>
      <c r="B4566" s="186" t="s">
        <v>5371</v>
      </c>
      <c r="C4566" s="186" t="s">
        <v>180</v>
      </c>
      <c r="D4566" s="186" t="s">
        <v>176</v>
      </c>
      <c r="E4566" s="187">
        <v>82.34</v>
      </c>
    </row>
    <row r="4567" spans="1:5">
      <c r="A4567" s="186">
        <v>7304</v>
      </c>
      <c r="B4567" s="186" t="s">
        <v>5372</v>
      </c>
      <c r="C4567" s="186" t="s">
        <v>180</v>
      </c>
      <c r="D4567" s="186" t="s">
        <v>176</v>
      </c>
      <c r="E4567" s="187">
        <v>49</v>
      </c>
    </row>
    <row r="4568" spans="1:5">
      <c r="A4568" s="186">
        <v>43649</v>
      </c>
      <c r="B4568" s="186" t="s">
        <v>5373</v>
      </c>
      <c r="C4568" s="186" t="s">
        <v>180</v>
      </c>
      <c r="D4568" s="186" t="s">
        <v>176</v>
      </c>
      <c r="E4568" s="187">
        <v>25.34</v>
      </c>
    </row>
    <row r="4569" spans="1:5">
      <c r="A4569" s="186">
        <v>43650</v>
      </c>
      <c r="B4569" s="186" t="s">
        <v>5374</v>
      </c>
      <c r="C4569" s="186" t="s">
        <v>180</v>
      </c>
      <c r="D4569" s="186" t="s">
        <v>176</v>
      </c>
      <c r="E4569" s="187">
        <v>23.94</v>
      </c>
    </row>
    <row r="4570" spans="1:5">
      <c r="A4570" s="186">
        <v>7311</v>
      </c>
      <c r="B4570" s="186" t="s">
        <v>5375</v>
      </c>
      <c r="C4570" s="186" t="s">
        <v>180</v>
      </c>
      <c r="D4570" s="186" t="s">
        <v>176</v>
      </c>
      <c r="E4570" s="187">
        <v>24.53</v>
      </c>
    </row>
    <row r="4571" spans="1:5">
      <c r="A4571" s="186">
        <v>7292</v>
      </c>
      <c r="B4571" s="186" t="s">
        <v>5376</v>
      </c>
      <c r="C4571" s="186" t="s">
        <v>180</v>
      </c>
      <c r="D4571" s="186" t="s">
        <v>174</v>
      </c>
      <c r="E4571" s="187">
        <v>23.75</v>
      </c>
    </row>
    <row r="4572" spans="1:5">
      <c r="A4572" s="186">
        <v>7293</v>
      </c>
      <c r="B4572" s="186" t="s">
        <v>5377</v>
      </c>
      <c r="C4572" s="186" t="s">
        <v>180</v>
      </c>
      <c r="D4572" s="186" t="s">
        <v>176</v>
      </c>
      <c r="E4572" s="187">
        <v>26.27</v>
      </c>
    </row>
    <row r="4573" spans="1:5">
      <c r="A4573" s="186">
        <v>7306</v>
      </c>
      <c r="B4573" s="186" t="s">
        <v>5378</v>
      </c>
      <c r="C4573" s="186" t="s">
        <v>180</v>
      </c>
      <c r="D4573" s="186" t="s">
        <v>176</v>
      </c>
      <c r="E4573" s="187">
        <v>28.99</v>
      </c>
    </row>
    <row r="4574" spans="1:5">
      <c r="A4574" s="186">
        <v>7288</v>
      </c>
      <c r="B4574" s="186" t="s">
        <v>5379</v>
      </c>
      <c r="C4574" s="186" t="s">
        <v>180</v>
      </c>
      <c r="D4574" s="186" t="s">
        <v>176</v>
      </c>
      <c r="E4574" s="187">
        <v>24.07</v>
      </c>
    </row>
    <row r="4575" spans="1:5">
      <c r="A4575" s="186">
        <v>43625</v>
      </c>
      <c r="B4575" s="186" t="s">
        <v>5380</v>
      </c>
      <c r="C4575" s="186" t="s">
        <v>180</v>
      </c>
      <c r="D4575" s="186" t="s">
        <v>176</v>
      </c>
      <c r="E4575" s="187">
        <v>19.440000000000001</v>
      </c>
    </row>
    <row r="4576" spans="1:5">
      <c r="A4576" s="186">
        <v>43647</v>
      </c>
      <c r="B4576" s="186" t="s">
        <v>5381</v>
      </c>
      <c r="C4576" s="186" t="s">
        <v>180</v>
      </c>
      <c r="D4576" s="186" t="s">
        <v>176</v>
      </c>
      <c r="E4576" s="187">
        <v>17.66</v>
      </c>
    </row>
    <row r="4577" spans="1:5">
      <c r="A4577" s="186">
        <v>43648</v>
      </c>
      <c r="B4577" s="186" t="s">
        <v>5382</v>
      </c>
      <c r="C4577" s="186" t="s">
        <v>180</v>
      </c>
      <c r="D4577" s="186" t="s">
        <v>176</v>
      </c>
      <c r="E4577" s="187">
        <v>17.04</v>
      </c>
    </row>
    <row r="4578" spans="1:5">
      <c r="A4578" s="186">
        <v>35693</v>
      </c>
      <c r="B4578" s="186" t="s">
        <v>5383</v>
      </c>
      <c r="C4578" s="186" t="s">
        <v>180</v>
      </c>
      <c r="D4578" s="186" t="s">
        <v>176</v>
      </c>
      <c r="E4578" s="187">
        <v>11</v>
      </c>
    </row>
    <row r="4579" spans="1:5">
      <c r="A4579" s="186">
        <v>35692</v>
      </c>
      <c r="B4579" s="186" t="s">
        <v>5384</v>
      </c>
      <c r="C4579" s="186" t="s">
        <v>180</v>
      </c>
      <c r="D4579" s="186" t="s">
        <v>176</v>
      </c>
      <c r="E4579" s="187">
        <v>16.38</v>
      </c>
    </row>
    <row r="4580" spans="1:5">
      <c r="A4580" s="186">
        <v>7342</v>
      </c>
      <c r="B4580" s="186" t="s">
        <v>5385</v>
      </c>
      <c r="C4580" s="186" t="s">
        <v>184</v>
      </c>
      <c r="D4580" s="186" t="s">
        <v>177</v>
      </c>
      <c r="E4580" s="187">
        <v>1.76</v>
      </c>
    </row>
    <row r="4581" spans="1:5">
      <c r="A4581" s="186">
        <v>39574</v>
      </c>
      <c r="B4581" s="186" t="s">
        <v>5386</v>
      </c>
      <c r="C4581" s="186" t="s">
        <v>175</v>
      </c>
      <c r="D4581" s="186" t="s">
        <v>176</v>
      </c>
      <c r="E4581" s="187">
        <v>4.9800000000000004</v>
      </c>
    </row>
    <row r="4582" spans="1:5">
      <c r="A4582" s="186">
        <v>11060</v>
      </c>
      <c r="B4582" s="186" t="s">
        <v>5387</v>
      </c>
      <c r="C4582" s="186" t="s">
        <v>175</v>
      </c>
      <c r="D4582" s="186" t="s">
        <v>176</v>
      </c>
      <c r="E4582" s="187">
        <v>24.82</v>
      </c>
    </row>
    <row r="4583" spans="1:5">
      <c r="A4583" s="186">
        <v>37401</v>
      </c>
      <c r="B4583" s="186" t="s">
        <v>5388</v>
      </c>
      <c r="C4583" s="186" t="s">
        <v>175</v>
      </c>
      <c r="D4583" s="186" t="s">
        <v>176</v>
      </c>
      <c r="E4583" s="187">
        <v>38.659999999999997</v>
      </c>
    </row>
    <row r="4584" spans="1:5">
      <c r="A4584" s="186">
        <v>7525</v>
      </c>
      <c r="B4584" s="186" t="s">
        <v>5389</v>
      </c>
      <c r="C4584" s="186" t="s">
        <v>175</v>
      </c>
      <c r="D4584" s="186" t="s">
        <v>176</v>
      </c>
      <c r="E4584" s="187">
        <v>26.83</v>
      </c>
    </row>
    <row r="4585" spans="1:5">
      <c r="A4585" s="186">
        <v>7524</v>
      </c>
      <c r="B4585" s="186" t="s">
        <v>5390</v>
      </c>
      <c r="C4585" s="186" t="s">
        <v>175</v>
      </c>
      <c r="D4585" s="186" t="s">
        <v>176</v>
      </c>
      <c r="E4585" s="187">
        <v>25.28</v>
      </c>
    </row>
    <row r="4586" spans="1:5">
      <c r="A4586" s="186">
        <v>38105</v>
      </c>
      <c r="B4586" s="186" t="s">
        <v>5391</v>
      </c>
      <c r="C4586" s="186" t="s">
        <v>175</v>
      </c>
      <c r="D4586" s="186" t="s">
        <v>176</v>
      </c>
      <c r="E4586" s="187">
        <v>6.49</v>
      </c>
    </row>
    <row r="4587" spans="1:5">
      <c r="A4587" s="186">
        <v>38084</v>
      </c>
      <c r="B4587" s="186" t="s">
        <v>5392</v>
      </c>
      <c r="C4587" s="186" t="s">
        <v>175</v>
      </c>
      <c r="D4587" s="186" t="s">
        <v>176</v>
      </c>
      <c r="E4587" s="187">
        <v>9.2200000000000006</v>
      </c>
    </row>
    <row r="4588" spans="1:5">
      <c r="A4588" s="186">
        <v>38103</v>
      </c>
      <c r="B4588" s="186" t="s">
        <v>5393</v>
      </c>
      <c r="C4588" s="186" t="s">
        <v>175</v>
      </c>
      <c r="D4588" s="186" t="s">
        <v>176</v>
      </c>
      <c r="E4588" s="187">
        <v>9.75</v>
      </c>
    </row>
    <row r="4589" spans="1:5">
      <c r="A4589" s="186">
        <v>38082</v>
      </c>
      <c r="B4589" s="186" t="s">
        <v>5394</v>
      </c>
      <c r="C4589" s="186" t="s">
        <v>175</v>
      </c>
      <c r="D4589" s="186" t="s">
        <v>176</v>
      </c>
      <c r="E4589" s="187">
        <v>12.01</v>
      </c>
    </row>
    <row r="4590" spans="1:5">
      <c r="A4590" s="186">
        <v>38104</v>
      </c>
      <c r="B4590" s="186" t="s">
        <v>5395</v>
      </c>
      <c r="C4590" s="186" t="s">
        <v>175</v>
      </c>
      <c r="D4590" s="186" t="s">
        <v>176</v>
      </c>
      <c r="E4590" s="187">
        <v>19.09</v>
      </c>
    </row>
    <row r="4591" spans="1:5">
      <c r="A4591" s="186">
        <v>38083</v>
      </c>
      <c r="B4591" s="186" t="s">
        <v>5396</v>
      </c>
      <c r="C4591" s="186" t="s">
        <v>175</v>
      </c>
      <c r="D4591" s="186" t="s">
        <v>176</v>
      </c>
      <c r="E4591" s="187">
        <v>21.2</v>
      </c>
    </row>
    <row r="4592" spans="1:5">
      <c r="A4592" s="186">
        <v>38101</v>
      </c>
      <c r="B4592" s="186" t="s">
        <v>5397</v>
      </c>
      <c r="C4592" s="186" t="s">
        <v>175</v>
      </c>
      <c r="D4592" s="186" t="s">
        <v>176</v>
      </c>
      <c r="E4592" s="187">
        <v>4.63</v>
      </c>
    </row>
    <row r="4593" spans="1:5">
      <c r="A4593" s="186">
        <v>7528</v>
      </c>
      <c r="B4593" s="186" t="s">
        <v>5398</v>
      </c>
      <c r="C4593" s="186" t="s">
        <v>175</v>
      </c>
      <c r="D4593" s="186" t="s">
        <v>174</v>
      </c>
      <c r="E4593" s="187">
        <v>5.45</v>
      </c>
    </row>
    <row r="4594" spans="1:5">
      <c r="A4594" s="186">
        <v>12147</v>
      </c>
      <c r="B4594" s="186" t="s">
        <v>5399</v>
      </c>
      <c r="C4594" s="186" t="s">
        <v>175</v>
      </c>
      <c r="D4594" s="186" t="s">
        <v>176</v>
      </c>
      <c r="E4594" s="187">
        <v>8.31</v>
      </c>
    </row>
    <row r="4595" spans="1:5">
      <c r="A4595" s="186">
        <v>38075</v>
      </c>
      <c r="B4595" s="186" t="s">
        <v>5400</v>
      </c>
      <c r="C4595" s="186" t="s">
        <v>175</v>
      </c>
      <c r="D4595" s="186" t="s">
        <v>176</v>
      </c>
      <c r="E4595" s="187">
        <v>9.44</v>
      </c>
    </row>
    <row r="4596" spans="1:5">
      <c r="A4596" s="186">
        <v>38102</v>
      </c>
      <c r="B4596" s="186" t="s">
        <v>5401</v>
      </c>
      <c r="C4596" s="186" t="s">
        <v>175</v>
      </c>
      <c r="D4596" s="186" t="s">
        <v>176</v>
      </c>
      <c r="E4596" s="187">
        <v>5.93</v>
      </c>
    </row>
    <row r="4597" spans="1:5">
      <c r="A4597" s="186">
        <v>38076</v>
      </c>
      <c r="B4597" s="186" t="s">
        <v>5402</v>
      </c>
      <c r="C4597" s="186" t="s">
        <v>175</v>
      </c>
      <c r="D4597" s="186" t="s">
        <v>176</v>
      </c>
      <c r="E4597" s="187">
        <v>10.58</v>
      </c>
    </row>
    <row r="4598" spans="1:5">
      <c r="A4598" s="186">
        <v>7592</v>
      </c>
      <c r="B4598" s="186" t="s">
        <v>5403</v>
      </c>
      <c r="C4598" s="186" t="s">
        <v>187</v>
      </c>
      <c r="D4598" s="186" t="s">
        <v>174</v>
      </c>
      <c r="E4598" s="187">
        <v>14.58</v>
      </c>
    </row>
    <row r="4599" spans="1:5">
      <c r="A4599" s="186">
        <v>40820</v>
      </c>
      <c r="B4599" s="186" t="s">
        <v>5404</v>
      </c>
      <c r="C4599" s="186" t="s">
        <v>188</v>
      </c>
      <c r="D4599" s="186" t="s">
        <v>176</v>
      </c>
      <c r="E4599" s="188">
        <v>2579.62</v>
      </c>
    </row>
    <row r="4600" spans="1:5">
      <c r="A4600" s="186">
        <v>11762</v>
      </c>
      <c r="B4600" s="186" t="s">
        <v>5405</v>
      </c>
      <c r="C4600" s="186" t="s">
        <v>175</v>
      </c>
      <c r="D4600" s="186" t="s">
        <v>176</v>
      </c>
      <c r="E4600" s="187">
        <v>53.4</v>
      </c>
    </row>
    <row r="4601" spans="1:5">
      <c r="A4601" s="186">
        <v>13984</v>
      </c>
      <c r="B4601" s="186" t="s">
        <v>5406</v>
      </c>
      <c r="C4601" s="186" t="s">
        <v>175</v>
      </c>
      <c r="D4601" s="186" t="s">
        <v>176</v>
      </c>
      <c r="E4601" s="187">
        <v>37.32</v>
      </c>
    </row>
    <row r="4602" spans="1:5">
      <c r="A4602" s="186">
        <v>11772</v>
      </c>
      <c r="B4602" s="186" t="s">
        <v>5407</v>
      </c>
      <c r="C4602" s="186" t="s">
        <v>175</v>
      </c>
      <c r="D4602" s="186" t="s">
        <v>176</v>
      </c>
      <c r="E4602" s="187">
        <v>90.63</v>
      </c>
    </row>
    <row r="4603" spans="1:5">
      <c r="A4603" s="186">
        <v>36795</v>
      </c>
      <c r="B4603" s="186" t="s">
        <v>5408</v>
      </c>
      <c r="C4603" s="186" t="s">
        <v>175</v>
      </c>
      <c r="D4603" s="186" t="s">
        <v>176</v>
      </c>
      <c r="E4603" s="187">
        <v>582.92999999999995</v>
      </c>
    </row>
    <row r="4604" spans="1:5">
      <c r="A4604" s="186">
        <v>36796</v>
      </c>
      <c r="B4604" s="186" t="s">
        <v>5409</v>
      </c>
      <c r="C4604" s="186" t="s">
        <v>175</v>
      </c>
      <c r="D4604" s="186" t="s">
        <v>176</v>
      </c>
      <c r="E4604" s="187">
        <v>150.09</v>
      </c>
    </row>
    <row r="4605" spans="1:5">
      <c r="A4605" s="186">
        <v>36791</v>
      </c>
      <c r="B4605" s="186" t="s">
        <v>5410</v>
      </c>
      <c r="C4605" s="186" t="s">
        <v>175</v>
      </c>
      <c r="D4605" s="186" t="s">
        <v>176</v>
      </c>
      <c r="E4605" s="187">
        <v>77.33</v>
      </c>
    </row>
    <row r="4606" spans="1:5">
      <c r="A4606" s="186">
        <v>13415</v>
      </c>
      <c r="B4606" s="186" t="s">
        <v>5411</v>
      </c>
      <c r="C4606" s="186" t="s">
        <v>175</v>
      </c>
      <c r="D4606" s="186" t="s">
        <v>174</v>
      </c>
      <c r="E4606" s="187">
        <v>44.95</v>
      </c>
    </row>
    <row r="4607" spans="1:5">
      <c r="A4607" s="186">
        <v>36792</v>
      </c>
      <c r="B4607" s="186" t="s">
        <v>5412</v>
      </c>
      <c r="C4607" s="186" t="s">
        <v>175</v>
      </c>
      <c r="D4607" s="186" t="s">
        <v>176</v>
      </c>
      <c r="E4607" s="187">
        <v>147.82</v>
      </c>
    </row>
    <row r="4608" spans="1:5">
      <c r="A4608" s="186">
        <v>11773</v>
      </c>
      <c r="B4608" s="186" t="s">
        <v>5413</v>
      </c>
      <c r="C4608" s="186" t="s">
        <v>175</v>
      </c>
      <c r="D4608" s="186" t="s">
        <v>176</v>
      </c>
      <c r="E4608" s="187">
        <v>86.52</v>
      </c>
    </row>
    <row r="4609" spans="1:5">
      <c r="A4609" s="186">
        <v>13983</v>
      </c>
      <c r="B4609" s="186" t="s">
        <v>5414</v>
      </c>
      <c r="C4609" s="186" t="s">
        <v>175</v>
      </c>
      <c r="D4609" s="186" t="s">
        <v>176</v>
      </c>
      <c r="E4609" s="187">
        <v>46.16</v>
      </c>
    </row>
    <row r="4610" spans="1:5">
      <c r="A4610" s="186">
        <v>13416</v>
      </c>
      <c r="B4610" s="186" t="s">
        <v>5415</v>
      </c>
      <c r="C4610" s="186" t="s">
        <v>175</v>
      </c>
      <c r="D4610" s="186" t="s">
        <v>176</v>
      </c>
      <c r="E4610" s="187">
        <v>37.22</v>
      </c>
    </row>
    <row r="4611" spans="1:5">
      <c r="A4611" s="186">
        <v>13417</v>
      </c>
      <c r="B4611" s="186" t="s">
        <v>5416</v>
      </c>
      <c r="C4611" s="186" t="s">
        <v>175</v>
      </c>
      <c r="D4611" s="186" t="s">
        <v>176</v>
      </c>
      <c r="E4611" s="187">
        <v>32.840000000000003</v>
      </c>
    </row>
    <row r="4612" spans="1:5">
      <c r="A4612" s="186">
        <v>7604</v>
      </c>
      <c r="B4612" s="186" t="s">
        <v>5417</v>
      </c>
      <c r="C4612" s="186" t="s">
        <v>175</v>
      </c>
      <c r="D4612" s="186" t="s">
        <v>176</v>
      </c>
      <c r="E4612" s="187">
        <v>14.22</v>
      </c>
    </row>
    <row r="4613" spans="1:5">
      <c r="A4613" s="186">
        <v>11763</v>
      </c>
      <c r="B4613" s="186" t="s">
        <v>5418</v>
      </c>
      <c r="C4613" s="186" t="s">
        <v>175</v>
      </c>
      <c r="D4613" s="186" t="s">
        <v>176</v>
      </c>
      <c r="E4613" s="187">
        <v>116.45</v>
      </c>
    </row>
    <row r="4614" spans="1:5">
      <c r="A4614" s="186">
        <v>11764</v>
      </c>
      <c r="B4614" s="186" t="s">
        <v>5419</v>
      </c>
      <c r="C4614" s="186" t="s">
        <v>175</v>
      </c>
      <c r="D4614" s="186" t="s">
        <v>176</v>
      </c>
      <c r="E4614" s="187">
        <v>124.39</v>
      </c>
    </row>
    <row r="4615" spans="1:5">
      <c r="A4615" s="186">
        <v>11829</v>
      </c>
      <c r="B4615" s="186" t="s">
        <v>5420</v>
      </c>
      <c r="C4615" s="186" t="s">
        <v>175</v>
      </c>
      <c r="D4615" s="186" t="s">
        <v>176</v>
      </c>
      <c r="E4615" s="187">
        <v>29.81</v>
      </c>
    </row>
    <row r="4616" spans="1:5">
      <c r="A4616" s="186">
        <v>11825</v>
      </c>
      <c r="B4616" s="186" t="s">
        <v>5421</v>
      </c>
      <c r="C4616" s="186" t="s">
        <v>175</v>
      </c>
      <c r="D4616" s="186" t="s">
        <v>176</v>
      </c>
      <c r="E4616" s="187">
        <v>51.11</v>
      </c>
    </row>
    <row r="4617" spans="1:5">
      <c r="A4617" s="186">
        <v>11767</v>
      </c>
      <c r="B4617" s="186" t="s">
        <v>5422</v>
      </c>
      <c r="C4617" s="186" t="s">
        <v>175</v>
      </c>
      <c r="D4617" s="186" t="s">
        <v>176</v>
      </c>
      <c r="E4617" s="187">
        <v>206.47</v>
      </c>
    </row>
    <row r="4618" spans="1:5">
      <c r="A4618" s="186">
        <v>11830</v>
      </c>
      <c r="B4618" s="186" t="s">
        <v>5423</v>
      </c>
      <c r="C4618" s="186" t="s">
        <v>175</v>
      </c>
      <c r="D4618" s="186" t="s">
        <v>176</v>
      </c>
      <c r="E4618" s="187">
        <v>32.22</v>
      </c>
    </row>
    <row r="4619" spans="1:5">
      <c r="A4619" s="186">
        <v>11766</v>
      </c>
      <c r="B4619" s="186" t="s">
        <v>5424</v>
      </c>
      <c r="C4619" s="186" t="s">
        <v>175</v>
      </c>
      <c r="D4619" s="186" t="s">
        <v>176</v>
      </c>
      <c r="E4619" s="187">
        <v>57.26</v>
      </c>
    </row>
    <row r="4620" spans="1:5">
      <c r="A4620" s="186">
        <v>11765</v>
      </c>
      <c r="B4620" s="186" t="s">
        <v>5425</v>
      </c>
      <c r="C4620" s="186" t="s">
        <v>175</v>
      </c>
      <c r="D4620" s="186" t="s">
        <v>176</v>
      </c>
      <c r="E4620" s="187">
        <v>77.98</v>
      </c>
    </row>
    <row r="4621" spans="1:5">
      <c r="A4621" s="186">
        <v>11824</v>
      </c>
      <c r="B4621" s="186" t="s">
        <v>5426</v>
      </c>
      <c r="C4621" s="186" t="s">
        <v>175</v>
      </c>
      <c r="D4621" s="186" t="s">
        <v>176</v>
      </c>
      <c r="E4621" s="187">
        <v>59.06</v>
      </c>
    </row>
    <row r="4622" spans="1:5">
      <c r="A4622" s="186">
        <v>11777</v>
      </c>
      <c r="B4622" s="186" t="s">
        <v>5427</v>
      </c>
      <c r="C4622" s="186" t="s">
        <v>175</v>
      </c>
      <c r="D4622" s="186" t="s">
        <v>176</v>
      </c>
      <c r="E4622" s="187">
        <v>108.2</v>
      </c>
    </row>
    <row r="4623" spans="1:5">
      <c r="A4623" s="186">
        <v>7602</v>
      </c>
      <c r="B4623" s="186" t="s">
        <v>5428</v>
      </c>
      <c r="C4623" s="186" t="s">
        <v>175</v>
      </c>
      <c r="D4623" s="186" t="s">
        <v>176</v>
      </c>
      <c r="E4623" s="187">
        <v>14.1</v>
      </c>
    </row>
    <row r="4624" spans="1:5">
      <c r="A4624" s="186">
        <v>7603</v>
      </c>
      <c r="B4624" s="186" t="s">
        <v>5429</v>
      </c>
      <c r="C4624" s="186" t="s">
        <v>175</v>
      </c>
      <c r="D4624" s="186" t="s">
        <v>176</v>
      </c>
      <c r="E4624" s="187">
        <v>13.67</v>
      </c>
    </row>
    <row r="4625" spans="1:5">
      <c r="A4625" s="186">
        <v>11826</v>
      </c>
      <c r="B4625" s="186" t="s">
        <v>5430</v>
      </c>
      <c r="C4625" s="186" t="s">
        <v>175</v>
      </c>
      <c r="D4625" s="186" t="s">
        <v>176</v>
      </c>
      <c r="E4625" s="187">
        <v>49.61</v>
      </c>
    </row>
    <row r="4626" spans="1:5">
      <c r="A4626" s="186">
        <v>7606</v>
      </c>
      <c r="B4626" s="186" t="s">
        <v>5431</v>
      </c>
      <c r="C4626" s="186" t="s">
        <v>175</v>
      </c>
      <c r="D4626" s="186" t="s">
        <v>176</v>
      </c>
      <c r="E4626" s="187">
        <v>51.69</v>
      </c>
    </row>
    <row r="4627" spans="1:5">
      <c r="A4627" s="186">
        <v>40329</v>
      </c>
      <c r="B4627" s="186" t="s">
        <v>5432</v>
      </c>
      <c r="C4627" s="186" t="s">
        <v>175</v>
      </c>
      <c r="D4627" s="186" t="s">
        <v>174</v>
      </c>
      <c r="E4627" s="187">
        <v>25</v>
      </c>
    </row>
    <row r="4628" spans="1:5">
      <c r="A4628" s="186">
        <v>11823</v>
      </c>
      <c r="B4628" s="186" t="s">
        <v>5433</v>
      </c>
      <c r="C4628" s="186" t="s">
        <v>175</v>
      </c>
      <c r="D4628" s="186" t="s">
        <v>176</v>
      </c>
      <c r="E4628" s="187">
        <v>10.8</v>
      </c>
    </row>
    <row r="4629" spans="1:5">
      <c r="A4629" s="186">
        <v>11822</v>
      </c>
      <c r="B4629" s="186" t="s">
        <v>5434</v>
      </c>
      <c r="C4629" s="186" t="s">
        <v>175</v>
      </c>
      <c r="D4629" s="186" t="s">
        <v>176</v>
      </c>
      <c r="E4629" s="187">
        <v>25.58</v>
      </c>
    </row>
    <row r="4630" spans="1:5">
      <c r="A4630" s="186">
        <v>11831</v>
      </c>
      <c r="B4630" s="186" t="s">
        <v>5435</v>
      </c>
      <c r="C4630" s="186" t="s">
        <v>175</v>
      </c>
      <c r="D4630" s="186" t="s">
        <v>176</v>
      </c>
      <c r="E4630" s="187">
        <v>19.420000000000002</v>
      </c>
    </row>
    <row r="4631" spans="1:5">
      <c r="A4631" s="186">
        <v>7613</v>
      </c>
      <c r="B4631" s="186" t="s">
        <v>5436</v>
      </c>
      <c r="C4631" s="186" t="s">
        <v>175</v>
      </c>
      <c r="D4631" s="186" t="s">
        <v>177</v>
      </c>
      <c r="E4631" s="188">
        <v>80854.47</v>
      </c>
    </row>
    <row r="4632" spans="1:5">
      <c r="A4632" s="186">
        <v>7619</v>
      </c>
      <c r="B4632" s="186" t="s">
        <v>5437</v>
      </c>
      <c r="C4632" s="186" t="s">
        <v>175</v>
      </c>
      <c r="D4632" s="186" t="s">
        <v>177</v>
      </c>
      <c r="E4632" s="188">
        <v>12498.37</v>
      </c>
    </row>
    <row r="4633" spans="1:5">
      <c r="A4633" s="186">
        <v>12076</v>
      </c>
      <c r="B4633" s="186" t="s">
        <v>5438</v>
      </c>
      <c r="C4633" s="186" t="s">
        <v>175</v>
      </c>
      <c r="D4633" s="186" t="s">
        <v>177</v>
      </c>
      <c r="E4633" s="188">
        <v>5733.19</v>
      </c>
    </row>
    <row r="4634" spans="1:5">
      <c r="A4634" s="186">
        <v>7614</v>
      </c>
      <c r="B4634" s="186" t="s">
        <v>5439</v>
      </c>
      <c r="C4634" s="186" t="s">
        <v>175</v>
      </c>
      <c r="D4634" s="186" t="s">
        <v>177</v>
      </c>
      <c r="E4634" s="188">
        <v>15763.42</v>
      </c>
    </row>
    <row r="4635" spans="1:5">
      <c r="A4635" s="186">
        <v>7618</v>
      </c>
      <c r="B4635" s="186" t="s">
        <v>5440</v>
      </c>
      <c r="C4635" s="186" t="s">
        <v>175</v>
      </c>
      <c r="D4635" s="186" t="s">
        <v>177</v>
      </c>
      <c r="E4635" s="188">
        <v>102237.66</v>
      </c>
    </row>
    <row r="4636" spans="1:5">
      <c r="A4636" s="186">
        <v>7620</v>
      </c>
      <c r="B4636" s="186" t="s">
        <v>5441</v>
      </c>
      <c r="C4636" s="186" t="s">
        <v>175</v>
      </c>
      <c r="D4636" s="186" t="s">
        <v>177</v>
      </c>
      <c r="E4636" s="188">
        <v>22113.759999999998</v>
      </c>
    </row>
    <row r="4637" spans="1:5">
      <c r="A4637" s="186">
        <v>7610</v>
      </c>
      <c r="B4637" s="186" t="s">
        <v>5442</v>
      </c>
      <c r="C4637" s="186" t="s">
        <v>175</v>
      </c>
      <c r="D4637" s="186" t="s">
        <v>177</v>
      </c>
      <c r="E4637" s="188">
        <v>7002.69</v>
      </c>
    </row>
    <row r="4638" spans="1:5">
      <c r="A4638" s="186">
        <v>7615</v>
      </c>
      <c r="B4638" s="186" t="s">
        <v>5443</v>
      </c>
      <c r="C4638" s="186" t="s">
        <v>175</v>
      </c>
      <c r="D4638" s="186" t="s">
        <v>177</v>
      </c>
      <c r="E4638" s="188">
        <v>25799.39</v>
      </c>
    </row>
    <row r="4639" spans="1:5">
      <c r="A4639" s="186">
        <v>7617</v>
      </c>
      <c r="B4639" s="186" t="s">
        <v>5444</v>
      </c>
      <c r="C4639" s="186" t="s">
        <v>175</v>
      </c>
      <c r="D4639" s="186" t="s">
        <v>177</v>
      </c>
      <c r="E4639" s="188">
        <v>7821.72</v>
      </c>
    </row>
    <row r="4640" spans="1:5">
      <c r="A4640" s="186">
        <v>7616</v>
      </c>
      <c r="B4640" s="186" t="s">
        <v>5445</v>
      </c>
      <c r="C4640" s="186" t="s">
        <v>175</v>
      </c>
      <c r="D4640" s="186" t="s">
        <v>177</v>
      </c>
      <c r="E4640" s="188">
        <v>42100.51</v>
      </c>
    </row>
    <row r="4641" spans="1:5">
      <c r="A4641" s="186">
        <v>7611</v>
      </c>
      <c r="B4641" s="186" t="s">
        <v>5446</v>
      </c>
      <c r="C4641" s="186" t="s">
        <v>175</v>
      </c>
      <c r="D4641" s="186" t="s">
        <v>177</v>
      </c>
      <c r="E4641" s="188">
        <v>10115</v>
      </c>
    </row>
    <row r="4642" spans="1:5">
      <c r="A4642" s="186">
        <v>7612</v>
      </c>
      <c r="B4642" s="186" t="s">
        <v>5447</v>
      </c>
      <c r="C4642" s="186" t="s">
        <v>175</v>
      </c>
      <c r="D4642" s="186" t="s">
        <v>177</v>
      </c>
      <c r="E4642" s="188">
        <v>57748.04</v>
      </c>
    </row>
    <row r="4643" spans="1:5">
      <c r="A4643" s="186">
        <v>37371</v>
      </c>
      <c r="B4643" s="186" t="s">
        <v>5448</v>
      </c>
      <c r="C4643" s="186" t="s">
        <v>187</v>
      </c>
      <c r="D4643" s="186" t="s">
        <v>174</v>
      </c>
      <c r="E4643" s="187">
        <v>0.82</v>
      </c>
    </row>
    <row r="4644" spans="1:5">
      <c r="A4644" s="186">
        <v>40861</v>
      </c>
      <c r="B4644" s="186" t="s">
        <v>5449</v>
      </c>
      <c r="C4644" s="186" t="s">
        <v>188</v>
      </c>
      <c r="D4644" s="186" t="s">
        <v>174</v>
      </c>
      <c r="E4644" s="187">
        <v>153.77000000000001</v>
      </c>
    </row>
    <row r="4645" spans="1:5">
      <c r="A4645" s="186">
        <v>36510</v>
      </c>
      <c r="B4645" s="186" t="s">
        <v>5450</v>
      </c>
      <c r="C4645" s="186" t="s">
        <v>175</v>
      </c>
      <c r="D4645" s="186" t="s">
        <v>177</v>
      </c>
      <c r="E4645" s="188">
        <v>803058.07</v>
      </c>
    </row>
    <row r="4646" spans="1:5">
      <c r="A4646" s="186">
        <v>25020</v>
      </c>
      <c r="B4646" s="186" t="s">
        <v>5451</v>
      </c>
      <c r="C4646" s="186" t="s">
        <v>175</v>
      </c>
      <c r="D4646" s="186" t="s">
        <v>177</v>
      </c>
      <c r="E4646" s="188">
        <v>3308316.71</v>
      </c>
    </row>
    <row r="4647" spans="1:5">
      <c r="A4647" s="186">
        <v>7622</v>
      </c>
      <c r="B4647" s="186" t="s">
        <v>5452</v>
      </c>
      <c r="C4647" s="186" t="s">
        <v>175</v>
      </c>
      <c r="D4647" s="186" t="s">
        <v>177</v>
      </c>
      <c r="E4647" s="188">
        <v>779083.7</v>
      </c>
    </row>
    <row r="4648" spans="1:5">
      <c r="A4648" s="186">
        <v>7624</v>
      </c>
      <c r="B4648" s="186" t="s">
        <v>5453</v>
      </c>
      <c r="C4648" s="186" t="s">
        <v>175</v>
      </c>
      <c r="D4648" s="186" t="s">
        <v>177</v>
      </c>
      <c r="E4648" s="188">
        <v>1010000</v>
      </c>
    </row>
    <row r="4649" spans="1:5">
      <c r="A4649" s="186">
        <v>7625</v>
      </c>
      <c r="B4649" s="186" t="s">
        <v>5454</v>
      </c>
      <c r="C4649" s="186" t="s">
        <v>175</v>
      </c>
      <c r="D4649" s="186" t="s">
        <v>177</v>
      </c>
      <c r="E4649" s="188">
        <v>1003822.53</v>
      </c>
    </row>
    <row r="4650" spans="1:5">
      <c r="A4650" s="186">
        <v>7623</v>
      </c>
      <c r="B4650" s="186" t="s">
        <v>5455</v>
      </c>
      <c r="C4650" s="186" t="s">
        <v>175</v>
      </c>
      <c r="D4650" s="186" t="s">
        <v>177</v>
      </c>
      <c r="E4650" s="188">
        <v>3308316.71</v>
      </c>
    </row>
    <row r="4651" spans="1:5">
      <c r="A4651" s="186">
        <v>36508</v>
      </c>
      <c r="B4651" s="186" t="s">
        <v>5456</v>
      </c>
      <c r="C4651" s="186" t="s">
        <v>175</v>
      </c>
      <c r="D4651" s="186" t="s">
        <v>177</v>
      </c>
      <c r="E4651" s="188">
        <v>1487881.29</v>
      </c>
    </row>
    <row r="4652" spans="1:5">
      <c r="A4652" s="186">
        <v>36509</v>
      </c>
      <c r="B4652" s="186" t="s">
        <v>5457</v>
      </c>
      <c r="C4652" s="186" t="s">
        <v>175</v>
      </c>
      <c r="D4652" s="186" t="s">
        <v>177</v>
      </c>
      <c r="E4652" s="188">
        <v>815412.79</v>
      </c>
    </row>
    <row r="4653" spans="1:5">
      <c r="A4653" s="186">
        <v>13238</v>
      </c>
      <c r="B4653" s="186" t="s">
        <v>5458</v>
      </c>
      <c r="C4653" s="186" t="s">
        <v>175</v>
      </c>
      <c r="D4653" s="186" t="s">
        <v>177</v>
      </c>
      <c r="E4653" s="188">
        <v>235861.38</v>
      </c>
    </row>
    <row r="4654" spans="1:5">
      <c r="A4654" s="186">
        <v>36511</v>
      </c>
      <c r="B4654" s="186" t="s">
        <v>5459</v>
      </c>
      <c r="C4654" s="186" t="s">
        <v>175</v>
      </c>
      <c r="D4654" s="186" t="s">
        <v>177</v>
      </c>
      <c r="E4654" s="188">
        <v>273299.7</v>
      </c>
    </row>
    <row r="4655" spans="1:5">
      <c r="A4655" s="186">
        <v>36515</v>
      </c>
      <c r="B4655" s="186" t="s">
        <v>5460</v>
      </c>
      <c r="C4655" s="186" t="s">
        <v>175</v>
      </c>
      <c r="D4655" s="186" t="s">
        <v>177</v>
      </c>
      <c r="E4655" s="188">
        <v>80492.37</v>
      </c>
    </row>
    <row r="4656" spans="1:5">
      <c r="A4656" s="186">
        <v>10598</v>
      </c>
      <c r="B4656" s="186" t="s">
        <v>5461</v>
      </c>
      <c r="C4656" s="186" t="s">
        <v>175</v>
      </c>
      <c r="D4656" s="186" t="s">
        <v>177</v>
      </c>
      <c r="E4656" s="188">
        <v>130530.54</v>
      </c>
    </row>
    <row r="4657" spans="1:5">
      <c r="A4657" s="186">
        <v>7640</v>
      </c>
      <c r="B4657" s="186" t="s">
        <v>5462</v>
      </c>
      <c r="C4657" s="186" t="s">
        <v>175</v>
      </c>
      <c r="D4657" s="186" t="s">
        <v>177</v>
      </c>
      <c r="E4657" s="188">
        <v>200295</v>
      </c>
    </row>
    <row r="4658" spans="1:5">
      <c r="A4658" s="186">
        <v>36513</v>
      </c>
      <c r="B4658" s="186" t="s">
        <v>5463</v>
      </c>
      <c r="C4658" s="186" t="s">
        <v>175</v>
      </c>
      <c r="D4658" s="186" t="s">
        <v>177</v>
      </c>
      <c r="E4658" s="188">
        <v>192947.71</v>
      </c>
    </row>
    <row r="4659" spans="1:5">
      <c r="A4659" s="186">
        <v>36514</v>
      </c>
      <c r="B4659" s="186" t="s">
        <v>5464</v>
      </c>
      <c r="C4659" s="186" t="s">
        <v>175</v>
      </c>
      <c r="D4659" s="186" t="s">
        <v>177</v>
      </c>
      <c r="E4659" s="188">
        <v>215270.31</v>
      </c>
    </row>
    <row r="4660" spans="1:5">
      <c r="A4660" s="186">
        <v>11572</v>
      </c>
      <c r="B4660" s="186" t="s">
        <v>5465</v>
      </c>
      <c r="C4660" s="186" t="s">
        <v>175</v>
      </c>
      <c r="D4660" s="186" t="s">
        <v>176</v>
      </c>
      <c r="E4660" s="187">
        <v>24.75</v>
      </c>
    </row>
    <row r="4661" spans="1:5">
      <c r="A4661" s="186">
        <v>36149</v>
      </c>
      <c r="B4661" s="186" t="s">
        <v>5466</v>
      </c>
      <c r="C4661" s="186" t="s">
        <v>175</v>
      </c>
      <c r="D4661" s="186" t="s">
        <v>176</v>
      </c>
      <c r="E4661" s="187">
        <v>141</v>
      </c>
    </row>
    <row r="4662" spans="1:5">
      <c r="A4662" s="186">
        <v>42407</v>
      </c>
      <c r="B4662" s="186" t="s">
        <v>5467</v>
      </c>
      <c r="C4662" s="186" t="s">
        <v>181</v>
      </c>
      <c r="D4662" s="186" t="s">
        <v>176</v>
      </c>
      <c r="E4662" s="187">
        <v>6.91</v>
      </c>
    </row>
    <row r="4663" spans="1:5">
      <c r="A4663" s="186">
        <v>11581</v>
      </c>
      <c r="B4663" s="186" t="s">
        <v>5468</v>
      </c>
      <c r="C4663" s="186" t="s">
        <v>181</v>
      </c>
      <c r="D4663" s="186" t="s">
        <v>176</v>
      </c>
      <c r="E4663" s="187">
        <v>16.329999999999998</v>
      </c>
    </row>
    <row r="4664" spans="1:5">
      <c r="A4664" s="186">
        <v>43605</v>
      </c>
      <c r="B4664" s="186" t="s">
        <v>5469</v>
      </c>
      <c r="C4664" s="186" t="s">
        <v>181</v>
      </c>
      <c r="D4664" s="186" t="s">
        <v>176</v>
      </c>
      <c r="E4664" s="187">
        <v>33.42</v>
      </c>
    </row>
    <row r="4665" spans="1:5">
      <c r="A4665" s="186">
        <v>11580</v>
      </c>
      <c r="B4665" s="186" t="s">
        <v>5470</v>
      </c>
      <c r="C4665" s="186" t="s">
        <v>181</v>
      </c>
      <c r="D4665" s="186" t="s">
        <v>176</v>
      </c>
      <c r="E4665" s="187">
        <v>6.55</v>
      </c>
    </row>
    <row r="4666" spans="1:5">
      <c r="A4666" s="186">
        <v>10743</v>
      </c>
      <c r="B4666" s="186" t="s">
        <v>5471</v>
      </c>
      <c r="C4666" s="186" t="s">
        <v>175</v>
      </c>
      <c r="D4666" s="186" t="s">
        <v>176</v>
      </c>
      <c r="E4666" s="187">
        <v>617.27</v>
      </c>
    </row>
    <row r="4667" spans="1:5">
      <c r="A4667" s="186">
        <v>39848</v>
      </c>
      <c r="B4667" s="186" t="s">
        <v>5472</v>
      </c>
      <c r="C4667" s="186" t="s">
        <v>181</v>
      </c>
      <c r="D4667" s="186" t="s">
        <v>177</v>
      </c>
      <c r="E4667" s="187">
        <v>2.17</v>
      </c>
    </row>
    <row r="4668" spans="1:5">
      <c r="A4668" s="186">
        <v>20999</v>
      </c>
      <c r="B4668" s="186" t="s">
        <v>5473</v>
      </c>
      <c r="C4668" s="186" t="s">
        <v>181</v>
      </c>
      <c r="D4668" s="186" t="s">
        <v>177</v>
      </c>
      <c r="E4668" s="187">
        <v>20.350000000000001</v>
      </c>
    </row>
    <row r="4669" spans="1:5">
      <c r="A4669" s="186">
        <v>21001</v>
      </c>
      <c r="B4669" s="186" t="s">
        <v>5474</v>
      </c>
      <c r="C4669" s="186" t="s">
        <v>181</v>
      </c>
      <c r="D4669" s="186" t="s">
        <v>177</v>
      </c>
      <c r="E4669" s="187">
        <v>37.979999999999997</v>
      </c>
    </row>
    <row r="4670" spans="1:5">
      <c r="A4670" s="186">
        <v>21003</v>
      </c>
      <c r="B4670" s="186" t="s">
        <v>5475</v>
      </c>
      <c r="C4670" s="186" t="s">
        <v>181</v>
      </c>
      <c r="D4670" s="186" t="s">
        <v>177</v>
      </c>
      <c r="E4670" s="187">
        <v>62.41</v>
      </c>
    </row>
    <row r="4671" spans="1:5">
      <c r="A4671" s="186">
        <v>21006</v>
      </c>
      <c r="B4671" s="186" t="s">
        <v>5476</v>
      </c>
      <c r="C4671" s="186" t="s">
        <v>181</v>
      </c>
      <c r="D4671" s="186" t="s">
        <v>177</v>
      </c>
      <c r="E4671" s="187">
        <v>132.44999999999999</v>
      </c>
    </row>
    <row r="4672" spans="1:5">
      <c r="A4672" s="186">
        <v>21019</v>
      </c>
      <c r="B4672" s="186" t="s">
        <v>5477</v>
      </c>
      <c r="C4672" s="186" t="s">
        <v>181</v>
      </c>
      <c r="D4672" s="186" t="s">
        <v>177</v>
      </c>
      <c r="E4672" s="187">
        <v>46.04</v>
      </c>
    </row>
    <row r="4673" spans="1:5">
      <c r="A4673" s="186">
        <v>21021</v>
      </c>
      <c r="B4673" s="186" t="s">
        <v>5478</v>
      </c>
      <c r="C4673" s="186" t="s">
        <v>181</v>
      </c>
      <c r="D4673" s="186" t="s">
        <v>177</v>
      </c>
      <c r="E4673" s="187">
        <v>72.78</v>
      </c>
    </row>
    <row r="4674" spans="1:5">
      <c r="A4674" s="186">
        <v>21024</v>
      </c>
      <c r="B4674" s="186" t="s">
        <v>5479</v>
      </c>
      <c r="C4674" s="186" t="s">
        <v>181</v>
      </c>
      <c r="D4674" s="186" t="s">
        <v>177</v>
      </c>
      <c r="E4674" s="187">
        <v>155.94</v>
      </c>
    </row>
    <row r="4675" spans="1:5">
      <c r="A4675" s="186">
        <v>40624</v>
      </c>
      <c r="B4675" s="186" t="s">
        <v>5480</v>
      </c>
      <c r="C4675" s="186" t="s">
        <v>181</v>
      </c>
      <c r="D4675" s="186" t="s">
        <v>177</v>
      </c>
      <c r="E4675" s="187">
        <v>84.34</v>
      </c>
    </row>
    <row r="4676" spans="1:5">
      <c r="A4676" s="186">
        <v>42575</v>
      </c>
      <c r="B4676" s="186" t="s">
        <v>5481</v>
      </c>
      <c r="C4676" s="186" t="s">
        <v>181</v>
      </c>
      <c r="D4676" s="186" t="s">
        <v>177</v>
      </c>
      <c r="E4676" s="187">
        <v>77.400000000000006</v>
      </c>
    </row>
    <row r="4677" spans="1:5">
      <c r="A4677" s="186">
        <v>13127</v>
      </c>
      <c r="B4677" s="186" t="s">
        <v>5482</v>
      </c>
      <c r="C4677" s="186" t="s">
        <v>181</v>
      </c>
      <c r="D4677" s="186" t="s">
        <v>177</v>
      </c>
      <c r="E4677" s="187">
        <v>37.619999999999997</v>
      </c>
    </row>
    <row r="4678" spans="1:5">
      <c r="A4678" s="186">
        <v>13137</v>
      </c>
      <c r="B4678" s="186" t="s">
        <v>5483</v>
      </c>
      <c r="C4678" s="186" t="s">
        <v>181</v>
      </c>
      <c r="D4678" s="186" t="s">
        <v>177</v>
      </c>
      <c r="E4678" s="187">
        <v>49.92</v>
      </c>
    </row>
    <row r="4679" spans="1:5">
      <c r="A4679" s="186">
        <v>42574</v>
      </c>
      <c r="B4679" s="186" t="s">
        <v>5484</v>
      </c>
      <c r="C4679" s="186" t="s">
        <v>181</v>
      </c>
      <c r="D4679" s="186" t="s">
        <v>177</v>
      </c>
      <c r="E4679" s="187">
        <v>57.76</v>
      </c>
    </row>
    <row r="4680" spans="1:5">
      <c r="A4680" s="186">
        <v>20989</v>
      </c>
      <c r="B4680" s="186" t="s">
        <v>5485</v>
      </c>
      <c r="C4680" s="186" t="s">
        <v>181</v>
      </c>
      <c r="D4680" s="186" t="s">
        <v>177</v>
      </c>
      <c r="E4680" s="188">
        <v>1788.5</v>
      </c>
    </row>
    <row r="4681" spans="1:5">
      <c r="A4681" s="186">
        <v>21147</v>
      </c>
      <c r="B4681" s="186" t="s">
        <v>5486</v>
      </c>
      <c r="C4681" s="186" t="s">
        <v>181</v>
      </c>
      <c r="D4681" s="186" t="s">
        <v>177</v>
      </c>
      <c r="E4681" s="187">
        <v>167.69</v>
      </c>
    </row>
    <row r="4682" spans="1:5">
      <c r="A4682" s="186">
        <v>21148</v>
      </c>
      <c r="B4682" s="186" t="s">
        <v>5487</v>
      </c>
      <c r="C4682" s="186" t="s">
        <v>181</v>
      </c>
      <c r="D4682" s="186" t="s">
        <v>177</v>
      </c>
      <c r="E4682" s="187">
        <v>103.5</v>
      </c>
    </row>
    <row r="4683" spans="1:5">
      <c r="A4683" s="186">
        <v>20984</v>
      </c>
      <c r="B4683" s="186" t="s">
        <v>5488</v>
      </c>
      <c r="C4683" s="186" t="s">
        <v>181</v>
      </c>
      <c r="D4683" s="186" t="s">
        <v>177</v>
      </c>
      <c r="E4683" s="188">
        <v>3431.79</v>
      </c>
    </row>
    <row r="4684" spans="1:5">
      <c r="A4684" s="186">
        <v>13042</v>
      </c>
      <c r="B4684" s="186" t="s">
        <v>5489</v>
      </c>
      <c r="C4684" s="186" t="s">
        <v>181</v>
      </c>
      <c r="D4684" s="186" t="s">
        <v>177</v>
      </c>
      <c r="E4684" s="188">
        <v>1901.72</v>
      </c>
    </row>
    <row r="4685" spans="1:5">
      <c r="A4685" s="186">
        <v>21150</v>
      </c>
      <c r="B4685" s="186" t="s">
        <v>5490</v>
      </c>
      <c r="C4685" s="186" t="s">
        <v>181</v>
      </c>
      <c r="D4685" s="186" t="s">
        <v>177</v>
      </c>
      <c r="E4685" s="187">
        <v>51.32</v>
      </c>
    </row>
    <row r="4686" spans="1:5">
      <c r="A4686" s="186">
        <v>13141</v>
      </c>
      <c r="B4686" s="186" t="s">
        <v>5491</v>
      </c>
      <c r="C4686" s="186" t="s">
        <v>181</v>
      </c>
      <c r="D4686" s="186" t="s">
        <v>177</v>
      </c>
      <c r="E4686" s="187">
        <v>64.66</v>
      </c>
    </row>
    <row r="4687" spans="1:5">
      <c r="A4687" s="186">
        <v>42576</v>
      </c>
      <c r="B4687" s="186" t="s">
        <v>5492</v>
      </c>
      <c r="C4687" s="186" t="s">
        <v>181</v>
      </c>
      <c r="D4687" s="186" t="s">
        <v>177</v>
      </c>
      <c r="E4687" s="187">
        <v>211.12</v>
      </c>
    </row>
    <row r="4688" spans="1:5">
      <c r="A4688" s="186">
        <v>21151</v>
      </c>
      <c r="B4688" s="186" t="s">
        <v>5493</v>
      </c>
      <c r="C4688" s="186" t="s">
        <v>181</v>
      </c>
      <c r="D4688" s="186" t="s">
        <v>177</v>
      </c>
      <c r="E4688" s="187">
        <v>307.18</v>
      </c>
    </row>
    <row r="4689" spans="1:5">
      <c r="A4689" s="186">
        <v>13142</v>
      </c>
      <c r="B4689" s="186" t="s">
        <v>5494</v>
      </c>
      <c r="C4689" s="186" t="s">
        <v>181</v>
      </c>
      <c r="D4689" s="186" t="s">
        <v>177</v>
      </c>
      <c r="E4689" s="187">
        <v>439.15</v>
      </c>
    </row>
    <row r="4690" spans="1:5">
      <c r="A4690" s="186">
        <v>42577</v>
      </c>
      <c r="B4690" s="186" t="s">
        <v>5495</v>
      </c>
      <c r="C4690" s="186" t="s">
        <v>181</v>
      </c>
      <c r="D4690" s="186" t="s">
        <v>177</v>
      </c>
      <c r="E4690" s="187">
        <v>481.86</v>
      </c>
    </row>
    <row r="4691" spans="1:5">
      <c r="A4691" s="186">
        <v>20994</v>
      </c>
      <c r="B4691" s="186" t="s">
        <v>5496</v>
      </c>
      <c r="C4691" s="186" t="s">
        <v>181</v>
      </c>
      <c r="D4691" s="186" t="s">
        <v>177</v>
      </c>
      <c r="E4691" s="187">
        <v>827.99</v>
      </c>
    </row>
    <row r="4692" spans="1:5">
      <c r="A4692" s="186">
        <v>7672</v>
      </c>
      <c r="B4692" s="186" t="s">
        <v>5497</v>
      </c>
      <c r="C4692" s="186" t="s">
        <v>181</v>
      </c>
      <c r="D4692" s="186" t="s">
        <v>177</v>
      </c>
      <c r="E4692" s="187">
        <v>542.41999999999996</v>
      </c>
    </row>
    <row r="4693" spans="1:5">
      <c r="A4693" s="186">
        <v>20995</v>
      </c>
      <c r="B4693" s="186" t="s">
        <v>5498</v>
      </c>
      <c r="C4693" s="186" t="s">
        <v>181</v>
      </c>
      <c r="D4693" s="186" t="s">
        <v>177</v>
      </c>
      <c r="E4693" s="188">
        <v>1088.1300000000001</v>
      </c>
    </row>
    <row r="4694" spans="1:5">
      <c r="A4694" s="186">
        <v>7690</v>
      </c>
      <c r="B4694" s="186" t="s">
        <v>5499</v>
      </c>
      <c r="C4694" s="186" t="s">
        <v>181</v>
      </c>
      <c r="D4694" s="186" t="s">
        <v>177</v>
      </c>
      <c r="E4694" s="187">
        <v>629.34</v>
      </c>
    </row>
    <row r="4695" spans="1:5">
      <c r="A4695" s="186">
        <v>20980</v>
      </c>
      <c r="B4695" s="186" t="s">
        <v>5500</v>
      </c>
      <c r="C4695" s="186" t="s">
        <v>181</v>
      </c>
      <c r="D4695" s="186" t="s">
        <v>177</v>
      </c>
      <c r="E4695" s="187">
        <v>686.55</v>
      </c>
    </row>
    <row r="4696" spans="1:5">
      <c r="A4696" s="186">
        <v>7661</v>
      </c>
      <c r="B4696" s="186" t="s">
        <v>5501</v>
      </c>
      <c r="C4696" s="186" t="s">
        <v>181</v>
      </c>
      <c r="D4696" s="186" t="s">
        <v>177</v>
      </c>
      <c r="E4696" s="187">
        <v>816.71</v>
      </c>
    </row>
    <row r="4697" spans="1:5">
      <c r="A4697" s="186">
        <v>21016</v>
      </c>
      <c r="B4697" s="186" t="s">
        <v>5502</v>
      </c>
      <c r="C4697" s="186" t="s">
        <v>181</v>
      </c>
      <c r="D4697" s="186" t="s">
        <v>177</v>
      </c>
      <c r="E4697" s="187">
        <v>229.41</v>
      </c>
    </row>
    <row r="4698" spans="1:5">
      <c r="A4698" s="186">
        <v>21008</v>
      </c>
      <c r="B4698" s="186" t="s">
        <v>5503</v>
      </c>
      <c r="C4698" s="186" t="s">
        <v>181</v>
      </c>
      <c r="D4698" s="186" t="s">
        <v>177</v>
      </c>
      <c r="E4698" s="187">
        <v>26.8</v>
      </c>
    </row>
    <row r="4699" spans="1:5">
      <c r="A4699" s="186">
        <v>21009</v>
      </c>
      <c r="B4699" s="186" t="s">
        <v>5504</v>
      </c>
      <c r="C4699" s="186" t="s">
        <v>181</v>
      </c>
      <c r="D4699" s="186" t="s">
        <v>177</v>
      </c>
      <c r="E4699" s="187">
        <v>34.89</v>
      </c>
    </row>
    <row r="4700" spans="1:5">
      <c r="A4700" s="186">
        <v>21010</v>
      </c>
      <c r="B4700" s="186" t="s">
        <v>5505</v>
      </c>
      <c r="C4700" s="186" t="s">
        <v>181</v>
      </c>
      <c r="D4700" s="186" t="s">
        <v>177</v>
      </c>
      <c r="E4700" s="187">
        <v>46.85</v>
      </c>
    </row>
    <row r="4701" spans="1:5">
      <c r="A4701" s="186">
        <v>21011</v>
      </c>
      <c r="B4701" s="186" t="s">
        <v>5506</v>
      </c>
      <c r="C4701" s="186" t="s">
        <v>181</v>
      </c>
      <c r="D4701" s="186" t="s">
        <v>177</v>
      </c>
      <c r="E4701" s="187">
        <v>68.28</v>
      </c>
    </row>
    <row r="4702" spans="1:5">
      <c r="A4702" s="186">
        <v>21012</v>
      </c>
      <c r="B4702" s="186" t="s">
        <v>5507</v>
      </c>
      <c r="C4702" s="186" t="s">
        <v>181</v>
      </c>
      <c r="D4702" s="186" t="s">
        <v>177</v>
      </c>
      <c r="E4702" s="187">
        <v>75.459999999999994</v>
      </c>
    </row>
    <row r="4703" spans="1:5">
      <c r="A4703" s="186">
        <v>21013</v>
      </c>
      <c r="B4703" s="186" t="s">
        <v>5508</v>
      </c>
      <c r="C4703" s="186" t="s">
        <v>181</v>
      </c>
      <c r="D4703" s="186" t="s">
        <v>177</v>
      </c>
      <c r="E4703" s="187">
        <v>98.47</v>
      </c>
    </row>
    <row r="4704" spans="1:5">
      <c r="A4704" s="186">
        <v>21014</v>
      </c>
      <c r="B4704" s="186" t="s">
        <v>5509</v>
      </c>
      <c r="C4704" s="186" t="s">
        <v>181</v>
      </c>
      <c r="D4704" s="186" t="s">
        <v>177</v>
      </c>
      <c r="E4704" s="187">
        <v>137.78</v>
      </c>
    </row>
    <row r="4705" spans="1:5">
      <c r="A4705" s="186">
        <v>21015</v>
      </c>
      <c r="B4705" s="186" t="s">
        <v>5510</v>
      </c>
      <c r="C4705" s="186" t="s">
        <v>181</v>
      </c>
      <c r="D4705" s="186" t="s">
        <v>177</v>
      </c>
      <c r="E4705" s="187">
        <v>158.29</v>
      </c>
    </row>
    <row r="4706" spans="1:5">
      <c r="A4706" s="186">
        <v>7697</v>
      </c>
      <c r="B4706" s="186" t="s">
        <v>5511</v>
      </c>
      <c r="C4706" s="186" t="s">
        <v>181</v>
      </c>
      <c r="D4706" s="186" t="s">
        <v>177</v>
      </c>
      <c r="E4706" s="187">
        <v>75.53</v>
      </c>
    </row>
    <row r="4707" spans="1:5">
      <c r="A4707" s="186">
        <v>7698</v>
      </c>
      <c r="B4707" s="186" t="s">
        <v>5512</v>
      </c>
      <c r="C4707" s="186" t="s">
        <v>181</v>
      </c>
      <c r="D4707" s="186" t="s">
        <v>177</v>
      </c>
      <c r="E4707" s="187">
        <v>65.02</v>
      </c>
    </row>
    <row r="4708" spans="1:5">
      <c r="A4708" s="186">
        <v>7691</v>
      </c>
      <c r="B4708" s="186" t="s">
        <v>5513</v>
      </c>
      <c r="C4708" s="186" t="s">
        <v>181</v>
      </c>
      <c r="D4708" s="186" t="s">
        <v>177</v>
      </c>
      <c r="E4708" s="187">
        <v>27.47</v>
      </c>
    </row>
    <row r="4709" spans="1:5">
      <c r="A4709" s="186">
        <v>40626</v>
      </c>
      <c r="B4709" s="186" t="s">
        <v>5514</v>
      </c>
      <c r="C4709" s="186" t="s">
        <v>181</v>
      </c>
      <c r="D4709" s="186" t="s">
        <v>177</v>
      </c>
      <c r="E4709" s="187">
        <v>51.56</v>
      </c>
    </row>
    <row r="4710" spans="1:5">
      <c r="A4710" s="186">
        <v>7701</v>
      </c>
      <c r="B4710" s="186" t="s">
        <v>5515</v>
      </c>
      <c r="C4710" s="186" t="s">
        <v>181</v>
      </c>
      <c r="D4710" s="186" t="s">
        <v>177</v>
      </c>
      <c r="E4710" s="187">
        <v>135.16999999999999</v>
      </c>
    </row>
    <row r="4711" spans="1:5">
      <c r="A4711" s="186">
        <v>7696</v>
      </c>
      <c r="B4711" s="186" t="s">
        <v>5516</v>
      </c>
      <c r="C4711" s="186" t="s">
        <v>181</v>
      </c>
      <c r="D4711" s="186" t="s">
        <v>177</v>
      </c>
      <c r="E4711" s="187">
        <v>108.92</v>
      </c>
    </row>
    <row r="4712" spans="1:5">
      <c r="A4712" s="186">
        <v>7700</v>
      </c>
      <c r="B4712" s="186" t="s">
        <v>5517</v>
      </c>
      <c r="C4712" s="186" t="s">
        <v>181</v>
      </c>
      <c r="D4712" s="186" t="s">
        <v>177</v>
      </c>
      <c r="E4712" s="187">
        <v>34.75</v>
      </c>
    </row>
    <row r="4713" spans="1:5">
      <c r="A4713" s="186">
        <v>7694</v>
      </c>
      <c r="B4713" s="186" t="s">
        <v>5518</v>
      </c>
      <c r="C4713" s="186" t="s">
        <v>181</v>
      </c>
      <c r="D4713" s="186" t="s">
        <v>177</v>
      </c>
      <c r="E4713" s="187">
        <v>181.9</v>
      </c>
    </row>
    <row r="4714" spans="1:5">
      <c r="A4714" s="186">
        <v>7693</v>
      </c>
      <c r="B4714" s="186" t="s">
        <v>5519</v>
      </c>
      <c r="C4714" s="186" t="s">
        <v>181</v>
      </c>
      <c r="D4714" s="186" t="s">
        <v>177</v>
      </c>
      <c r="E4714" s="187">
        <v>250.51</v>
      </c>
    </row>
    <row r="4715" spans="1:5">
      <c r="A4715" s="186">
        <v>7692</v>
      </c>
      <c r="B4715" s="186" t="s">
        <v>5520</v>
      </c>
      <c r="C4715" s="186" t="s">
        <v>181</v>
      </c>
      <c r="D4715" s="186" t="s">
        <v>177</v>
      </c>
      <c r="E4715" s="187">
        <v>375.06</v>
      </c>
    </row>
    <row r="4716" spans="1:5">
      <c r="A4716" s="186">
        <v>7695</v>
      </c>
      <c r="B4716" s="186" t="s">
        <v>5521</v>
      </c>
      <c r="C4716" s="186" t="s">
        <v>181</v>
      </c>
      <c r="D4716" s="186" t="s">
        <v>177</v>
      </c>
      <c r="E4716" s="187">
        <v>406.76</v>
      </c>
    </row>
    <row r="4717" spans="1:5">
      <c r="A4717" s="186">
        <v>13356</v>
      </c>
      <c r="B4717" s="186" t="s">
        <v>5522</v>
      </c>
      <c r="C4717" s="186" t="s">
        <v>181</v>
      </c>
      <c r="D4717" s="186" t="s">
        <v>177</v>
      </c>
      <c r="E4717" s="187">
        <v>29.49</v>
      </c>
    </row>
    <row r="4718" spans="1:5">
      <c r="A4718" s="186">
        <v>36365</v>
      </c>
      <c r="B4718" s="186" t="s">
        <v>5523</v>
      </c>
      <c r="C4718" s="186" t="s">
        <v>181</v>
      </c>
      <c r="D4718" s="186" t="s">
        <v>177</v>
      </c>
      <c r="E4718" s="187">
        <v>39.11</v>
      </c>
    </row>
    <row r="4719" spans="1:5">
      <c r="A4719" s="186">
        <v>41930</v>
      </c>
      <c r="B4719" s="186" t="s">
        <v>5524</v>
      </c>
      <c r="C4719" s="186" t="s">
        <v>181</v>
      </c>
      <c r="D4719" s="186" t="s">
        <v>177</v>
      </c>
      <c r="E4719" s="187">
        <v>126.61</v>
      </c>
    </row>
    <row r="4720" spans="1:5">
      <c r="A4720" s="186">
        <v>41931</v>
      </c>
      <c r="B4720" s="186" t="s">
        <v>5525</v>
      </c>
      <c r="C4720" s="186" t="s">
        <v>181</v>
      </c>
      <c r="D4720" s="186" t="s">
        <v>177</v>
      </c>
      <c r="E4720" s="187">
        <v>215.89</v>
      </c>
    </row>
    <row r="4721" spans="1:5">
      <c r="A4721" s="186">
        <v>41932</v>
      </c>
      <c r="B4721" s="186" t="s">
        <v>5526</v>
      </c>
      <c r="C4721" s="186" t="s">
        <v>181</v>
      </c>
      <c r="D4721" s="186" t="s">
        <v>177</v>
      </c>
      <c r="E4721" s="187">
        <v>348.7</v>
      </c>
    </row>
    <row r="4722" spans="1:5">
      <c r="A4722" s="186">
        <v>41933</v>
      </c>
      <c r="B4722" s="186" t="s">
        <v>5527</v>
      </c>
      <c r="C4722" s="186" t="s">
        <v>181</v>
      </c>
      <c r="D4722" s="186" t="s">
        <v>177</v>
      </c>
      <c r="E4722" s="187">
        <v>431.86</v>
      </c>
    </row>
    <row r="4723" spans="1:5">
      <c r="A4723" s="186">
        <v>41934</v>
      </c>
      <c r="B4723" s="186" t="s">
        <v>5528</v>
      </c>
      <c r="C4723" s="186" t="s">
        <v>181</v>
      </c>
      <c r="D4723" s="186" t="s">
        <v>177</v>
      </c>
      <c r="E4723" s="187">
        <v>559.37</v>
      </c>
    </row>
    <row r="4724" spans="1:5">
      <c r="A4724" s="186">
        <v>41936</v>
      </c>
      <c r="B4724" s="186" t="s">
        <v>5529</v>
      </c>
      <c r="C4724" s="186" t="s">
        <v>181</v>
      </c>
      <c r="D4724" s="186" t="s">
        <v>177</v>
      </c>
      <c r="E4724" s="187">
        <v>84.34</v>
      </c>
    </row>
    <row r="4725" spans="1:5">
      <c r="A4725" s="186">
        <v>41785</v>
      </c>
      <c r="B4725" s="186" t="s">
        <v>5530</v>
      </c>
      <c r="C4725" s="186" t="s">
        <v>181</v>
      </c>
      <c r="D4725" s="186" t="s">
        <v>177</v>
      </c>
      <c r="E4725" s="188">
        <v>2229.8200000000002</v>
      </c>
    </row>
    <row r="4726" spans="1:5">
      <c r="A4726" s="186">
        <v>41781</v>
      </c>
      <c r="B4726" s="186" t="s">
        <v>5531</v>
      </c>
      <c r="C4726" s="186" t="s">
        <v>181</v>
      </c>
      <c r="D4726" s="186" t="s">
        <v>177</v>
      </c>
      <c r="E4726" s="187">
        <v>635.74</v>
      </c>
    </row>
    <row r="4727" spans="1:5">
      <c r="A4727" s="186">
        <v>41783</v>
      </c>
      <c r="B4727" s="186" t="s">
        <v>5532</v>
      </c>
      <c r="C4727" s="186" t="s">
        <v>181</v>
      </c>
      <c r="D4727" s="186" t="s">
        <v>177</v>
      </c>
      <c r="E4727" s="188">
        <v>1677.61</v>
      </c>
    </row>
    <row r="4728" spans="1:5">
      <c r="A4728" s="186">
        <v>41786</v>
      </c>
      <c r="B4728" s="186" t="s">
        <v>5533</v>
      </c>
      <c r="C4728" s="186" t="s">
        <v>181</v>
      </c>
      <c r="D4728" s="186" t="s">
        <v>177</v>
      </c>
      <c r="E4728" s="188">
        <v>3499.68</v>
      </c>
    </row>
    <row r="4729" spans="1:5">
      <c r="A4729" s="186">
        <v>41779</v>
      </c>
      <c r="B4729" s="186" t="s">
        <v>5534</v>
      </c>
      <c r="C4729" s="186" t="s">
        <v>181</v>
      </c>
      <c r="D4729" s="186" t="s">
        <v>177</v>
      </c>
      <c r="E4729" s="187">
        <v>243.83</v>
      </c>
    </row>
    <row r="4730" spans="1:5">
      <c r="A4730" s="186">
        <v>41780</v>
      </c>
      <c r="B4730" s="186" t="s">
        <v>5535</v>
      </c>
      <c r="C4730" s="186" t="s">
        <v>181</v>
      </c>
      <c r="D4730" s="186" t="s">
        <v>177</v>
      </c>
      <c r="E4730" s="187">
        <v>288.38</v>
      </c>
    </row>
    <row r="4731" spans="1:5">
      <c r="A4731" s="186">
        <v>41782</v>
      </c>
      <c r="B4731" s="186" t="s">
        <v>5536</v>
      </c>
      <c r="C4731" s="186" t="s">
        <v>181</v>
      </c>
      <c r="D4731" s="186" t="s">
        <v>177</v>
      </c>
      <c r="E4731" s="188">
        <v>1188.78</v>
      </c>
    </row>
    <row r="4732" spans="1:5">
      <c r="A4732" s="186">
        <v>38130</v>
      </c>
      <c r="B4732" s="186" t="s">
        <v>5537</v>
      </c>
      <c r="C4732" s="186" t="s">
        <v>181</v>
      </c>
      <c r="D4732" s="186" t="s">
        <v>176</v>
      </c>
      <c r="E4732" s="187">
        <v>34.25</v>
      </c>
    </row>
    <row r="4733" spans="1:5">
      <c r="A4733" s="186">
        <v>21123</v>
      </c>
      <c r="B4733" s="186" t="s">
        <v>5538</v>
      </c>
      <c r="C4733" s="186" t="s">
        <v>181</v>
      </c>
      <c r="D4733" s="186" t="s">
        <v>174</v>
      </c>
      <c r="E4733" s="187">
        <v>9.7200000000000006</v>
      </c>
    </row>
    <row r="4734" spans="1:5">
      <c r="A4734" s="186">
        <v>21124</v>
      </c>
      <c r="B4734" s="186" t="s">
        <v>5539</v>
      </c>
      <c r="C4734" s="186" t="s">
        <v>181</v>
      </c>
      <c r="D4734" s="186" t="s">
        <v>176</v>
      </c>
      <c r="E4734" s="187">
        <v>17.23</v>
      </c>
    </row>
    <row r="4735" spans="1:5">
      <c r="A4735" s="186">
        <v>21125</v>
      </c>
      <c r="B4735" s="186" t="s">
        <v>5540</v>
      </c>
      <c r="C4735" s="186" t="s">
        <v>181</v>
      </c>
      <c r="D4735" s="186" t="s">
        <v>176</v>
      </c>
      <c r="E4735" s="187">
        <v>27.66</v>
      </c>
    </row>
    <row r="4736" spans="1:5">
      <c r="A4736" s="186">
        <v>38028</v>
      </c>
      <c r="B4736" s="186" t="s">
        <v>5541</v>
      </c>
      <c r="C4736" s="186" t="s">
        <v>181</v>
      </c>
      <c r="D4736" s="186" t="s">
        <v>176</v>
      </c>
      <c r="E4736" s="187">
        <v>46.94</v>
      </c>
    </row>
    <row r="4737" spans="1:5">
      <c r="A4737" s="186">
        <v>38029</v>
      </c>
      <c r="B4737" s="186" t="s">
        <v>5542</v>
      </c>
      <c r="C4737" s="186" t="s">
        <v>181</v>
      </c>
      <c r="D4737" s="186" t="s">
        <v>176</v>
      </c>
      <c r="E4737" s="187">
        <v>71.55</v>
      </c>
    </row>
    <row r="4738" spans="1:5">
      <c r="A4738" s="186">
        <v>38030</v>
      </c>
      <c r="B4738" s="186" t="s">
        <v>5543</v>
      </c>
      <c r="C4738" s="186" t="s">
        <v>181</v>
      </c>
      <c r="D4738" s="186" t="s">
        <v>176</v>
      </c>
      <c r="E4738" s="187">
        <v>109.9</v>
      </c>
    </row>
    <row r="4739" spans="1:5">
      <c r="A4739" s="186">
        <v>38031</v>
      </c>
      <c r="B4739" s="186" t="s">
        <v>5544</v>
      </c>
      <c r="C4739" s="186" t="s">
        <v>181</v>
      </c>
      <c r="D4739" s="186" t="s">
        <v>176</v>
      </c>
      <c r="E4739" s="187">
        <v>174.16</v>
      </c>
    </row>
    <row r="4740" spans="1:5">
      <c r="A4740" s="186">
        <v>39735</v>
      </c>
      <c r="B4740" s="186" t="s">
        <v>5545</v>
      </c>
      <c r="C4740" s="186" t="s">
        <v>181</v>
      </c>
      <c r="D4740" s="186" t="s">
        <v>177</v>
      </c>
      <c r="E4740" s="187">
        <v>104.17</v>
      </c>
    </row>
    <row r="4741" spans="1:5">
      <c r="A4741" s="186">
        <v>39734</v>
      </c>
      <c r="B4741" s="186" t="s">
        <v>5546</v>
      </c>
      <c r="C4741" s="186" t="s">
        <v>181</v>
      </c>
      <c r="D4741" s="186" t="s">
        <v>177</v>
      </c>
      <c r="E4741" s="187">
        <v>123.56</v>
      </c>
    </row>
    <row r="4742" spans="1:5">
      <c r="A4742" s="186">
        <v>39736</v>
      </c>
      <c r="B4742" s="186" t="s">
        <v>5547</v>
      </c>
      <c r="C4742" s="186" t="s">
        <v>181</v>
      </c>
      <c r="D4742" s="186" t="s">
        <v>177</v>
      </c>
      <c r="E4742" s="187">
        <v>141.01</v>
      </c>
    </row>
    <row r="4743" spans="1:5">
      <c r="A4743" s="186">
        <v>39737</v>
      </c>
      <c r="B4743" s="186" t="s">
        <v>5548</v>
      </c>
      <c r="C4743" s="186" t="s">
        <v>181</v>
      </c>
      <c r="D4743" s="186" t="s">
        <v>177</v>
      </c>
      <c r="E4743" s="187">
        <v>18.97</v>
      </c>
    </row>
    <row r="4744" spans="1:5">
      <c r="A4744" s="186">
        <v>39738</v>
      </c>
      <c r="B4744" s="186" t="s">
        <v>5549</v>
      </c>
      <c r="C4744" s="186" t="s">
        <v>181</v>
      </c>
      <c r="D4744" s="186" t="s">
        <v>177</v>
      </c>
      <c r="E4744" s="187">
        <v>6.86</v>
      </c>
    </row>
    <row r="4745" spans="1:5">
      <c r="A4745" s="186">
        <v>39739</v>
      </c>
      <c r="B4745" s="186" t="s">
        <v>5550</v>
      </c>
      <c r="C4745" s="186" t="s">
        <v>181</v>
      </c>
      <c r="D4745" s="186" t="s">
        <v>177</v>
      </c>
      <c r="E4745" s="187">
        <v>97.52</v>
      </c>
    </row>
    <row r="4746" spans="1:5">
      <c r="A4746" s="186">
        <v>39733</v>
      </c>
      <c r="B4746" s="186" t="s">
        <v>5551</v>
      </c>
      <c r="C4746" s="186" t="s">
        <v>181</v>
      </c>
      <c r="D4746" s="186" t="s">
        <v>177</v>
      </c>
      <c r="E4746" s="187">
        <v>168.75</v>
      </c>
    </row>
    <row r="4747" spans="1:5">
      <c r="A4747" s="186">
        <v>39854</v>
      </c>
      <c r="B4747" s="186" t="s">
        <v>5552</v>
      </c>
      <c r="C4747" s="186" t="s">
        <v>181</v>
      </c>
      <c r="D4747" s="186" t="s">
        <v>177</v>
      </c>
      <c r="E4747" s="187">
        <v>171.14</v>
      </c>
    </row>
    <row r="4748" spans="1:5">
      <c r="A4748" s="186">
        <v>39740</v>
      </c>
      <c r="B4748" s="186" t="s">
        <v>5553</v>
      </c>
      <c r="C4748" s="186" t="s">
        <v>181</v>
      </c>
      <c r="D4748" s="186" t="s">
        <v>177</v>
      </c>
      <c r="E4748" s="187">
        <v>93.64</v>
      </c>
    </row>
    <row r="4749" spans="1:5">
      <c r="A4749" s="186">
        <v>39741</v>
      </c>
      <c r="B4749" s="186" t="s">
        <v>5554</v>
      </c>
      <c r="C4749" s="186" t="s">
        <v>181</v>
      </c>
      <c r="D4749" s="186" t="s">
        <v>177</v>
      </c>
      <c r="E4749" s="187">
        <v>17.25</v>
      </c>
    </row>
    <row r="4750" spans="1:5">
      <c r="A4750" s="186">
        <v>39853</v>
      </c>
      <c r="B4750" s="186" t="s">
        <v>5555</v>
      </c>
      <c r="C4750" s="186" t="s">
        <v>181</v>
      </c>
      <c r="D4750" s="186" t="s">
        <v>177</v>
      </c>
      <c r="E4750" s="187">
        <v>22.66</v>
      </c>
    </row>
    <row r="4751" spans="1:5">
      <c r="A4751" s="186">
        <v>39742</v>
      </c>
      <c r="B4751" s="186" t="s">
        <v>5556</v>
      </c>
      <c r="C4751" s="186" t="s">
        <v>181</v>
      </c>
      <c r="D4751" s="186" t="s">
        <v>177</v>
      </c>
      <c r="E4751" s="187">
        <v>75.27</v>
      </c>
    </row>
    <row r="4752" spans="1:5">
      <c r="A4752" s="186">
        <v>39749</v>
      </c>
      <c r="B4752" s="186" t="s">
        <v>5557</v>
      </c>
      <c r="C4752" s="186" t="s">
        <v>181</v>
      </c>
      <c r="D4752" s="186" t="s">
        <v>177</v>
      </c>
      <c r="E4752" s="187">
        <v>101.85</v>
      </c>
    </row>
    <row r="4753" spans="1:5">
      <c r="A4753" s="186">
        <v>39751</v>
      </c>
      <c r="B4753" s="186" t="s">
        <v>5558</v>
      </c>
      <c r="C4753" s="186" t="s">
        <v>181</v>
      </c>
      <c r="D4753" s="186" t="s">
        <v>177</v>
      </c>
      <c r="E4753" s="187">
        <v>185.08</v>
      </c>
    </row>
    <row r="4754" spans="1:5">
      <c r="A4754" s="186">
        <v>39750</v>
      </c>
      <c r="B4754" s="186" t="s">
        <v>5559</v>
      </c>
      <c r="C4754" s="186" t="s">
        <v>181</v>
      </c>
      <c r="D4754" s="186" t="s">
        <v>177</v>
      </c>
      <c r="E4754" s="187">
        <v>153.83000000000001</v>
      </c>
    </row>
    <row r="4755" spans="1:5">
      <c r="A4755" s="186">
        <v>39747</v>
      </c>
      <c r="B4755" s="186" t="s">
        <v>5560</v>
      </c>
      <c r="C4755" s="186" t="s">
        <v>181</v>
      </c>
      <c r="D4755" s="186" t="s">
        <v>177</v>
      </c>
      <c r="E4755" s="187">
        <v>49.48</v>
      </c>
    </row>
    <row r="4756" spans="1:5">
      <c r="A4756" s="186">
        <v>39753</v>
      </c>
      <c r="B4756" s="186" t="s">
        <v>5561</v>
      </c>
      <c r="C4756" s="186" t="s">
        <v>181</v>
      </c>
      <c r="D4756" s="186" t="s">
        <v>177</v>
      </c>
      <c r="E4756" s="187">
        <v>340.69</v>
      </c>
    </row>
    <row r="4757" spans="1:5">
      <c r="A4757" s="186">
        <v>39754</v>
      </c>
      <c r="B4757" s="186" t="s">
        <v>5562</v>
      </c>
      <c r="C4757" s="186" t="s">
        <v>181</v>
      </c>
      <c r="D4757" s="186" t="s">
        <v>177</v>
      </c>
      <c r="E4757" s="187">
        <v>501.92</v>
      </c>
    </row>
    <row r="4758" spans="1:5">
      <c r="A4758" s="186">
        <v>39748</v>
      </c>
      <c r="B4758" s="186" t="s">
        <v>5563</v>
      </c>
      <c r="C4758" s="186" t="s">
        <v>181</v>
      </c>
      <c r="D4758" s="186" t="s">
        <v>177</v>
      </c>
      <c r="E4758" s="187">
        <v>80.06</v>
      </c>
    </row>
    <row r="4759" spans="1:5">
      <c r="A4759" s="186">
        <v>39755</v>
      </c>
      <c r="B4759" s="186" t="s">
        <v>5564</v>
      </c>
      <c r="C4759" s="186" t="s">
        <v>181</v>
      </c>
      <c r="D4759" s="186" t="s">
        <v>177</v>
      </c>
      <c r="E4759" s="187">
        <v>761.03</v>
      </c>
    </row>
    <row r="4760" spans="1:5">
      <c r="A4760" s="186">
        <v>12742</v>
      </c>
      <c r="B4760" s="186" t="s">
        <v>5565</v>
      </c>
      <c r="C4760" s="186" t="s">
        <v>181</v>
      </c>
      <c r="D4760" s="186" t="s">
        <v>177</v>
      </c>
      <c r="E4760" s="187">
        <v>602.61</v>
      </c>
    </row>
    <row r="4761" spans="1:5">
      <c r="A4761" s="186">
        <v>12713</v>
      </c>
      <c r="B4761" s="186" t="s">
        <v>5566</v>
      </c>
      <c r="C4761" s="186" t="s">
        <v>181</v>
      </c>
      <c r="D4761" s="186" t="s">
        <v>177</v>
      </c>
      <c r="E4761" s="187">
        <v>31.96</v>
      </c>
    </row>
    <row r="4762" spans="1:5">
      <c r="A4762" s="186">
        <v>12743</v>
      </c>
      <c r="B4762" s="186" t="s">
        <v>5567</v>
      </c>
      <c r="C4762" s="186" t="s">
        <v>181</v>
      </c>
      <c r="D4762" s="186" t="s">
        <v>177</v>
      </c>
      <c r="E4762" s="187">
        <v>54.98</v>
      </c>
    </row>
    <row r="4763" spans="1:5">
      <c r="A4763" s="186">
        <v>12744</v>
      </c>
      <c r="B4763" s="186" t="s">
        <v>5568</v>
      </c>
      <c r="C4763" s="186" t="s">
        <v>181</v>
      </c>
      <c r="D4763" s="186" t="s">
        <v>177</v>
      </c>
      <c r="E4763" s="187">
        <v>69.77</v>
      </c>
    </row>
    <row r="4764" spans="1:5">
      <c r="A4764" s="186">
        <v>12745</v>
      </c>
      <c r="B4764" s="186" t="s">
        <v>5569</v>
      </c>
      <c r="C4764" s="186" t="s">
        <v>181</v>
      </c>
      <c r="D4764" s="186" t="s">
        <v>177</v>
      </c>
      <c r="E4764" s="187">
        <v>101.33</v>
      </c>
    </row>
    <row r="4765" spans="1:5">
      <c r="A4765" s="186">
        <v>12746</v>
      </c>
      <c r="B4765" s="186" t="s">
        <v>5570</v>
      </c>
      <c r="C4765" s="186" t="s">
        <v>181</v>
      </c>
      <c r="D4765" s="186" t="s">
        <v>177</v>
      </c>
      <c r="E4765" s="187">
        <v>136.83000000000001</v>
      </c>
    </row>
    <row r="4766" spans="1:5">
      <c r="A4766" s="186">
        <v>12747</v>
      </c>
      <c r="B4766" s="186" t="s">
        <v>5571</v>
      </c>
      <c r="C4766" s="186" t="s">
        <v>181</v>
      </c>
      <c r="D4766" s="186" t="s">
        <v>177</v>
      </c>
      <c r="E4766" s="187">
        <v>198.43</v>
      </c>
    </row>
    <row r="4767" spans="1:5">
      <c r="A4767" s="186">
        <v>12748</v>
      </c>
      <c r="B4767" s="186" t="s">
        <v>5572</v>
      </c>
      <c r="C4767" s="186" t="s">
        <v>181</v>
      </c>
      <c r="D4767" s="186" t="s">
        <v>177</v>
      </c>
      <c r="E4767" s="187">
        <v>279.56</v>
      </c>
    </row>
    <row r="4768" spans="1:5">
      <c r="A4768" s="186">
        <v>12749</v>
      </c>
      <c r="B4768" s="186" t="s">
        <v>5573</v>
      </c>
      <c r="C4768" s="186" t="s">
        <v>181</v>
      </c>
      <c r="D4768" s="186" t="s">
        <v>177</v>
      </c>
      <c r="E4768" s="187">
        <v>408.67</v>
      </c>
    </row>
    <row r="4769" spans="1:5">
      <c r="A4769" s="186">
        <v>39726</v>
      </c>
      <c r="B4769" s="186" t="s">
        <v>5574</v>
      </c>
      <c r="C4769" s="186" t="s">
        <v>181</v>
      </c>
      <c r="D4769" s="186" t="s">
        <v>177</v>
      </c>
      <c r="E4769" s="187">
        <v>134.22999999999999</v>
      </c>
    </row>
    <row r="4770" spans="1:5">
      <c r="A4770" s="186">
        <v>39728</v>
      </c>
      <c r="B4770" s="186" t="s">
        <v>5575</v>
      </c>
      <c r="C4770" s="186" t="s">
        <v>181</v>
      </c>
      <c r="D4770" s="186" t="s">
        <v>177</v>
      </c>
      <c r="E4770" s="187">
        <v>235.91</v>
      </c>
    </row>
    <row r="4771" spans="1:5">
      <c r="A4771" s="186">
        <v>39727</v>
      </c>
      <c r="B4771" s="186" t="s">
        <v>5576</v>
      </c>
      <c r="C4771" s="186" t="s">
        <v>181</v>
      </c>
      <c r="D4771" s="186" t="s">
        <v>177</v>
      </c>
      <c r="E4771" s="187">
        <v>194.14</v>
      </c>
    </row>
    <row r="4772" spans="1:5">
      <c r="A4772" s="186">
        <v>39724</v>
      </c>
      <c r="B4772" s="186" t="s">
        <v>5577</v>
      </c>
      <c r="C4772" s="186" t="s">
        <v>181</v>
      </c>
      <c r="D4772" s="186" t="s">
        <v>177</v>
      </c>
      <c r="E4772" s="187">
        <v>59.44</v>
      </c>
    </row>
    <row r="4773" spans="1:5">
      <c r="A4773" s="186">
        <v>39729</v>
      </c>
      <c r="B4773" s="186" t="s">
        <v>5578</v>
      </c>
      <c r="C4773" s="186" t="s">
        <v>181</v>
      </c>
      <c r="D4773" s="186" t="s">
        <v>177</v>
      </c>
      <c r="E4773" s="187">
        <v>326.7</v>
      </c>
    </row>
    <row r="4774" spans="1:5">
      <c r="A4774" s="186">
        <v>39730</v>
      </c>
      <c r="B4774" s="186" t="s">
        <v>5579</v>
      </c>
      <c r="C4774" s="186" t="s">
        <v>181</v>
      </c>
      <c r="D4774" s="186" t="s">
        <v>177</v>
      </c>
      <c r="E4774" s="187">
        <v>423.88</v>
      </c>
    </row>
    <row r="4775" spans="1:5">
      <c r="A4775" s="186">
        <v>39731</v>
      </c>
      <c r="B4775" s="186" t="s">
        <v>5580</v>
      </c>
      <c r="C4775" s="186" t="s">
        <v>181</v>
      </c>
      <c r="D4775" s="186" t="s">
        <v>177</v>
      </c>
      <c r="E4775" s="187">
        <v>627.79</v>
      </c>
    </row>
    <row r="4776" spans="1:5">
      <c r="A4776" s="186">
        <v>39725</v>
      </c>
      <c r="B4776" s="186" t="s">
        <v>5581</v>
      </c>
      <c r="C4776" s="186" t="s">
        <v>181</v>
      </c>
      <c r="D4776" s="186" t="s">
        <v>177</v>
      </c>
      <c r="E4776" s="187">
        <v>96.88</v>
      </c>
    </row>
    <row r="4777" spans="1:5">
      <c r="A4777" s="186">
        <v>39732</v>
      </c>
      <c r="B4777" s="186" t="s">
        <v>5582</v>
      </c>
      <c r="C4777" s="186" t="s">
        <v>181</v>
      </c>
      <c r="D4777" s="186" t="s">
        <v>177</v>
      </c>
      <c r="E4777" s="187">
        <v>924.07</v>
      </c>
    </row>
    <row r="4778" spans="1:5">
      <c r="A4778" s="186">
        <v>39660</v>
      </c>
      <c r="B4778" s="186" t="s">
        <v>5583</v>
      </c>
      <c r="C4778" s="186" t="s">
        <v>181</v>
      </c>
      <c r="D4778" s="186" t="s">
        <v>177</v>
      </c>
      <c r="E4778" s="187">
        <v>42.11</v>
      </c>
    </row>
    <row r="4779" spans="1:5">
      <c r="A4779" s="186">
        <v>39662</v>
      </c>
      <c r="B4779" s="186" t="s">
        <v>5584</v>
      </c>
      <c r="C4779" s="186" t="s">
        <v>181</v>
      </c>
      <c r="D4779" s="186" t="s">
        <v>177</v>
      </c>
      <c r="E4779" s="187">
        <v>20.18</v>
      </c>
    </row>
    <row r="4780" spans="1:5">
      <c r="A4780" s="186">
        <v>39661</v>
      </c>
      <c r="B4780" s="186" t="s">
        <v>5585</v>
      </c>
      <c r="C4780" s="186" t="s">
        <v>181</v>
      </c>
      <c r="D4780" s="186" t="s">
        <v>177</v>
      </c>
      <c r="E4780" s="187">
        <v>13.76</v>
      </c>
    </row>
    <row r="4781" spans="1:5">
      <c r="A4781" s="186">
        <v>39666</v>
      </c>
      <c r="B4781" s="186" t="s">
        <v>5586</v>
      </c>
      <c r="C4781" s="186" t="s">
        <v>181</v>
      </c>
      <c r="D4781" s="186" t="s">
        <v>177</v>
      </c>
      <c r="E4781" s="187">
        <v>63.34</v>
      </c>
    </row>
    <row r="4782" spans="1:5">
      <c r="A4782" s="186">
        <v>39664</v>
      </c>
      <c r="B4782" s="186" t="s">
        <v>5587</v>
      </c>
      <c r="C4782" s="186" t="s">
        <v>181</v>
      </c>
      <c r="D4782" s="186" t="s">
        <v>177</v>
      </c>
      <c r="E4782" s="187">
        <v>31.04</v>
      </c>
    </row>
    <row r="4783" spans="1:5">
      <c r="A4783" s="186">
        <v>39663</v>
      </c>
      <c r="B4783" s="186" t="s">
        <v>5588</v>
      </c>
      <c r="C4783" s="186" t="s">
        <v>181</v>
      </c>
      <c r="D4783" s="186" t="s">
        <v>177</v>
      </c>
      <c r="E4783" s="187">
        <v>24.82</v>
      </c>
    </row>
    <row r="4784" spans="1:5">
      <c r="A4784" s="186">
        <v>39665</v>
      </c>
      <c r="B4784" s="186" t="s">
        <v>5589</v>
      </c>
      <c r="C4784" s="186" t="s">
        <v>181</v>
      </c>
      <c r="D4784" s="186" t="s">
        <v>177</v>
      </c>
      <c r="E4784" s="187">
        <v>52.37</v>
      </c>
    </row>
    <row r="4785" spans="1:5">
      <c r="A4785" s="186">
        <v>39752</v>
      </c>
      <c r="B4785" s="186" t="s">
        <v>5590</v>
      </c>
      <c r="C4785" s="186" t="s">
        <v>181</v>
      </c>
      <c r="D4785" s="186" t="s">
        <v>177</v>
      </c>
      <c r="E4785" s="187">
        <v>263.35000000000002</v>
      </c>
    </row>
    <row r="4786" spans="1:5">
      <c r="A4786" s="186">
        <v>7725</v>
      </c>
      <c r="B4786" s="186" t="s">
        <v>5591</v>
      </c>
      <c r="C4786" s="186" t="s">
        <v>181</v>
      </c>
      <c r="D4786" s="186" t="s">
        <v>174</v>
      </c>
      <c r="E4786" s="187">
        <v>97.5</v>
      </c>
    </row>
    <row r="4787" spans="1:5">
      <c r="A4787" s="186">
        <v>7753</v>
      </c>
      <c r="B4787" s="186" t="s">
        <v>5592</v>
      </c>
      <c r="C4787" s="186" t="s">
        <v>181</v>
      </c>
      <c r="D4787" s="186" t="s">
        <v>176</v>
      </c>
      <c r="E4787" s="187">
        <v>190.08</v>
      </c>
    </row>
    <row r="4788" spans="1:5">
      <c r="A4788" s="186">
        <v>13256</v>
      </c>
      <c r="B4788" s="186" t="s">
        <v>5593</v>
      </c>
      <c r="C4788" s="186" t="s">
        <v>181</v>
      </c>
      <c r="D4788" s="186" t="s">
        <v>176</v>
      </c>
      <c r="E4788" s="187">
        <v>266.27999999999997</v>
      </c>
    </row>
    <row r="4789" spans="1:5">
      <c r="A4789" s="186">
        <v>7757</v>
      </c>
      <c r="B4789" s="186" t="s">
        <v>5594</v>
      </c>
      <c r="C4789" s="186" t="s">
        <v>181</v>
      </c>
      <c r="D4789" s="186" t="s">
        <v>176</v>
      </c>
      <c r="E4789" s="187">
        <v>283.89</v>
      </c>
    </row>
    <row r="4790" spans="1:5">
      <c r="A4790" s="186">
        <v>7758</v>
      </c>
      <c r="B4790" s="186" t="s">
        <v>5595</v>
      </c>
      <c r="C4790" s="186" t="s">
        <v>181</v>
      </c>
      <c r="D4790" s="186" t="s">
        <v>176</v>
      </c>
      <c r="E4790" s="187">
        <v>411.3</v>
      </c>
    </row>
    <row r="4791" spans="1:5">
      <c r="A4791" s="186">
        <v>7759</v>
      </c>
      <c r="B4791" s="186" t="s">
        <v>5596</v>
      </c>
      <c r="C4791" s="186" t="s">
        <v>181</v>
      </c>
      <c r="D4791" s="186" t="s">
        <v>176</v>
      </c>
      <c r="E4791" s="188">
        <v>1139.71</v>
      </c>
    </row>
    <row r="4792" spans="1:5">
      <c r="A4792" s="186">
        <v>40334</v>
      </c>
      <c r="B4792" s="186" t="s">
        <v>5597</v>
      </c>
      <c r="C4792" s="186" t="s">
        <v>181</v>
      </c>
      <c r="D4792" s="186" t="s">
        <v>176</v>
      </c>
      <c r="E4792" s="187">
        <v>44.65</v>
      </c>
    </row>
    <row r="4793" spans="1:5">
      <c r="A4793" s="186">
        <v>7745</v>
      </c>
      <c r="B4793" s="186" t="s">
        <v>5598</v>
      </c>
      <c r="C4793" s="186" t="s">
        <v>181</v>
      </c>
      <c r="D4793" s="186" t="s">
        <v>176</v>
      </c>
      <c r="E4793" s="187">
        <v>50.38</v>
      </c>
    </row>
    <row r="4794" spans="1:5">
      <c r="A4794" s="186">
        <v>7714</v>
      </c>
      <c r="B4794" s="186" t="s">
        <v>5599</v>
      </c>
      <c r="C4794" s="186" t="s">
        <v>181</v>
      </c>
      <c r="D4794" s="186" t="s">
        <v>176</v>
      </c>
      <c r="E4794" s="187">
        <v>60.22</v>
      </c>
    </row>
    <row r="4795" spans="1:5">
      <c r="A4795" s="186">
        <v>7742</v>
      </c>
      <c r="B4795" s="186" t="s">
        <v>5600</v>
      </c>
      <c r="C4795" s="186" t="s">
        <v>181</v>
      </c>
      <c r="D4795" s="186" t="s">
        <v>176</v>
      </c>
      <c r="E4795" s="187">
        <v>132.88999999999999</v>
      </c>
    </row>
    <row r="4796" spans="1:5">
      <c r="A4796" s="186">
        <v>7750</v>
      </c>
      <c r="B4796" s="186" t="s">
        <v>5601</v>
      </c>
      <c r="C4796" s="186" t="s">
        <v>181</v>
      </c>
      <c r="D4796" s="186" t="s">
        <v>176</v>
      </c>
      <c r="E4796" s="187">
        <v>162.22</v>
      </c>
    </row>
    <row r="4797" spans="1:5">
      <c r="A4797" s="186">
        <v>7756</v>
      </c>
      <c r="B4797" s="186" t="s">
        <v>5602</v>
      </c>
      <c r="C4797" s="186" t="s">
        <v>181</v>
      </c>
      <c r="D4797" s="186" t="s">
        <v>176</v>
      </c>
      <c r="E4797" s="187">
        <v>186.39</v>
      </c>
    </row>
    <row r="4798" spans="1:5">
      <c r="A4798" s="186">
        <v>7765</v>
      </c>
      <c r="B4798" s="186" t="s">
        <v>5603</v>
      </c>
      <c r="C4798" s="186" t="s">
        <v>181</v>
      </c>
      <c r="D4798" s="186" t="s">
        <v>176</v>
      </c>
      <c r="E4798" s="187">
        <v>208.92</v>
      </c>
    </row>
    <row r="4799" spans="1:5">
      <c r="A4799" s="186">
        <v>12569</v>
      </c>
      <c r="B4799" s="186" t="s">
        <v>5604</v>
      </c>
      <c r="C4799" s="186" t="s">
        <v>181</v>
      </c>
      <c r="D4799" s="186" t="s">
        <v>176</v>
      </c>
      <c r="E4799" s="187">
        <v>288.39999999999998</v>
      </c>
    </row>
    <row r="4800" spans="1:5">
      <c r="A4800" s="186">
        <v>7766</v>
      </c>
      <c r="B4800" s="186" t="s">
        <v>5605</v>
      </c>
      <c r="C4800" s="186" t="s">
        <v>181</v>
      </c>
      <c r="D4800" s="186" t="s">
        <v>176</v>
      </c>
      <c r="E4800" s="187">
        <v>306.42</v>
      </c>
    </row>
    <row r="4801" spans="1:5">
      <c r="A4801" s="186">
        <v>7767</v>
      </c>
      <c r="B4801" s="186" t="s">
        <v>5606</v>
      </c>
      <c r="C4801" s="186" t="s">
        <v>181</v>
      </c>
      <c r="D4801" s="186" t="s">
        <v>176</v>
      </c>
      <c r="E4801" s="187">
        <v>439.97</v>
      </c>
    </row>
    <row r="4802" spans="1:5">
      <c r="A4802" s="186">
        <v>7727</v>
      </c>
      <c r="B4802" s="186" t="s">
        <v>5607</v>
      </c>
      <c r="C4802" s="186" t="s">
        <v>181</v>
      </c>
      <c r="D4802" s="186" t="s">
        <v>176</v>
      </c>
      <c r="E4802" s="188">
        <v>1278.1500000000001</v>
      </c>
    </row>
    <row r="4803" spans="1:5">
      <c r="A4803" s="186">
        <v>7760</v>
      </c>
      <c r="B4803" s="186" t="s">
        <v>5608</v>
      </c>
      <c r="C4803" s="186" t="s">
        <v>181</v>
      </c>
      <c r="D4803" s="186" t="s">
        <v>176</v>
      </c>
      <c r="E4803" s="187">
        <v>50.79</v>
      </c>
    </row>
    <row r="4804" spans="1:5">
      <c r="A4804" s="186">
        <v>7761</v>
      </c>
      <c r="B4804" s="186" t="s">
        <v>5609</v>
      </c>
      <c r="C4804" s="186" t="s">
        <v>181</v>
      </c>
      <c r="D4804" s="186" t="s">
        <v>176</v>
      </c>
      <c r="E4804" s="187">
        <v>53.25</v>
      </c>
    </row>
    <row r="4805" spans="1:5">
      <c r="A4805" s="186">
        <v>7752</v>
      </c>
      <c r="B4805" s="186" t="s">
        <v>5610</v>
      </c>
      <c r="C4805" s="186" t="s">
        <v>181</v>
      </c>
      <c r="D4805" s="186" t="s">
        <v>176</v>
      </c>
      <c r="E4805" s="187">
        <v>64.72</v>
      </c>
    </row>
    <row r="4806" spans="1:5">
      <c r="A4806" s="186">
        <v>7762</v>
      </c>
      <c r="B4806" s="186" t="s">
        <v>5611</v>
      </c>
      <c r="C4806" s="186" t="s">
        <v>181</v>
      </c>
      <c r="D4806" s="186" t="s">
        <v>176</v>
      </c>
      <c r="E4806" s="187">
        <v>84.59</v>
      </c>
    </row>
    <row r="4807" spans="1:5">
      <c r="A4807" s="186">
        <v>7722</v>
      </c>
      <c r="B4807" s="186" t="s">
        <v>5612</v>
      </c>
      <c r="C4807" s="186" t="s">
        <v>181</v>
      </c>
      <c r="D4807" s="186" t="s">
        <v>176</v>
      </c>
      <c r="E4807" s="187">
        <v>129.44999999999999</v>
      </c>
    </row>
    <row r="4808" spans="1:5">
      <c r="A4808" s="186">
        <v>7763</v>
      </c>
      <c r="B4808" s="186" t="s">
        <v>5613</v>
      </c>
      <c r="C4808" s="186" t="s">
        <v>181</v>
      </c>
      <c r="D4808" s="186" t="s">
        <v>176</v>
      </c>
      <c r="E4808" s="187">
        <v>157.72</v>
      </c>
    </row>
    <row r="4809" spans="1:5">
      <c r="A4809" s="186">
        <v>7764</v>
      </c>
      <c r="B4809" s="186" t="s">
        <v>5614</v>
      </c>
      <c r="C4809" s="186" t="s">
        <v>181</v>
      </c>
      <c r="D4809" s="186" t="s">
        <v>176</v>
      </c>
      <c r="E4809" s="187">
        <v>188.44</v>
      </c>
    </row>
    <row r="4810" spans="1:5">
      <c r="A4810" s="186">
        <v>12572</v>
      </c>
      <c r="B4810" s="186" t="s">
        <v>5615</v>
      </c>
      <c r="C4810" s="186" t="s">
        <v>181</v>
      </c>
      <c r="D4810" s="186" t="s">
        <v>176</v>
      </c>
      <c r="E4810" s="187">
        <v>266.27999999999997</v>
      </c>
    </row>
    <row r="4811" spans="1:5">
      <c r="A4811" s="186">
        <v>12573</v>
      </c>
      <c r="B4811" s="186" t="s">
        <v>5616</v>
      </c>
      <c r="C4811" s="186" t="s">
        <v>181</v>
      </c>
      <c r="D4811" s="186" t="s">
        <v>176</v>
      </c>
      <c r="E4811" s="187">
        <v>350.26</v>
      </c>
    </row>
    <row r="4812" spans="1:5">
      <c r="A4812" s="186">
        <v>12574</v>
      </c>
      <c r="B4812" s="186" t="s">
        <v>5617</v>
      </c>
      <c r="C4812" s="186" t="s">
        <v>181</v>
      </c>
      <c r="D4812" s="186" t="s">
        <v>176</v>
      </c>
      <c r="E4812" s="187">
        <v>423.51</v>
      </c>
    </row>
    <row r="4813" spans="1:5">
      <c r="A4813" s="186">
        <v>12575</v>
      </c>
      <c r="B4813" s="186" t="s">
        <v>5618</v>
      </c>
      <c r="C4813" s="186" t="s">
        <v>181</v>
      </c>
      <c r="D4813" s="186" t="s">
        <v>176</v>
      </c>
      <c r="E4813" s="187">
        <v>643.16999999999996</v>
      </c>
    </row>
    <row r="4814" spans="1:5">
      <c r="A4814" s="186">
        <v>12576</v>
      </c>
      <c r="B4814" s="186" t="s">
        <v>5619</v>
      </c>
      <c r="C4814" s="186" t="s">
        <v>181</v>
      </c>
      <c r="D4814" s="186" t="s">
        <v>176</v>
      </c>
      <c r="E4814" s="187">
        <v>77.83</v>
      </c>
    </row>
    <row r="4815" spans="1:5">
      <c r="A4815" s="186">
        <v>12577</v>
      </c>
      <c r="B4815" s="186" t="s">
        <v>5620</v>
      </c>
      <c r="C4815" s="186" t="s">
        <v>181</v>
      </c>
      <c r="D4815" s="186" t="s">
        <v>176</v>
      </c>
      <c r="E4815" s="187">
        <v>104.87</v>
      </c>
    </row>
    <row r="4816" spans="1:5">
      <c r="A4816" s="186">
        <v>12578</v>
      </c>
      <c r="B4816" s="186" t="s">
        <v>5621</v>
      </c>
      <c r="C4816" s="186" t="s">
        <v>181</v>
      </c>
      <c r="D4816" s="186" t="s">
        <v>176</v>
      </c>
      <c r="E4816" s="187">
        <v>126.99</v>
      </c>
    </row>
    <row r="4817" spans="1:5">
      <c r="A4817" s="186">
        <v>12579</v>
      </c>
      <c r="B4817" s="186" t="s">
        <v>5622</v>
      </c>
      <c r="C4817" s="186" t="s">
        <v>181</v>
      </c>
      <c r="D4817" s="186" t="s">
        <v>176</v>
      </c>
      <c r="E4817" s="187">
        <v>218.76</v>
      </c>
    </row>
    <row r="4818" spans="1:5">
      <c r="A4818" s="186">
        <v>12580</v>
      </c>
      <c r="B4818" s="186" t="s">
        <v>5623</v>
      </c>
      <c r="C4818" s="186" t="s">
        <v>181</v>
      </c>
      <c r="D4818" s="186" t="s">
        <v>176</v>
      </c>
      <c r="E4818" s="187">
        <v>227.93</v>
      </c>
    </row>
    <row r="4819" spans="1:5">
      <c r="A4819" s="186">
        <v>12581</v>
      </c>
      <c r="B4819" s="186" t="s">
        <v>5624</v>
      </c>
      <c r="C4819" s="186" t="s">
        <v>181</v>
      </c>
      <c r="D4819" s="186" t="s">
        <v>176</v>
      </c>
      <c r="E4819" s="187">
        <v>244.15</v>
      </c>
    </row>
    <row r="4820" spans="1:5">
      <c r="A4820" s="186">
        <v>7720</v>
      </c>
      <c r="B4820" s="186" t="s">
        <v>5625</v>
      </c>
      <c r="C4820" s="186" t="s">
        <v>181</v>
      </c>
      <c r="D4820" s="186" t="s">
        <v>176</v>
      </c>
      <c r="E4820" s="187">
        <v>381.8</v>
      </c>
    </row>
    <row r="4821" spans="1:5">
      <c r="A4821" s="186">
        <v>40335</v>
      </c>
      <c r="B4821" s="186" t="s">
        <v>5626</v>
      </c>
      <c r="C4821" s="186" t="s">
        <v>181</v>
      </c>
      <c r="D4821" s="186" t="s">
        <v>176</v>
      </c>
      <c r="E4821" s="187">
        <v>79.88</v>
      </c>
    </row>
    <row r="4822" spans="1:5">
      <c r="A4822" s="186">
        <v>7740</v>
      </c>
      <c r="B4822" s="186" t="s">
        <v>5627</v>
      </c>
      <c r="C4822" s="186" t="s">
        <v>181</v>
      </c>
      <c r="D4822" s="186" t="s">
        <v>176</v>
      </c>
      <c r="E4822" s="187">
        <v>81.93</v>
      </c>
    </row>
    <row r="4823" spans="1:5">
      <c r="A4823" s="186">
        <v>7741</v>
      </c>
      <c r="B4823" s="186" t="s">
        <v>5628</v>
      </c>
      <c r="C4823" s="186" t="s">
        <v>181</v>
      </c>
      <c r="D4823" s="186" t="s">
        <v>176</v>
      </c>
      <c r="E4823" s="187">
        <v>151.57</v>
      </c>
    </row>
    <row r="4824" spans="1:5">
      <c r="A4824" s="186">
        <v>7774</v>
      </c>
      <c r="B4824" s="186" t="s">
        <v>5629</v>
      </c>
      <c r="C4824" s="186" t="s">
        <v>181</v>
      </c>
      <c r="D4824" s="186" t="s">
        <v>176</v>
      </c>
      <c r="E4824" s="187">
        <v>185.98</v>
      </c>
    </row>
    <row r="4825" spans="1:5">
      <c r="A4825" s="186">
        <v>7744</v>
      </c>
      <c r="B4825" s="186" t="s">
        <v>5630</v>
      </c>
      <c r="C4825" s="186" t="s">
        <v>181</v>
      </c>
      <c r="D4825" s="186" t="s">
        <v>176</v>
      </c>
      <c r="E4825" s="187">
        <v>242.93</v>
      </c>
    </row>
    <row r="4826" spans="1:5">
      <c r="A4826" s="186">
        <v>7773</v>
      </c>
      <c r="B4826" s="186" t="s">
        <v>5631</v>
      </c>
      <c r="C4826" s="186" t="s">
        <v>181</v>
      </c>
      <c r="D4826" s="186" t="s">
        <v>176</v>
      </c>
      <c r="E4826" s="187">
        <v>248.29</v>
      </c>
    </row>
    <row r="4827" spans="1:5">
      <c r="A4827" s="186">
        <v>7754</v>
      </c>
      <c r="B4827" s="186" t="s">
        <v>5632</v>
      </c>
      <c r="C4827" s="186" t="s">
        <v>181</v>
      </c>
      <c r="D4827" s="186" t="s">
        <v>176</v>
      </c>
      <c r="E4827" s="187">
        <v>376.48</v>
      </c>
    </row>
    <row r="4828" spans="1:5">
      <c r="A4828" s="186">
        <v>7735</v>
      </c>
      <c r="B4828" s="186" t="s">
        <v>5633</v>
      </c>
      <c r="C4828" s="186" t="s">
        <v>181</v>
      </c>
      <c r="D4828" s="186" t="s">
        <v>176</v>
      </c>
      <c r="E4828" s="187">
        <v>487.5</v>
      </c>
    </row>
    <row r="4829" spans="1:5">
      <c r="A4829" s="186">
        <v>7755</v>
      </c>
      <c r="B4829" s="186" t="s">
        <v>5634</v>
      </c>
      <c r="C4829" s="186" t="s">
        <v>181</v>
      </c>
      <c r="D4829" s="186" t="s">
        <v>176</v>
      </c>
      <c r="E4829" s="187">
        <v>96.68</v>
      </c>
    </row>
    <row r="4830" spans="1:5">
      <c r="A4830" s="186">
        <v>7776</v>
      </c>
      <c r="B4830" s="186" t="s">
        <v>5635</v>
      </c>
      <c r="C4830" s="186" t="s">
        <v>181</v>
      </c>
      <c r="D4830" s="186" t="s">
        <v>176</v>
      </c>
      <c r="E4830" s="187">
        <v>201.55</v>
      </c>
    </row>
    <row r="4831" spans="1:5">
      <c r="A4831" s="186">
        <v>7743</v>
      </c>
      <c r="B4831" s="186" t="s">
        <v>5636</v>
      </c>
      <c r="C4831" s="186" t="s">
        <v>181</v>
      </c>
      <c r="D4831" s="186" t="s">
        <v>176</v>
      </c>
      <c r="E4831" s="187">
        <v>213.43</v>
      </c>
    </row>
    <row r="4832" spans="1:5">
      <c r="A4832" s="186">
        <v>7733</v>
      </c>
      <c r="B4832" s="186" t="s">
        <v>5637</v>
      </c>
      <c r="C4832" s="186" t="s">
        <v>181</v>
      </c>
      <c r="D4832" s="186" t="s">
        <v>176</v>
      </c>
      <c r="E4832" s="187">
        <v>278.57</v>
      </c>
    </row>
    <row r="4833" spans="1:5">
      <c r="A4833" s="186">
        <v>7775</v>
      </c>
      <c r="B4833" s="186" t="s">
        <v>5638</v>
      </c>
      <c r="C4833" s="186" t="s">
        <v>181</v>
      </c>
      <c r="D4833" s="186" t="s">
        <v>176</v>
      </c>
      <c r="E4833" s="187">
        <v>305.19</v>
      </c>
    </row>
    <row r="4834" spans="1:5">
      <c r="A4834" s="186">
        <v>7734</v>
      </c>
      <c r="B4834" s="186" t="s">
        <v>5639</v>
      </c>
      <c r="C4834" s="186" t="s">
        <v>181</v>
      </c>
      <c r="D4834" s="186" t="s">
        <v>176</v>
      </c>
      <c r="E4834" s="187">
        <v>432.19</v>
      </c>
    </row>
    <row r="4835" spans="1:5">
      <c r="A4835" s="186">
        <v>37449</v>
      </c>
      <c r="B4835" s="186" t="s">
        <v>5640</v>
      </c>
      <c r="C4835" s="186" t="s">
        <v>181</v>
      </c>
      <c r="D4835" s="186" t="s">
        <v>176</v>
      </c>
      <c r="E4835" s="187">
        <v>22.74</v>
      </c>
    </row>
    <row r="4836" spans="1:5">
      <c r="A4836" s="186">
        <v>37450</v>
      </c>
      <c r="B4836" s="186" t="s">
        <v>5641</v>
      </c>
      <c r="C4836" s="186" t="s">
        <v>181</v>
      </c>
      <c r="D4836" s="186" t="s">
        <v>176</v>
      </c>
      <c r="E4836" s="187">
        <v>31.84</v>
      </c>
    </row>
    <row r="4837" spans="1:5">
      <c r="A4837" s="186">
        <v>37451</v>
      </c>
      <c r="B4837" s="186" t="s">
        <v>5642</v>
      </c>
      <c r="C4837" s="186" t="s">
        <v>181</v>
      </c>
      <c r="D4837" s="186" t="s">
        <v>176</v>
      </c>
      <c r="E4837" s="187">
        <v>44.45</v>
      </c>
    </row>
    <row r="4838" spans="1:5">
      <c r="A4838" s="186">
        <v>37452</v>
      </c>
      <c r="B4838" s="186" t="s">
        <v>5643</v>
      </c>
      <c r="C4838" s="186" t="s">
        <v>181</v>
      </c>
      <c r="D4838" s="186" t="s">
        <v>176</v>
      </c>
      <c r="E4838" s="187">
        <v>64.61</v>
      </c>
    </row>
    <row r="4839" spans="1:5">
      <c r="A4839" s="186">
        <v>37453</v>
      </c>
      <c r="B4839" s="186" t="s">
        <v>5644</v>
      </c>
      <c r="C4839" s="186" t="s">
        <v>181</v>
      </c>
      <c r="D4839" s="186" t="s">
        <v>176</v>
      </c>
      <c r="E4839" s="187">
        <v>74.400000000000006</v>
      </c>
    </row>
    <row r="4840" spans="1:5">
      <c r="A4840" s="186">
        <v>7778</v>
      </c>
      <c r="B4840" s="186" t="s">
        <v>5645</v>
      </c>
      <c r="C4840" s="186" t="s">
        <v>181</v>
      </c>
      <c r="D4840" s="186" t="s">
        <v>176</v>
      </c>
      <c r="E4840" s="187">
        <v>27.91</v>
      </c>
    </row>
    <row r="4841" spans="1:5">
      <c r="A4841" s="186">
        <v>7796</v>
      </c>
      <c r="B4841" s="186" t="s">
        <v>5646</v>
      </c>
      <c r="C4841" s="186" t="s">
        <v>181</v>
      </c>
      <c r="D4841" s="186" t="s">
        <v>174</v>
      </c>
      <c r="E4841" s="187">
        <v>38.25</v>
      </c>
    </row>
    <row r="4842" spans="1:5">
      <c r="A4842" s="186">
        <v>7781</v>
      </c>
      <c r="B4842" s="186" t="s">
        <v>5647</v>
      </c>
      <c r="C4842" s="186" t="s">
        <v>181</v>
      </c>
      <c r="D4842" s="186" t="s">
        <v>176</v>
      </c>
      <c r="E4842" s="187">
        <v>45.2</v>
      </c>
    </row>
    <row r="4843" spans="1:5">
      <c r="A4843" s="186">
        <v>7795</v>
      </c>
      <c r="B4843" s="186" t="s">
        <v>5648</v>
      </c>
      <c r="C4843" s="186" t="s">
        <v>181</v>
      </c>
      <c r="D4843" s="186" t="s">
        <v>176</v>
      </c>
      <c r="E4843" s="187">
        <v>67.27</v>
      </c>
    </row>
    <row r="4844" spans="1:5">
      <c r="A4844" s="186">
        <v>7791</v>
      </c>
      <c r="B4844" s="186" t="s">
        <v>5649</v>
      </c>
      <c r="C4844" s="186" t="s">
        <v>181</v>
      </c>
      <c r="D4844" s="186" t="s">
        <v>176</v>
      </c>
      <c r="E4844" s="187">
        <v>80.53</v>
      </c>
    </row>
    <row r="4845" spans="1:5">
      <c r="A4845" s="186">
        <v>7783</v>
      </c>
      <c r="B4845" s="186" t="s">
        <v>5650</v>
      </c>
      <c r="C4845" s="186" t="s">
        <v>181</v>
      </c>
      <c r="D4845" s="186" t="s">
        <v>176</v>
      </c>
      <c r="E4845" s="187">
        <v>28.53</v>
      </c>
    </row>
    <row r="4846" spans="1:5">
      <c r="A4846" s="186">
        <v>7790</v>
      </c>
      <c r="B4846" s="186" t="s">
        <v>5651</v>
      </c>
      <c r="C4846" s="186" t="s">
        <v>181</v>
      </c>
      <c r="D4846" s="186" t="s">
        <v>176</v>
      </c>
      <c r="E4846" s="187">
        <v>44.96</v>
      </c>
    </row>
    <row r="4847" spans="1:5">
      <c r="A4847" s="186">
        <v>7785</v>
      </c>
      <c r="B4847" s="186" t="s">
        <v>5652</v>
      </c>
      <c r="C4847" s="186" t="s">
        <v>181</v>
      </c>
      <c r="D4847" s="186" t="s">
        <v>176</v>
      </c>
      <c r="E4847" s="187">
        <v>49.62</v>
      </c>
    </row>
    <row r="4848" spans="1:5">
      <c r="A4848" s="186">
        <v>7792</v>
      </c>
      <c r="B4848" s="186" t="s">
        <v>5653</v>
      </c>
      <c r="C4848" s="186" t="s">
        <v>181</v>
      </c>
      <c r="D4848" s="186" t="s">
        <v>176</v>
      </c>
      <c r="E4848" s="187">
        <v>70.37</v>
      </c>
    </row>
    <row r="4849" spans="1:5">
      <c r="A4849" s="186">
        <v>7793</v>
      </c>
      <c r="B4849" s="186" t="s">
        <v>5654</v>
      </c>
      <c r="C4849" s="186" t="s">
        <v>181</v>
      </c>
      <c r="D4849" s="186" t="s">
        <v>176</v>
      </c>
      <c r="E4849" s="187">
        <v>83.11</v>
      </c>
    </row>
    <row r="4850" spans="1:5">
      <c r="A4850" s="186">
        <v>13159</v>
      </c>
      <c r="B4850" s="186" t="s">
        <v>5655</v>
      </c>
      <c r="C4850" s="186" t="s">
        <v>181</v>
      </c>
      <c r="D4850" s="186" t="s">
        <v>176</v>
      </c>
      <c r="E4850" s="187">
        <v>72.36</v>
      </c>
    </row>
    <row r="4851" spans="1:5">
      <c r="A4851" s="186">
        <v>13168</v>
      </c>
      <c r="B4851" s="186" t="s">
        <v>5656</v>
      </c>
      <c r="C4851" s="186" t="s">
        <v>181</v>
      </c>
      <c r="D4851" s="186" t="s">
        <v>176</v>
      </c>
      <c r="E4851" s="187">
        <v>87.87</v>
      </c>
    </row>
    <row r="4852" spans="1:5">
      <c r="A4852" s="186">
        <v>13173</v>
      </c>
      <c r="B4852" s="186" t="s">
        <v>5657</v>
      </c>
      <c r="C4852" s="186" t="s">
        <v>181</v>
      </c>
      <c r="D4852" s="186" t="s">
        <v>176</v>
      </c>
      <c r="E4852" s="187">
        <v>118.88</v>
      </c>
    </row>
    <row r="4853" spans="1:5">
      <c r="A4853" s="186">
        <v>12583</v>
      </c>
      <c r="B4853" s="186" t="s">
        <v>5658</v>
      </c>
      <c r="C4853" s="186" t="s">
        <v>181</v>
      </c>
      <c r="D4853" s="186" t="s">
        <v>176</v>
      </c>
      <c r="E4853" s="187">
        <v>23.77</v>
      </c>
    </row>
    <row r="4854" spans="1:5">
      <c r="A4854" s="186">
        <v>12584</v>
      </c>
      <c r="B4854" s="186" t="s">
        <v>5659</v>
      </c>
      <c r="C4854" s="186" t="s">
        <v>181</v>
      </c>
      <c r="D4854" s="186" t="s">
        <v>176</v>
      </c>
      <c r="E4854" s="187">
        <v>31.01</v>
      </c>
    </row>
    <row r="4855" spans="1:5">
      <c r="A4855" s="186">
        <v>12613</v>
      </c>
      <c r="B4855" s="186" t="s">
        <v>5660</v>
      </c>
      <c r="C4855" s="186" t="s">
        <v>175</v>
      </c>
      <c r="D4855" s="186" t="s">
        <v>176</v>
      </c>
      <c r="E4855" s="187">
        <v>19.11</v>
      </c>
    </row>
    <row r="4856" spans="1:5">
      <c r="A4856" s="186">
        <v>1031</v>
      </c>
      <c r="B4856" s="186" t="s">
        <v>5661</v>
      </c>
      <c r="C4856" s="186" t="s">
        <v>175</v>
      </c>
      <c r="D4856" s="186" t="s">
        <v>176</v>
      </c>
      <c r="E4856" s="187">
        <v>13.94</v>
      </c>
    </row>
    <row r="4857" spans="1:5">
      <c r="A4857" s="186">
        <v>39707</v>
      </c>
      <c r="B4857" s="186" t="s">
        <v>5662</v>
      </c>
      <c r="C4857" s="186" t="s">
        <v>181</v>
      </c>
      <c r="D4857" s="186" t="s">
        <v>177</v>
      </c>
      <c r="E4857" s="187">
        <v>4.16</v>
      </c>
    </row>
    <row r="4858" spans="1:5">
      <c r="A4858" s="186">
        <v>39708</v>
      </c>
      <c r="B4858" s="186" t="s">
        <v>5663</v>
      </c>
      <c r="C4858" s="186" t="s">
        <v>181</v>
      </c>
      <c r="D4858" s="186" t="s">
        <v>177</v>
      </c>
      <c r="E4858" s="187">
        <v>4.03</v>
      </c>
    </row>
    <row r="4859" spans="1:5">
      <c r="A4859" s="186">
        <v>39710</v>
      </c>
      <c r="B4859" s="186" t="s">
        <v>5664</v>
      </c>
      <c r="C4859" s="186" t="s">
        <v>181</v>
      </c>
      <c r="D4859" s="186" t="s">
        <v>177</v>
      </c>
      <c r="E4859" s="187">
        <v>2.84</v>
      </c>
    </row>
    <row r="4860" spans="1:5">
      <c r="A4860" s="186">
        <v>39709</v>
      </c>
      <c r="B4860" s="186" t="s">
        <v>5665</v>
      </c>
      <c r="C4860" s="186" t="s">
        <v>181</v>
      </c>
      <c r="D4860" s="186" t="s">
        <v>177</v>
      </c>
      <c r="E4860" s="187">
        <v>3.93</v>
      </c>
    </row>
    <row r="4861" spans="1:5">
      <c r="A4861" s="186">
        <v>39711</v>
      </c>
      <c r="B4861" s="186" t="s">
        <v>5666</v>
      </c>
      <c r="C4861" s="186" t="s">
        <v>181</v>
      </c>
      <c r="D4861" s="186" t="s">
        <v>177</v>
      </c>
      <c r="E4861" s="187">
        <v>4.42</v>
      </c>
    </row>
    <row r="4862" spans="1:5">
      <c r="A4862" s="186">
        <v>39712</v>
      </c>
      <c r="B4862" s="186" t="s">
        <v>5667</v>
      </c>
      <c r="C4862" s="186" t="s">
        <v>181</v>
      </c>
      <c r="D4862" s="186" t="s">
        <v>177</v>
      </c>
      <c r="E4862" s="187">
        <v>1.55</v>
      </c>
    </row>
    <row r="4863" spans="1:5">
      <c r="A4863" s="186">
        <v>39713</v>
      </c>
      <c r="B4863" s="186" t="s">
        <v>5668</v>
      </c>
      <c r="C4863" s="186" t="s">
        <v>181</v>
      </c>
      <c r="D4863" s="186" t="s">
        <v>177</v>
      </c>
      <c r="E4863" s="187">
        <v>1.22</v>
      </c>
    </row>
    <row r="4864" spans="1:5">
      <c r="A4864" s="186">
        <v>39714</v>
      </c>
      <c r="B4864" s="186" t="s">
        <v>5669</v>
      </c>
      <c r="C4864" s="186" t="s">
        <v>181</v>
      </c>
      <c r="D4864" s="186" t="s">
        <v>177</v>
      </c>
      <c r="E4864" s="187">
        <v>2.8</v>
      </c>
    </row>
    <row r="4865" spans="1:5">
      <c r="A4865" s="186">
        <v>39715</v>
      </c>
      <c r="B4865" s="186" t="s">
        <v>5670</v>
      </c>
      <c r="C4865" s="186" t="s">
        <v>181</v>
      </c>
      <c r="D4865" s="186" t="s">
        <v>177</v>
      </c>
      <c r="E4865" s="187">
        <v>2</v>
      </c>
    </row>
    <row r="4866" spans="1:5">
      <c r="A4866" s="186">
        <v>39716</v>
      </c>
      <c r="B4866" s="186" t="s">
        <v>5671</v>
      </c>
      <c r="C4866" s="186" t="s">
        <v>181</v>
      </c>
      <c r="D4866" s="186" t="s">
        <v>177</v>
      </c>
      <c r="E4866" s="187">
        <v>1.51</v>
      </c>
    </row>
    <row r="4867" spans="1:5">
      <c r="A4867" s="186">
        <v>39718</v>
      </c>
      <c r="B4867" s="186" t="s">
        <v>5672</v>
      </c>
      <c r="C4867" s="186" t="s">
        <v>181</v>
      </c>
      <c r="D4867" s="186" t="s">
        <v>177</v>
      </c>
      <c r="E4867" s="187">
        <v>2.58</v>
      </c>
    </row>
    <row r="4868" spans="1:5">
      <c r="A4868" s="186">
        <v>9813</v>
      </c>
      <c r="B4868" s="186" t="s">
        <v>5673</v>
      </c>
      <c r="C4868" s="186" t="s">
        <v>181</v>
      </c>
      <c r="D4868" s="186" t="s">
        <v>177</v>
      </c>
      <c r="E4868" s="187">
        <v>6.2</v>
      </c>
    </row>
    <row r="4869" spans="1:5">
      <c r="A4869" s="186">
        <v>9815</v>
      </c>
      <c r="B4869" s="186" t="s">
        <v>5674</v>
      </c>
      <c r="C4869" s="186" t="s">
        <v>181</v>
      </c>
      <c r="D4869" s="186" t="s">
        <v>177</v>
      </c>
      <c r="E4869" s="187">
        <v>12.24</v>
      </c>
    </row>
    <row r="4870" spans="1:5">
      <c r="A4870" s="186">
        <v>25876</v>
      </c>
      <c r="B4870" s="186" t="s">
        <v>5675</v>
      </c>
      <c r="C4870" s="186" t="s">
        <v>181</v>
      </c>
      <c r="D4870" s="186" t="s">
        <v>177</v>
      </c>
      <c r="E4870" s="188">
        <v>6092.53</v>
      </c>
    </row>
    <row r="4871" spans="1:5">
      <c r="A4871" s="186">
        <v>25888</v>
      </c>
      <c r="B4871" s="186" t="s">
        <v>5676</v>
      </c>
      <c r="C4871" s="186" t="s">
        <v>181</v>
      </c>
      <c r="D4871" s="186" t="s">
        <v>177</v>
      </c>
      <c r="E4871" s="187">
        <v>149.32</v>
      </c>
    </row>
    <row r="4872" spans="1:5">
      <c r="A4872" s="186">
        <v>25874</v>
      </c>
      <c r="B4872" s="186" t="s">
        <v>5677</v>
      </c>
      <c r="C4872" s="186" t="s">
        <v>181</v>
      </c>
      <c r="D4872" s="186" t="s">
        <v>177</v>
      </c>
      <c r="E4872" s="188">
        <v>10685.38</v>
      </c>
    </row>
    <row r="4873" spans="1:5">
      <c r="A4873" s="186">
        <v>25877</v>
      </c>
      <c r="B4873" s="186" t="s">
        <v>5678</v>
      </c>
      <c r="C4873" s="186" t="s">
        <v>181</v>
      </c>
      <c r="D4873" s="186" t="s">
        <v>177</v>
      </c>
      <c r="E4873" s="188">
        <v>14580.61</v>
      </c>
    </row>
    <row r="4874" spans="1:5">
      <c r="A4874" s="186">
        <v>25878</v>
      </c>
      <c r="B4874" s="186" t="s">
        <v>5679</v>
      </c>
      <c r="C4874" s="186" t="s">
        <v>181</v>
      </c>
      <c r="D4874" s="186" t="s">
        <v>177</v>
      </c>
      <c r="E4874" s="187">
        <v>320.52</v>
      </c>
    </row>
    <row r="4875" spans="1:5">
      <c r="A4875" s="186">
        <v>25879</v>
      </c>
      <c r="B4875" s="186" t="s">
        <v>5680</v>
      </c>
      <c r="C4875" s="186" t="s">
        <v>181</v>
      </c>
      <c r="D4875" s="186" t="s">
        <v>177</v>
      </c>
      <c r="E4875" s="188">
        <v>13831.44</v>
      </c>
    </row>
    <row r="4876" spans="1:5">
      <c r="A4876" s="186">
        <v>25887</v>
      </c>
      <c r="B4876" s="186" t="s">
        <v>5681</v>
      </c>
      <c r="C4876" s="186" t="s">
        <v>181</v>
      </c>
      <c r="D4876" s="186" t="s">
        <v>177</v>
      </c>
      <c r="E4876" s="188">
        <v>5525.89</v>
      </c>
    </row>
    <row r="4877" spans="1:5">
      <c r="A4877" s="186">
        <v>25880</v>
      </c>
      <c r="B4877" s="186" t="s">
        <v>5682</v>
      </c>
      <c r="C4877" s="186" t="s">
        <v>181</v>
      </c>
      <c r="D4877" s="186" t="s">
        <v>177</v>
      </c>
      <c r="E4877" s="187">
        <v>499.64</v>
      </c>
    </row>
    <row r="4878" spans="1:5">
      <c r="A4878" s="186">
        <v>25881</v>
      </c>
      <c r="B4878" s="186" t="s">
        <v>5683</v>
      </c>
      <c r="C4878" s="186" t="s">
        <v>181</v>
      </c>
      <c r="D4878" s="186" t="s">
        <v>177</v>
      </c>
      <c r="E4878" s="188">
        <v>1224.26</v>
      </c>
    </row>
    <row r="4879" spans="1:5">
      <c r="A4879" s="186">
        <v>25882</v>
      </c>
      <c r="B4879" s="186" t="s">
        <v>5684</v>
      </c>
      <c r="C4879" s="186" t="s">
        <v>181</v>
      </c>
      <c r="D4879" s="186" t="s">
        <v>177</v>
      </c>
      <c r="E4879" s="188">
        <v>1971.84</v>
      </c>
    </row>
    <row r="4880" spans="1:5">
      <c r="A4880" s="186">
        <v>25883</v>
      </c>
      <c r="B4880" s="186" t="s">
        <v>5685</v>
      </c>
      <c r="C4880" s="186" t="s">
        <v>181</v>
      </c>
      <c r="D4880" s="186" t="s">
        <v>177</v>
      </c>
      <c r="E4880" s="187">
        <v>31.81</v>
      </c>
    </row>
    <row r="4881" spans="1:5">
      <c r="A4881" s="186">
        <v>25884</v>
      </c>
      <c r="B4881" s="186" t="s">
        <v>5686</v>
      </c>
      <c r="C4881" s="186" t="s">
        <v>181</v>
      </c>
      <c r="D4881" s="186" t="s">
        <v>177</v>
      </c>
      <c r="E4881" s="188">
        <v>3461.82</v>
      </c>
    </row>
    <row r="4882" spans="1:5">
      <c r="A4882" s="186">
        <v>25885</v>
      </c>
      <c r="B4882" s="186" t="s">
        <v>5687</v>
      </c>
      <c r="C4882" s="186" t="s">
        <v>181</v>
      </c>
      <c r="D4882" s="186" t="s">
        <v>177</v>
      </c>
      <c r="E4882" s="188">
        <v>5148.7</v>
      </c>
    </row>
    <row r="4883" spans="1:5">
      <c r="A4883" s="186">
        <v>25889</v>
      </c>
      <c r="B4883" s="186" t="s">
        <v>5688</v>
      </c>
      <c r="C4883" s="186" t="s">
        <v>181</v>
      </c>
      <c r="D4883" s="186" t="s">
        <v>177</v>
      </c>
      <c r="E4883" s="188">
        <v>2581.94</v>
      </c>
    </row>
    <row r="4884" spans="1:5">
      <c r="A4884" s="186">
        <v>25886</v>
      </c>
      <c r="B4884" s="186" t="s">
        <v>5689</v>
      </c>
      <c r="C4884" s="186" t="s">
        <v>181</v>
      </c>
      <c r="D4884" s="186" t="s">
        <v>177</v>
      </c>
      <c r="E4884" s="187">
        <v>71.14</v>
      </c>
    </row>
    <row r="4885" spans="1:5">
      <c r="A4885" s="186">
        <v>25875</v>
      </c>
      <c r="B4885" s="186" t="s">
        <v>5690</v>
      </c>
      <c r="C4885" s="186" t="s">
        <v>181</v>
      </c>
      <c r="D4885" s="186" t="s">
        <v>177</v>
      </c>
      <c r="E4885" s="188">
        <v>3368.57</v>
      </c>
    </row>
    <row r="4886" spans="1:5">
      <c r="A4886" s="186">
        <v>9876</v>
      </c>
      <c r="B4886" s="186" t="s">
        <v>5691</v>
      </c>
      <c r="C4886" s="186" t="s">
        <v>181</v>
      </c>
      <c r="D4886" s="186" t="s">
        <v>176</v>
      </c>
      <c r="E4886" s="187">
        <v>25.56</v>
      </c>
    </row>
    <row r="4887" spans="1:5">
      <c r="A4887" s="186">
        <v>9877</v>
      </c>
      <c r="B4887" s="186" t="s">
        <v>5692</v>
      </c>
      <c r="C4887" s="186" t="s">
        <v>181</v>
      </c>
      <c r="D4887" s="186" t="s">
        <v>176</v>
      </c>
      <c r="E4887" s="187">
        <v>89.54</v>
      </c>
    </row>
    <row r="4888" spans="1:5">
      <c r="A4888" s="186">
        <v>9878</v>
      </c>
      <c r="B4888" s="186" t="s">
        <v>5693</v>
      </c>
      <c r="C4888" s="186" t="s">
        <v>181</v>
      </c>
      <c r="D4888" s="186" t="s">
        <v>176</v>
      </c>
      <c r="E4888" s="187">
        <v>116.64</v>
      </c>
    </row>
    <row r="4889" spans="1:5">
      <c r="A4889" s="186">
        <v>9879</v>
      </c>
      <c r="B4889" s="186" t="s">
        <v>5694</v>
      </c>
      <c r="C4889" s="186" t="s">
        <v>181</v>
      </c>
      <c r="D4889" s="186" t="s">
        <v>176</v>
      </c>
      <c r="E4889" s="187">
        <v>278.39999999999998</v>
      </c>
    </row>
    <row r="4890" spans="1:5">
      <c r="A4890" s="186">
        <v>41986</v>
      </c>
      <c r="B4890" s="186" t="s">
        <v>5695</v>
      </c>
      <c r="C4890" s="186" t="s">
        <v>181</v>
      </c>
      <c r="D4890" s="186" t="s">
        <v>177</v>
      </c>
      <c r="E4890" s="188">
        <v>3236.93</v>
      </c>
    </row>
    <row r="4891" spans="1:5">
      <c r="A4891" s="186">
        <v>43422</v>
      </c>
      <c r="B4891" s="186" t="s">
        <v>5696</v>
      </c>
      <c r="C4891" s="186" t="s">
        <v>181</v>
      </c>
      <c r="D4891" s="186" t="s">
        <v>177</v>
      </c>
      <c r="E4891" s="188">
        <v>3969.78</v>
      </c>
    </row>
    <row r="4892" spans="1:5">
      <c r="A4892" s="186">
        <v>41987</v>
      </c>
      <c r="B4892" s="186" t="s">
        <v>5697</v>
      </c>
      <c r="C4892" s="186" t="s">
        <v>181</v>
      </c>
      <c r="D4892" s="186" t="s">
        <v>177</v>
      </c>
      <c r="E4892" s="188">
        <v>4601.3</v>
      </c>
    </row>
    <row r="4893" spans="1:5">
      <c r="A4893" s="186">
        <v>41988</v>
      </c>
      <c r="B4893" s="186" t="s">
        <v>5698</v>
      </c>
      <c r="C4893" s="186" t="s">
        <v>181</v>
      </c>
      <c r="D4893" s="186" t="s">
        <v>177</v>
      </c>
      <c r="E4893" s="188">
        <v>6077.67</v>
      </c>
    </row>
    <row r="4894" spans="1:5">
      <c r="A4894" s="186">
        <v>41697</v>
      </c>
      <c r="B4894" s="186" t="s">
        <v>5699</v>
      </c>
      <c r="C4894" s="186" t="s">
        <v>181</v>
      </c>
      <c r="D4894" s="186" t="s">
        <v>177</v>
      </c>
      <c r="E4894" s="188">
        <v>1077.25</v>
      </c>
    </row>
    <row r="4895" spans="1:5">
      <c r="A4895" s="186">
        <v>41985</v>
      </c>
      <c r="B4895" s="186" t="s">
        <v>5700</v>
      </c>
      <c r="C4895" s="186" t="s">
        <v>181</v>
      </c>
      <c r="D4895" s="186" t="s">
        <v>177</v>
      </c>
      <c r="E4895" s="188">
        <v>1500.32</v>
      </c>
    </row>
    <row r="4896" spans="1:5">
      <c r="A4896" s="186">
        <v>41699</v>
      </c>
      <c r="B4896" s="186" t="s">
        <v>5701</v>
      </c>
      <c r="C4896" s="186" t="s">
        <v>181</v>
      </c>
      <c r="D4896" s="186" t="s">
        <v>177</v>
      </c>
      <c r="E4896" s="188">
        <v>2136.38</v>
      </c>
    </row>
    <row r="4897" spans="1:5">
      <c r="A4897" s="186">
        <v>38053</v>
      </c>
      <c r="B4897" s="186" t="s">
        <v>5702</v>
      </c>
      <c r="C4897" s="186" t="s">
        <v>181</v>
      </c>
      <c r="D4897" s="186" t="s">
        <v>177</v>
      </c>
      <c r="E4897" s="187">
        <v>20.34</v>
      </c>
    </row>
    <row r="4898" spans="1:5">
      <c r="A4898" s="186">
        <v>38054</v>
      </c>
      <c r="B4898" s="186" t="s">
        <v>5703</v>
      </c>
      <c r="C4898" s="186" t="s">
        <v>181</v>
      </c>
      <c r="D4898" s="186" t="s">
        <v>177</v>
      </c>
      <c r="E4898" s="187">
        <v>34.97</v>
      </c>
    </row>
    <row r="4899" spans="1:5">
      <c r="A4899" s="186">
        <v>38052</v>
      </c>
      <c r="B4899" s="186" t="s">
        <v>5704</v>
      </c>
      <c r="C4899" s="186" t="s">
        <v>181</v>
      </c>
      <c r="D4899" s="186" t="s">
        <v>177</v>
      </c>
      <c r="E4899" s="187">
        <v>9.85</v>
      </c>
    </row>
    <row r="4900" spans="1:5">
      <c r="A4900" s="186">
        <v>38051</v>
      </c>
      <c r="B4900" s="186" t="s">
        <v>5705</v>
      </c>
      <c r="C4900" s="186" t="s">
        <v>181</v>
      </c>
      <c r="D4900" s="186" t="s">
        <v>177</v>
      </c>
      <c r="E4900" s="187">
        <v>6.14</v>
      </c>
    </row>
    <row r="4901" spans="1:5">
      <c r="A4901" s="186">
        <v>38787</v>
      </c>
      <c r="B4901" s="186" t="s">
        <v>5706</v>
      </c>
      <c r="C4901" s="186" t="s">
        <v>181</v>
      </c>
      <c r="D4901" s="186" t="s">
        <v>177</v>
      </c>
      <c r="E4901" s="187">
        <v>6.32</v>
      </c>
    </row>
    <row r="4902" spans="1:5">
      <c r="A4902" s="186">
        <v>38825</v>
      </c>
      <c r="B4902" s="186" t="s">
        <v>5707</v>
      </c>
      <c r="C4902" s="186" t="s">
        <v>181</v>
      </c>
      <c r="D4902" s="186" t="s">
        <v>177</v>
      </c>
      <c r="E4902" s="187">
        <v>8.2799999999999994</v>
      </c>
    </row>
    <row r="4903" spans="1:5">
      <c r="A4903" s="186">
        <v>38826</v>
      </c>
      <c r="B4903" s="186" t="s">
        <v>5708</v>
      </c>
      <c r="C4903" s="186" t="s">
        <v>181</v>
      </c>
      <c r="D4903" s="186" t="s">
        <v>177</v>
      </c>
      <c r="E4903" s="187">
        <v>12.27</v>
      </c>
    </row>
    <row r="4904" spans="1:5">
      <c r="A4904" s="186">
        <v>38827</v>
      </c>
      <c r="B4904" s="186" t="s">
        <v>5709</v>
      </c>
      <c r="C4904" s="186" t="s">
        <v>181</v>
      </c>
      <c r="D4904" s="186" t="s">
        <v>177</v>
      </c>
      <c r="E4904" s="187">
        <v>19.71</v>
      </c>
    </row>
    <row r="4905" spans="1:5">
      <c r="A4905" s="186">
        <v>38830</v>
      </c>
      <c r="B4905" s="186" t="s">
        <v>5710</v>
      </c>
      <c r="C4905" s="186" t="s">
        <v>181</v>
      </c>
      <c r="D4905" s="186" t="s">
        <v>177</v>
      </c>
      <c r="E4905" s="187">
        <v>27.6</v>
      </c>
    </row>
    <row r="4906" spans="1:5">
      <c r="A4906" s="186">
        <v>38828</v>
      </c>
      <c r="B4906" s="186" t="s">
        <v>5711</v>
      </c>
      <c r="C4906" s="186" t="s">
        <v>181</v>
      </c>
      <c r="D4906" s="186" t="s">
        <v>177</v>
      </c>
      <c r="E4906" s="187">
        <v>12.17</v>
      </c>
    </row>
    <row r="4907" spans="1:5">
      <c r="A4907" s="186">
        <v>38829</v>
      </c>
      <c r="B4907" s="186" t="s">
        <v>5712</v>
      </c>
      <c r="C4907" s="186" t="s">
        <v>181</v>
      </c>
      <c r="D4907" s="186" t="s">
        <v>177</v>
      </c>
      <c r="E4907" s="187">
        <v>19.940000000000001</v>
      </c>
    </row>
    <row r="4908" spans="1:5">
      <c r="A4908" s="186">
        <v>38831</v>
      </c>
      <c r="B4908" s="186" t="s">
        <v>5713</v>
      </c>
      <c r="C4908" s="186" t="s">
        <v>181</v>
      </c>
      <c r="D4908" s="186" t="s">
        <v>177</v>
      </c>
      <c r="E4908" s="187">
        <v>38.5</v>
      </c>
    </row>
    <row r="4909" spans="1:5">
      <c r="A4909" s="186">
        <v>36274</v>
      </c>
      <c r="B4909" s="186" t="s">
        <v>5714</v>
      </c>
      <c r="C4909" s="186" t="s">
        <v>181</v>
      </c>
      <c r="D4909" s="186" t="s">
        <v>177</v>
      </c>
      <c r="E4909" s="187">
        <v>9.24</v>
      </c>
    </row>
    <row r="4910" spans="1:5">
      <c r="A4910" s="186">
        <v>36278</v>
      </c>
      <c r="B4910" s="186" t="s">
        <v>5715</v>
      </c>
      <c r="C4910" s="186" t="s">
        <v>181</v>
      </c>
      <c r="D4910" s="186" t="s">
        <v>177</v>
      </c>
      <c r="E4910" s="187">
        <v>12.54</v>
      </c>
    </row>
    <row r="4911" spans="1:5">
      <c r="A4911" s="186">
        <v>38977</v>
      </c>
      <c r="B4911" s="186" t="s">
        <v>5716</v>
      </c>
      <c r="C4911" s="186" t="s">
        <v>181</v>
      </c>
      <c r="D4911" s="186" t="s">
        <v>177</v>
      </c>
      <c r="E4911" s="187">
        <v>190.74</v>
      </c>
    </row>
    <row r="4912" spans="1:5">
      <c r="A4912" s="186">
        <v>38971</v>
      </c>
      <c r="B4912" s="186" t="s">
        <v>5717</v>
      </c>
      <c r="C4912" s="186" t="s">
        <v>181</v>
      </c>
      <c r="D4912" s="186" t="s">
        <v>177</v>
      </c>
      <c r="E4912" s="187">
        <v>15.71</v>
      </c>
    </row>
    <row r="4913" spans="1:5">
      <c r="A4913" s="186">
        <v>38972</v>
      </c>
      <c r="B4913" s="186" t="s">
        <v>5718</v>
      </c>
      <c r="C4913" s="186" t="s">
        <v>181</v>
      </c>
      <c r="D4913" s="186" t="s">
        <v>177</v>
      </c>
      <c r="E4913" s="187">
        <v>23.93</v>
      </c>
    </row>
    <row r="4914" spans="1:5">
      <c r="A4914" s="186">
        <v>38973</v>
      </c>
      <c r="B4914" s="186" t="s">
        <v>5719</v>
      </c>
      <c r="C4914" s="186" t="s">
        <v>181</v>
      </c>
      <c r="D4914" s="186" t="s">
        <v>177</v>
      </c>
      <c r="E4914" s="187">
        <v>31.66</v>
      </c>
    </row>
    <row r="4915" spans="1:5">
      <c r="A4915" s="186">
        <v>38974</v>
      </c>
      <c r="B4915" s="186" t="s">
        <v>5720</v>
      </c>
      <c r="C4915" s="186" t="s">
        <v>181</v>
      </c>
      <c r="D4915" s="186" t="s">
        <v>177</v>
      </c>
      <c r="E4915" s="187">
        <v>46.17</v>
      </c>
    </row>
    <row r="4916" spans="1:5">
      <c r="A4916" s="186">
        <v>38975</v>
      </c>
      <c r="B4916" s="186" t="s">
        <v>5721</v>
      </c>
      <c r="C4916" s="186" t="s">
        <v>181</v>
      </c>
      <c r="D4916" s="186" t="s">
        <v>177</v>
      </c>
      <c r="E4916" s="187">
        <v>76.94</v>
      </c>
    </row>
    <row r="4917" spans="1:5">
      <c r="A4917" s="186">
        <v>38976</v>
      </c>
      <c r="B4917" s="186" t="s">
        <v>5722</v>
      </c>
      <c r="C4917" s="186" t="s">
        <v>181</v>
      </c>
      <c r="D4917" s="186" t="s">
        <v>177</v>
      </c>
      <c r="E4917" s="187">
        <v>107.91</v>
      </c>
    </row>
    <row r="4918" spans="1:5">
      <c r="A4918" s="186">
        <v>38986</v>
      </c>
      <c r="B4918" s="186" t="s">
        <v>5723</v>
      </c>
      <c r="C4918" s="186" t="s">
        <v>181</v>
      </c>
      <c r="D4918" s="186" t="s">
        <v>177</v>
      </c>
      <c r="E4918" s="187">
        <v>217.15</v>
      </c>
    </row>
    <row r="4919" spans="1:5">
      <c r="A4919" s="186">
        <v>38978</v>
      </c>
      <c r="B4919" s="186" t="s">
        <v>5724</v>
      </c>
      <c r="C4919" s="186" t="s">
        <v>181</v>
      </c>
      <c r="D4919" s="186" t="s">
        <v>177</v>
      </c>
      <c r="E4919" s="187">
        <v>9.24</v>
      </c>
    </row>
    <row r="4920" spans="1:5">
      <c r="A4920" s="186">
        <v>38979</v>
      </c>
      <c r="B4920" s="186" t="s">
        <v>5725</v>
      </c>
      <c r="C4920" s="186" t="s">
        <v>181</v>
      </c>
      <c r="D4920" s="186" t="s">
        <v>177</v>
      </c>
      <c r="E4920" s="187">
        <v>12.54</v>
      </c>
    </row>
    <row r="4921" spans="1:5">
      <c r="A4921" s="186">
        <v>38980</v>
      </c>
      <c r="B4921" s="186" t="s">
        <v>5726</v>
      </c>
      <c r="C4921" s="186" t="s">
        <v>181</v>
      </c>
      <c r="D4921" s="186" t="s">
        <v>177</v>
      </c>
      <c r="E4921" s="187">
        <v>20.95</v>
      </c>
    </row>
    <row r="4922" spans="1:5">
      <c r="A4922" s="186">
        <v>38981</v>
      </c>
      <c r="B4922" s="186" t="s">
        <v>5727</v>
      </c>
      <c r="C4922" s="186" t="s">
        <v>181</v>
      </c>
      <c r="D4922" s="186" t="s">
        <v>177</v>
      </c>
      <c r="E4922" s="187">
        <v>29.01</v>
      </c>
    </row>
    <row r="4923" spans="1:5">
      <c r="A4923" s="186">
        <v>38982</v>
      </c>
      <c r="B4923" s="186" t="s">
        <v>5728</v>
      </c>
      <c r="C4923" s="186" t="s">
        <v>181</v>
      </c>
      <c r="D4923" s="186" t="s">
        <v>177</v>
      </c>
      <c r="E4923" s="187">
        <v>42.22</v>
      </c>
    </row>
    <row r="4924" spans="1:5">
      <c r="A4924" s="186">
        <v>38983</v>
      </c>
      <c r="B4924" s="186" t="s">
        <v>5729</v>
      </c>
      <c r="C4924" s="186" t="s">
        <v>181</v>
      </c>
      <c r="D4924" s="186" t="s">
        <v>177</v>
      </c>
      <c r="E4924" s="187">
        <v>55.98</v>
      </c>
    </row>
    <row r="4925" spans="1:5">
      <c r="A4925" s="186">
        <v>38984</v>
      </c>
      <c r="B4925" s="186" t="s">
        <v>5730</v>
      </c>
      <c r="C4925" s="186" t="s">
        <v>181</v>
      </c>
      <c r="D4925" s="186" t="s">
        <v>177</v>
      </c>
      <c r="E4925" s="187">
        <v>107.97</v>
      </c>
    </row>
    <row r="4926" spans="1:5">
      <c r="A4926" s="186">
        <v>38985</v>
      </c>
      <c r="B4926" s="186" t="s">
        <v>5731</v>
      </c>
      <c r="C4926" s="186" t="s">
        <v>181</v>
      </c>
      <c r="D4926" s="186" t="s">
        <v>177</v>
      </c>
      <c r="E4926" s="187">
        <v>159.84</v>
      </c>
    </row>
    <row r="4927" spans="1:5">
      <c r="A4927" s="186">
        <v>9836</v>
      </c>
      <c r="B4927" s="186" t="s">
        <v>5732</v>
      </c>
      <c r="C4927" s="186" t="s">
        <v>181</v>
      </c>
      <c r="D4927" s="186" t="s">
        <v>174</v>
      </c>
      <c r="E4927" s="187">
        <v>16.670000000000002</v>
      </c>
    </row>
    <row r="4928" spans="1:5">
      <c r="A4928" s="186">
        <v>20065</v>
      </c>
      <c r="B4928" s="186" t="s">
        <v>5733</v>
      </c>
      <c r="C4928" s="186" t="s">
        <v>181</v>
      </c>
      <c r="D4928" s="186" t="s">
        <v>176</v>
      </c>
      <c r="E4928" s="187">
        <v>42.64</v>
      </c>
    </row>
    <row r="4929" spans="1:5">
      <c r="A4929" s="186">
        <v>9835</v>
      </c>
      <c r="B4929" s="186" t="s">
        <v>5734</v>
      </c>
      <c r="C4929" s="186" t="s">
        <v>181</v>
      </c>
      <c r="D4929" s="186" t="s">
        <v>176</v>
      </c>
      <c r="E4929" s="187">
        <v>6.01</v>
      </c>
    </row>
    <row r="4930" spans="1:5">
      <c r="A4930" s="186">
        <v>38032</v>
      </c>
      <c r="B4930" s="186" t="s">
        <v>5735</v>
      </c>
      <c r="C4930" s="186" t="s">
        <v>181</v>
      </c>
      <c r="D4930" s="186" t="s">
        <v>177</v>
      </c>
      <c r="E4930" s="187">
        <v>65.39</v>
      </c>
    </row>
    <row r="4931" spans="1:5">
      <c r="A4931" s="186">
        <v>38033</v>
      </c>
      <c r="B4931" s="186" t="s">
        <v>5736</v>
      </c>
      <c r="C4931" s="186" t="s">
        <v>181</v>
      </c>
      <c r="D4931" s="186" t="s">
        <v>177</v>
      </c>
      <c r="E4931" s="187">
        <v>107.01</v>
      </c>
    </row>
    <row r="4932" spans="1:5">
      <c r="A4932" s="186">
        <v>38034</v>
      </c>
      <c r="B4932" s="186" t="s">
        <v>5737</v>
      </c>
      <c r="C4932" s="186" t="s">
        <v>181</v>
      </c>
      <c r="D4932" s="186" t="s">
        <v>177</v>
      </c>
      <c r="E4932" s="187">
        <v>177.01</v>
      </c>
    </row>
    <row r="4933" spans="1:5">
      <c r="A4933" s="186">
        <v>38035</v>
      </c>
      <c r="B4933" s="186" t="s">
        <v>5738</v>
      </c>
      <c r="C4933" s="186" t="s">
        <v>181</v>
      </c>
      <c r="D4933" s="186" t="s">
        <v>177</v>
      </c>
      <c r="E4933" s="187">
        <v>246.67</v>
      </c>
    </row>
    <row r="4934" spans="1:5">
      <c r="A4934" s="186">
        <v>38036</v>
      </c>
      <c r="B4934" s="186" t="s">
        <v>5739</v>
      </c>
      <c r="C4934" s="186" t="s">
        <v>181</v>
      </c>
      <c r="D4934" s="186" t="s">
        <v>177</v>
      </c>
      <c r="E4934" s="187">
        <v>348.06</v>
      </c>
    </row>
    <row r="4935" spans="1:5">
      <c r="A4935" s="186">
        <v>38037</v>
      </c>
      <c r="B4935" s="186" t="s">
        <v>5740</v>
      </c>
      <c r="C4935" s="186" t="s">
        <v>181</v>
      </c>
      <c r="D4935" s="186" t="s">
        <v>177</v>
      </c>
      <c r="E4935" s="187">
        <v>403.58</v>
      </c>
    </row>
    <row r="4936" spans="1:5">
      <c r="A4936" s="186">
        <v>9850</v>
      </c>
      <c r="B4936" s="186" t="s">
        <v>5741</v>
      </c>
      <c r="C4936" s="186" t="s">
        <v>181</v>
      </c>
      <c r="D4936" s="186" t="s">
        <v>177</v>
      </c>
      <c r="E4936" s="187">
        <v>142.5</v>
      </c>
    </row>
    <row r="4937" spans="1:5">
      <c r="A4937" s="186">
        <v>9853</v>
      </c>
      <c r="B4937" s="186" t="s">
        <v>5742</v>
      </c>
      <c r="C4937" s="186" t="s">
        <v>181</v>
      </c>
      <c r="D4937" s="186" t="s">
        <v>177</v>
      </c>
      <c r="E4937" s="187">
        <v>253.41</v>
      </c>
    </row>
    <row r="4938" spans="1:5">
      <c r="A4938" s="186">
        <v>9854</v>
      </c>
      <c r="B4938" s="186" t="s">
        <v>5743</v>
      </c>
      <c r="C4938" s="186" t="s">
        <v>181</v>
      </c>
      <c r="D4938" s="186" t="s">
        <v>177</v>
      </c>
      <c r="E4938" s="187">
        <v>111.03</v>
      </c>
    </row>
    <row r="4939" spans="1:5">
      <c r="A4939" s="186">
        <v>9851</v>
      </c>
      <c r="B4939" s="186" t="s">
        <v>5744</v>
      </c>
      <c r="C4939" s="186" t="s">
        <v>181</v>
      </c>
      <c r="D4939" s="186" t="s">
        <v>177</v>
      </c>
      <c r="E4939" s="187">
        <v>192.53</v>
      </c>
    </row>
    <row r="4940" spans="1:5">
      <c r="A4940" s="186">
        <v>9855</v>
      </c>
      <c r="B4940" s="186" t="s">
        <v>5745</v>
      </c>
      <c r="C4940" s="186" t="s">
        <v>181</v>
      </c>
      <c r="D4940" s="186" t="s">
        <v>177</v>
      </c>
      <c r="E4940" s="187">
        <v>322.02</v>
      </c>
    </row>
    <row r="4941" spans="1:5">
      <c r="A4941" s="186">
        <v>9825</v>
      </c>
      <c r="B4941" s="186" t="s">
        <v>5746</v>
      </c>
      <c r="C4941" s="186" t="s">
        <v>181</v>
      </c>
      <c r="D4941" s="186" t="s">
        <v>177</v>
      </c>
      <c r="E4941" s="187">
        <v>52.72</v>
      </c>
    </row>
    <row r="4942" spans="1:5">
      <c r="A4942" s="186">
        <v>9828</v>
      </c>
      <c r="B4942" s="186" t="s">
        <v>5747</v>
      </c>
      <c r="C4942" s="186" t="s">
        <v>181</v>
      </c>
      <c r="D4942" s="186" t="s">
        <v>177</v>
      </c>
      <c r="E4942" s="187">
        <v>141.88</v>
      </c>
    </row>
    <row r="4943" spans="1:5">
      <c r="A4943" s="186">
        <v>9829</v>
      </c>
      <c r="B4943" s="186" t="s">
        <v>5748</v>
      </c>
      <c r="C4943" s="186" t="s">
        <v>181</v>
      </c>
      <c r="D4943" s="186" t="s">
        <v>177</v>
      </c>
      <c r="E4943" s="187">
        <v>240.46</v>
      </c>
    </row>
    <row r="4944" spans="1:5">
      <c r="A4944" s="186">
        <v>9826</v>
      </c>
      <c r="B4944" s="186" t="s">
        <v>5749</v>
      </c>
      <c r="C4944" s="186" t="s">
        <v>181</v>
      </c>
      <c r="D4944" s="186" t="s">
        <v>177</v>
      </c>
      <c r="E4944" s="187">
        <v>366.06</v>
      </c>
    </row>
    <row r="4945" spans="1:5">
      <c r="A4945" s="186">
        <v>9827</v>
      </c>
      <c r="B4945" s="186" t="s">
        <v>5750</v>
      </c>
      <c r="C4945" s="186" t="s">
        <v>181</v>
      </c>
      <c r="D4945" s="186" t="s">
        <v>177</v>
      </c>
      <c r="E4945" s="187">
        <v>519.80999999999995</v>
      </c>
    </row>
    <row r="4946" spans="1:5">
      <c r="A4946" s="186">
        <v>36374</v>
      </c>
      <c r="B4946" s="186" t="s">
        <v>5751</v>
      </c>
      <c r="C4946" s="186" t="s">
        <v>181</v>
      </c>
      <c r="D4946" s="186" t="s">
        <v>177</v>
      </c>
      <c r="E4946" s="187">
        <v>63.19</v>
      </c>
    </row>
    <row r="4947" spans="1:5">
      <c r="A4947" s="186">
        <v>36084</v>
      </c>
      <c r="B4947" s="186" t="s">
        <v>5752</v>
      </c>
      <c r="C4947" s="186" t="s">
        <v>181</v>
      </c>
      <c r="D4947" s="186" t="s">
        <v>177</v>
      </c>
      <c r="E4947" s="187">
        <v>18.72</v>
      </c>
    </row>
    <row r="4948" spans="1:5">
      <c r="A4948" s="186">
        <v>36373</v>
      </c>
      <c r="B4948" s="186" t="s">
        <v>5753</v>
      </c>
      <c r="C4948" s="186" t="s">
        <v>181</v>
      </c>
      <c r="D4948" s="186" t="s">
        <v>177</v>
      </c>
      <c r="E4948" s="187">
        <v>38.869999999999997</v>
      </c>
    </row>
    <row r="4949" spans="1:5">
      <c r="A4949" s="186">
        <v>36377</v>
      </c>
      <c r="B4949" s="186" t="s">
        <v>5754</v>
      </c>
      <c r="C4949" s="186" t="s">
        <v>181</v>
      </c>
      <c r="D4949" s="186" t="s">
        <v>177</v>
      </c>
      <c r="E4949" s="187">
        <v>75.8</v>
      </c>
    </row>
    <row r="4950" spans="1:5">
      <c r="A4950" s="186">
        <v>36375</v>
      </c>
      <c r="B4950" s="186" t="s">
        <v>5755</v>
      </c>
      <c r="C4950" s="186" t="s">
        <v>181</v>
      </c>
      <c r="D4950" s="186" t="s">
        <v>177</v>
      </c>
      <c r="E4950" s="187">
        <v>23.1</v>
      </c>
    </row>
    <row r="4951" spans="1:5">
      <c r="A4951" s="186">
        <v>36376</v>
      </c>
      <c r="B4951" s="186" t="s">
        <v>5756</v>
      </c>
      <c r="C4951" s="186" t="s">
        <v>181</v>
      </c>
      <c r="D4951" s="186" t="s">
        <v>177</v>
      </c>
      <c r="E4951" s="187">
        <v>45.37</v>
      </c>
    </row>
    <row r="4952" spans="1:5">
      <c r="A4952" s="186">
        <v>36380</v>
      </c>
      <c r="B4952" s="186" t="s">
        <v>5757</v>
      </c>
      <c r="C4952" s="186" t="s">
        <v>181</v>
      </c>
      <c r="D4952" s="186" t="s">
        <v>177</v>
      </c>
      <c r="E4952" s="187">
        <v>94.78</v>
      </c>
    </row>
    <row r="4953" spans="1:5">
      <c r="A4953" s="186">
        <v>36378</v>
      </c>
      <c r="B4953" s="186" t="s">
        <v>5758</v>
      </c>
      <c r="C4953" s="186" t="s">
        <v>181</v>
      </c>
      <c r="D4953" s="186" t="s">
        <v>177</v>
      </c>
      <c r="E4953" s="187">
        <v>28.4</v>
      </c>
    </row>
    <row r="4954" spans="1:5">
      <c r="A4954" s="186">
        <v>36379</v>
      </c>
      <c r="B4954" s="186" t="s">
        <v>5759</v>
      </c>
      <c r="C4954" s="186" t="s">
        <v>181</v>
      </c>
      <c r="D4954" s="186" t="s">
        <v>177</v>
      </c>
      <c r="E4954" s="187">
        <v>57.25</v>
      </c>
    </row>
    <row r="4955" spans="1:5">
      <c r="A4955" s="186">
        <v>9859</v>
      </c>
      <c r="B4955" s="186" t="s">
        <v>5760</v>
      </c>
      <c r="C4955" s="186" t="s">
        <v>181</v>
      </c>
      <c r="D4955" s="186" t="s">
        <v>176</v>
      </c>
      <c r="E4955" s="187">
        <v>12.78</v>
      </c>
    </row>
    <row r="4956" spans="1:5">
      <c r="A4956" s="186">
        <v>9838</v>
      </c>
      <c r="B4956" s="186" t="s">
        <v>5761</v>
      </c>
      <c r="C4956" s="186" t="s">
        <v>181</v>
      </c>
      <c r="D4956" s="186" t="s">
        <v>176</v>
      </c>
      <c r="E4956" s="187">
        <v>10.23</v>
      </c>
    </row>
    <row r="4957" spans="1:5">
      <c r="A4957" s="186">
        <v>9837</v>
      </c>
      <c r="B4957" s="186" t="s">
        <v>5762</v>
      </c>
      <c r="C4957" s="186" t="s">
        <v>181</v>
      </c>
      <c r="D4957" s="186" t="s">
        <v>176</v>
      </c>
      <c r="E4957" s="187">
        <v>14.77</v>
      </c>
    </row>
    <row r="4958" spans="1:5">
      <c r="A4958" s="186">
        <v>9833</v>
      </c>
      <c r="B4958" s="186" t="s">
        <v>5763</v>
      </c>
      <c r="C4958" s="186" t="s">
        <v>181</v>
      </c>
      <c r="D4958" s="186" t="s">
        <v>177</v>
      </c>
      <c r="E4958" s="187">
        <v>11.44</v>
      </c>
    </row>
    <row r="4959" spans="1:5">
      <c r="A4959" s="186">
        <v>9830</v>
      </c>
      <c r="B4959" s="186" t="s">
        <v>5764</v>
      </c>
      <c r="C4959" s="186" t="s">
        <v>181</v>
      </c>
      <c r="D4959" s="186" t="s">
        <v>177</v>
      </c>
      <c r="E4959" s="187">
        <v>6.12</v>
      </c>
    </row>
    <row r="4960" spans="1:5">
      <c r="A4960" s="186">
        <v>9834</v>
      </c>
      <c r="B4960" s="186" t="s">
        <v>5765</v>
      </c>
      <c r="C4960" s="186" t="s">
        <v>181</v>
      </c>
      <c r="D4960" s="186" t="s">
        <v>177</v>
      </c>
      <c r="E4960" s="187">
        <v>31.83</v>
      </c>
    </row>
    <row r="4961" spans="1:5">
      <c r="A4961" s="186">
        <v>9863</v>
      </c>
      <c r="B4961" s="186" t="s">
        <v>5766</v>
      </c>
      <c r="C4961" s="186" t="s">
        <v>181</v>
      </c>
      <c r="D4961" s="186" t="s">
        <v>176</v>
      </c>
      <c r="E4961" s="187">
        <v>92.22</v>
      </c>
    </row>
    <row r="4962" spans="1:5">
      <c r="A4962" s="186">
        <v>9860</v>
      </c>
      <c r="B4962" s="186" t="s">
        <v>5767</v>
      </c>
      <c r="C4962" s="186" t="s">
        <v>181</v>
      </c>
      <c r="D4962" s="186" t="s">
        <v>176</v>
      </c>
      <c r="E4962" s="187">
        <v>59.2</v>
      </c>
    </row>
    <row r="4963" spans="1:5">
      <c r="A4963" s="186">
        <v>9862</v>
      </c>
      <c r="B4963" s="186" t="s">
        <v>5768</v>
      </c>
      <c r="C4963" s="186" t="s">
        <v>181</v>
      </c>
      <c r="D4963" s="186" t="s">
        <v>176</v>
      </c>
      <c r="E4963" s="187">
        <v>41.78</v>
      </c>
    </row>
    <row r="4964" spans="1:5">
      <c r="A4964" s="186">
        <v>9861</v>
      </c>
      <c r="B4964" s="186" t="s">
        <v>5769</v>
      </c>
      <c r="C4964" s="186" t="s">
        <v>181</v>
      </c>
      <c r="D4964" s="186" t="s">
        <v>176</v>
      </c>
      <c r="E4964" s="187">
        <v>33.58</v>
      </c>
    </row>
    <row r="4965" spans="1:5">
      <c r="A4965" s="186">
        <v>9856</v>
      </c>
      <c r="B4965" s="186" t="s">
        <v>5770</v>
      </c>
      <c r="C4965" s="186" t="s">
        <v>181</v>
      </c>
      <c r="D4965" s="186" t="s">
        <v>176</v>
      </c>
      <c r="E4965" s="187">
        <v>9.02</v>
      </c>
    </row>
    <row r="4966" spans="1:5">
      <c r="A4966" s="186">
        <v>9866</v>
      </c>
      <c r="B4966" s="186" t="s">
        <v>5771</v>
      </c>
      <c r="C4966" s="186" t="s">
        <v>181</v>
      </c>
      <c r="D4966" s="186" t="s">
        <v>176</v>
      </c>
      <c r="E4966" s="187">
        <v>24.8</v>
      </c>
    </row>
    <row r="4967" spans="1:5">
      <c r="A4967" s="186">
        <v>9857</v>
      </c>
      <c r="B4967" s="186" t="s">
        <v>5772</v>
      </c>
      <c r="C4967" s="186" t="s">
        <v>181</v>
      </c>
      <c r="D4967" s="186" t="s">
        <v>176</v>
      </c>
      <c r="E4967" s="187">
        <v>119.27</v>
      </c>
    </row>
    <row r="4968" spans="1:5">
      <c r="A4968" s="186">
        <v>9864</v>
      </c>
      <c r="B4968" s="186" t="s">
        <v>5773</v>
      </c>
      <c r="C4968" s="186" t="s">
        <v>181</v>
      </c>
      <c r="D4968" s="186" t="s">
        <v>176</v>
      </c>
      <c r="E4968" s="187">
        <v>143.99</v>
      </c>
    </row>
    <row r="4969" spans="1:5">
      <c r="A4969" s="186">
        <v>9865</v>
      </c>
      <c r="B4969" s="186" t="s">
        <v>5774</v>
      </c>
      <c r="C4969" s="186" t="s">
        <v>181</v>
      </c>
      <c r="D4969" s="186" t="s">
        <v>176</v>
      </c>
      <c r="E4969" s="187">
        <v>207.07</v>
      </c>
    </row>
    <row r="4970" spans="1:5">
      <c r="A4970" s="186">
        <v>9858</v>
      </c>
      <c r="B4970" s="186" t="s">
        <v>5775</v>
      </c>
      <c r="C4970" s="186" t="s">
        <v>181</v>
      </c>
      <c r="D4970" s="186" t="s">
        <v>176</v>
      </c>
      <c r="E4970" s="187">
        <v>217.09</v>
      </c>
    </row>
    <row r="4971" spans="1:5">
      <c r="A4971" s="186">
        <v>9841</v>
      </c>
      <c r="B4971" s="186" t="s">
        <v>5776</v>
      </c>
      <c r="C4971" s="186" t="s">
        <v>181</v>
      </c>
      <c r="D4971" s="186" t="s">
        <v>176</v>
      </c>
      <c r="E4971" s="187">
        <v>41.14</v>
      </c>
    </row>
    <row r="4972" spans="1:5">
      <c r="A4972" s="186">
        <v>9840</v>
      </c>
      <c r="B4972" s="186" t="s">
        <v>5777</v>
      </c>
      <c r="C4972" s="186" t="s">
        <v>181</v>
      </c>
      <c r="D4972" s="186" t="s">
        <v>176</v>
      </c>
      <c r="E4972" s="187">
        <v>83.62</v>
      </c>
    </row>
    <row r="4973" spans="1:5">
      <c r="A4973" s="186">
        <v>20067</v>
      </c>
      <c r="B4973" s="186" t="s">
        <v>5778</v>
      </c>
      <c r="C4973" s="186" t="s">
        <v>181</v>
      </c>
      <c r="D4973" s="186" t="s">
        <v>176</v>
      </c>
      <c r="E4973" s="187">
        <v>14.37</v>
      </c>
    </row>
    <row r="4974" spans="1:5">
      <c r="A4974" s="186">
        <v>20068</v>
      </c>
      <c r="B4974" s="186" t="s">
        <v>5779</v>
      </c>
      <c r="C4974" s="186" t="s">
        <v>181</v>
      </c>
      <c r="D4974" s="186" t="s">
        <v>176</v>
      </c>
      <c r="E4974" s="187">
        <v>17.920000000000002</v>
      </c>
    </row>
    <row r="4975" spans="1:5">
      <c r="A4975" s="186">
        <v>9839</v>
      </c>
      <c r="B4975" s="186" t="s">
        <v>5780</v>
      </c>
      <c r="C4975" s="186" t="s">
        <v>181</v>
      </c>
      <c r="D4975" s="186" t="s">
        <v>176</v>
      </c>
      <c r="E4975" s="187">
        <v>23.48</v>
      </c>
    </row>
    <row r="4976" spans="1:5">
      <c r="A4976" s="186">
        <v>9870</v>
      </c>
      <c r="B4976" s="186" t="s">
        <v>5781</v>
      </c>
      <c r="C4976" s="186" t="s">
        <v>181</v>
      </c>
      <c r="D4976" s="186" t="s">
        <v>176</v>
      </c>
      <c r="E4976" s="187">
        <v>100.56</v>
      </c>
    </row>
    <row r="4977" spans="1:5">
      <c r="A4977" s="186">
        <v>9867</v>
      </c>
      <c r="B4977" s="186" t="s">
        <v>5782</v>
      </c>
      <c r="C4977" s="186" t="s">
        <v>181</v>
      </c>
      <c r="D4977" s="186" t="s">
        <v>176</v>
      </c>
      <c r="E4977" s="187">
        <v>3.69</v>
      </c>
    </row>
    <row r="4978" spans="1:5">
      <c r="A4978" s="186">
        <v>9868</v>
      </c>
      <c r="B4978" s="186" t="s">
        <v>5783</v>
      </c>
      <c r="C4978" s="186" t="s">
        <v>181</v>
      </c>
      <c r="D4978" s="186" t="s">
        <v>174</v>
      </c>
      <c r="E4978" s="187">
        <v>4.74</v>
      </c>
    </row>
    <row r="4979" spans="1:5">
      <c r="A4979" s="186">
        <v>9869</v>
      </c>
      <c r="B4979" s="186" t="s">
        <v>5784</v>
      </c>
      <c r="C4979" s="186" t="s">
        <v>181</v>
      </c>
      <c r="D4979" s="186" t="s">
        <v>176</v>
      </c>
      <c r="E4979" s="187">
        <v>10.64</v>
      </c>
    </row>
    <row r="4980" spans="1:5">
      <c r="A4980" s="186">
        <v>9874</v>
      </c>
      <c r="B4980" s="186" t="s">
        <v>5785</v>
      </c>
      <c r="C4980" s="186" t="s">
        <v>181</v>
      </c>
      <c r="D4980" s="186" t="s">
        <v>176</v>
      </c>
      <c r="E4980" s="187">
        <v>15.49</v>
      </c>
    </row>
    <row r="4981" spans="1:5">
      <c r="A4981" s="186">
        <v>9875</v>
      </c>
      <c r="B4981" s="186" t="s">
        <v>5786</v>
      </c>
      <c r="C4981" s="186" t="s">
        <v>181</v>
      </c>
      <c r="D4981" s="186" t="s">
        <v>176</v>
      </c>
      <c r="E4981" s="187">
        <v>17.75</v>
      </c>
    </row>
    <row r="4982" spans="1:5">
      <c r="A4982" s="186">
        <v>9873</v>
      </c>
      <c r="B4982" s="186" t="s">
        <v>5787</v>
      </c>
      <c r="C4982" s="186" t="s">
        <v>181</v>
      </c>
      <c r="D4982" s="186" t="s">
        <v>176</v>
      </c>
      <c r="E4982" s="187">
        <v>29.95</v>
      </c>
    </row>
    <row r="4983" spans="1:5">
      <c r="A4983" s="186">
        <v>9871</v>
      </c>
      <c r="B4983" s="186" t="s">
        <v>5788</v>
      </c>
      <c r="C4983" s="186" t="s">
        <v>181</v>
      </c>
      <c r="D4983" s="186" t="s">
        <v>176</v>
      </c>
      <c r="E4983" s="187">
        <v>50.17</v>
      </c>
    </row>
    <row r="4984" spans="1:5">
      <c r="A4984" s="186">
        <v>9872</v>
      </c>
      <c r="B4984" s="186" t="s">
        <v>5789</v>
      </c>
      <c r="C4984" s="186" t="s">
        <v>181</v>
      </c>
      <c r="D4984" s="186" t="s">
        <v>176</v>
      </c>
      <c r="E4984" s="187">
        <v>62.68</v>
      </c>
    </row>
    <row r="4985" spans="1:5">
      <c r="A4985" s="186">
        <v>7667</v>
      </c>
      <c r="B4985" s="186" t="s">
        <v>5790</v>
      </c>
      <c r="C4985" s="186" t="s">
        <v>181</v>
      </c>
      <c r="D4985" s="186" t="s">
        <v>177</v>
      </c>
      <c r="E4985" s="188">
        <v>3055.05</v>
      </c>
    </row>
    <row r="4986" spans="1:5">
      <c r="A4986" s="186">
        <v>7660</v>
      </c>
      <c r="B4986" s="186" t="s">
        <v>5791</v>
      </c>
      <c r="C4986" s="186" t="s">
        <v>181</v>
      </c>
      <c r="D4986" s="186" t="s">
        <v>177</v>
      </c>
      <c r="E4986" s="188">
        <v>3894.46</v>
      </c>
    </row>
    <row r="4987" spans="1:5">
      <c r="A4987" s="186">
        <v>7676</v>
      </c>
      <c r="B4987" s="186" t="s">
        <v>5792</v>
      </c>
      <c r="C4987" s="186" t="s">
        <v>181</v>
      </c>
      <c r="D4987" s="186" t="s">
        <v>177</v>
      </c>
      <c r="E4987" s="188">
        <v>3938.97</v>
      </c>
    </row>
    <row r="4988" spans="1:5">
      <c r="A4988" s="186">
        <v>12426</v>
      </c>
      <c r="B4988" s="186" t="s">
        <v>5793</v>
      </c>
      <c r="C4988" s="186" t="s">
        <v>175</v>
      </c>
      <c r="D4988" s="186" t="s">
        <v>177</v>
      </c>
      <c r="E4988" s="187">
        <v>43.89</v>
      </c>
    </row>
    <row r="4989" spans="1:5">
      <c r="A4989" s="186">
        <v>12425</v>
      </c>
      <c r="B4989" s="186" t="s">
        <v>5794</v>
      </c>
      <c r="C4989" s="186" t="s">
        <v>175</v>
      </c>
      <c r="D4989" s="186" t="s">
        <v>177</v>
      </c>
      <c r="E4989" s="187">
        <v>60.3</v>
      </c>
    </row>
    <row r="4990" spans="1:5">
      <c r="A4990" s="186">
        <v>12427</v>
      </c>
      <c r="B4990" s="186" t="s">
        <v>5795</v>
      </c>
      <c r="C4990" s="186" t="s">
        <v>175</v>
      </c>
      <c r="D4990" s="186" t="s">
        <v>177</v>
      </c>
      <c r="E4990" s="187">
        <v>250.29</v>
      </c>
    </row>
    <row r="4991" spans="1:5">
      <c r="A4991" s="186">
        <v>12428</v>
      </c>
      <c r="B4991" s="186" t="s">
        <v>5796</v>
      </c>
      <c r="C4991" s="186" t="s">
        <v>175</v>
      </c>
      <c r="D4991" s="186" t="s">
        <v>177</v>
      </c>
      <c r="E4991" s="187">
        <v>160.65</v>
      </c>
    </row>
    <row r="4992" spans="1:5">
      <c r="A4992" s="186">
        <v>12430</v>
      </c>
      <c r="B4992" s="186" t="s">
        <v>5797</v>
      </c>
      <c r="C4992" s="186" t="s">
        <v>175</v>
      </c>
      <c r="D4992" s="186" t="s">
        <v>177</v>
      </c>
      <c r="E4992" s="187">
        <v>53.81</v>
      </c>
    </row>
    <row r="4993" spans="1:5">
      <c r="A4993" s="186">
        <v>12429</v>
      </c>
      <c r="B4993" s="186" t="s">
        <v>5798</v>
      </c>
      <c r="C4993" s="186" t="s">
        <v>175</v>
      </c>
      <c r="D4993" s="186" t="s">
        <v>177</v>
      </c>
      <c r="E4993" s="187">
        <v>404.72</v>
      </c>
    </row>
    <row r="4994" spans="1:5">
      <c r="A4994" s="186">
        <v>12431</v>
      </c>
      <c r="B4994" s="186" t="s">
        <v>5799</v>
      </c>
      <c r="C4994" s="186" t="s">
        <v>175</v>
      </c>
      <c r="D4994" s="186" t="s">
        <v>177</v>
      </c>
      <c r="E4994" s="187">
        <v>688.76</v>
      </c>
    </row>
    <row r="4995" spans="1:5">
      <c r="A4995" s="186">
        <v>12432</v>
      </c>
      <c r="B4995" s="186" t="s">
        <v>5800</v>
      </c>
      <c r="C4995" s="186" t="s">
        <v>175</v>
      </c>
      <c r="D4995" s="186" t="s">
        <v>177</v>
      </c>
      <c r="E4995" s="187">
        <v>141.66</v>
      </c>
    </row>
    <row r="4996" spans="1:5">
      <c r="A4996" s="186">
        <v>12434</v>
      </c>
      <c r="B4996" s="186" t="s">
        <v>5801</v>
      </c>
      <c r="C4996" s="186" t="s">
        <v>175</v>
      </c>
      <c r="D4996" s="186" t="s">
        <v>177</v>
      </c>
      <c r="E4996" s="187">
        <v>46.16</v>
      </c>
    </row>
    <row r="4997" spans="1:5">
      <c r="A4997" s="186">
        <v>12433</v>
      </c>
      <c r="B4997" s="186" t="s">
        <v>5802</v>
      </c>
      <c r="C4997" s="186" t="s">
        <v>175</v>
      </c>
      <c r="D4997" s="186" t="s">
        <v>177</v>
      </c>
      <c r="E4997" s="187">
        <v>90.18</v>
      </c>
    </row>
    <row r="4998" spans="1:5">
      <c r="A4998" s="186">
        <v>12435</v>
      </c>
      <c r="B4998" s="186" t="s">
        <v>5803</v>
      </c>
      <c r="C4998" s="186" t="s">
        <v>175</v>
      </c>
      <c r="D4998" s="186" t="s">
        <v>177</v>
      </c>
      <c r="E4998" s="187">
        <v>279.08</v>
      </c>
    </row>
    <row r="4999" spans="1:5">
      <c r="A4999" s="186">
        <v>12437</v>
      </c>
      <c r="B4999" s="186" t="s">
        <v>5804</v>
      </c>
      <c r="C4999" s="186" t="s">
        <v>175</v>
      </c>
      <c r="D4999" s="186" t="s">
        <v>177</v>
      </c>
      <c r="E4999" s="187">
        <v>225.4</v>
      </c>
    </row>
    <row r="5000" spans="1:5">
      <c r="A5000" s="186">
        <v>12439</v>
      </c>
      <c r="B5000" s="186" t="s">
        <v>5805</v>
      </c>
      <c r="C5000" s="186" t="s">
        <v>175</v>
      </c>
      <c r="D5000" s="186" t="s">
        <v>177</v>
      </c>
      <c r="E5000" s="187">
        <v>72.34</v>
      </c>
    </row>
    <row r="5001" spans="1:5">
      <c r="A5001" s="186">
        <v>12438</v>
      </c>
      <c r="B5001" s="186" t="s">
        <v>5806</v>
      </c>
      <c r="C5001" s="186" t="s">
        <v>175</v>
      </c>
      <c r="D5001" s="186" t="s">
        <v>177</v>
      </c>
      <c r="E5001" s="187">
        <v>407.9</v>
      </c>
    </row>
    <row r="5002" spans="1:5">
      <c r="A5002" s="186">
        <v>12436</v>
      </c>
      <c r="B5002" s="186" t="s">
        <v>5807</v>
      </c>
      <c r="C5002" s="186" t="s">
        <v>175</v>
      </c>
      <c r="D5002" s="186" t="s">
        <v>177</v>
      </c>
      <c r="E5002" s="187">
        <v>515.26</v>
      </c>
    </row>
    <row r="5003" spans="1:5">
      <c r="A5003" s="186">
        <v>36357</v>
      </c>
      <c r="B5003" s="186" t="s">
        <v>5808</v>
      </c>
      <c r="C5003" s="186" t="s">
        <v>175</v>
      </c>
      <c r="D5003" s="186" t="s">
        <v>177</v>
      </c>
      <c r="E5003" s="187">
        <v>164.38</v>
      </c>
    </row>
    <row r="5004" spans="1:5">
      <c r="A5004" s="186">
        <v>12424</v>
      </c>
      <c r="B5004" s="186" t="s">
        <v>5809</v>
      </c>
      <c r="C5004" s="186" t="s">
        <v>175</v>
      </c>
      <c r="D5004" s="186" t="s">
        <v>177</v>
      </c>
      <c r="E5004" s="187">
        <v>92.85</v>
      </c>
    </row>
    <row r="5005" spans="1:5">
      <c r="A5005" s="186">
        <v>12440</v>
      </c>
      <c r="B5005" s="186" t="s">
        <v>5810</v>
      </c>
      <c r="C5005" s="186" t="s">
        <v>175</v>
      </c>
      <c r="D5005" s="186" t="s">
        <v>177</v>
      </c>
      <c r="E5005" s="187">
        <v>89.74</v>
      </c>
    </row>
    <row r="5006" spans="1:5">
      <c r="A5006" s="186">
        <v>9884</v>
      </c>
      <c r="B5006" s="186" t="s">
        <v>5811</v>
      </c>
      <c r="C5006" s="186" t="s">
        <v>175</v>
      </c>
      <c r="D5006" s="186" t="s">
        <v>177</v>
      </c>
      <c r="E5006" s="187">
        <v>66.94</v>
      </c>
    </row>
    <row r="5007" spans="1:5">
      <c r="A5007" s="186">
        <v>9888</v>
      </c>
      <c r="B5007" s="186" t="s">
        <v>5812</v>
      </c>
      <c r="C5007" s="186" t="s">
        <v>175</v>
      </c>
      <c r="D5007" s="186" t="s">
        <v>177</v>
      </c>
      <c r="E5007" s="187">
        <v>53.78</v>
      </c>
    </row>
    <row r="5008" spans="1:5">
      <c r="A5008" s="186">
        <v>9883</v>
      </c>
      <c r="B5008" s="186" t="s">
        <v>5813</v>
      </c>
      <c r="C5008" s="186" t="s">
        <v>175</v>
      </c>
      <c r="D5008" s="186" t="s">
        <v>177</v>
      </c>
      <c r="E5008" s="187">
        <v>23.47</v>
      </c>
    </row>
    <row r="5009" spans="1:5">
      <c r="A5009" s="186">
        <v>9886</v>
      </c>
      <c r="B5009" s="186" t="s">
        <v>5814</v>
      </c>
      <c r="C5009" s="186" t="s">
        <v>175</v>
      </c>
      <c r="D5009" s="186" t="s">
        <v>177</v>
      </c>
      <c r="E5009" s="187">
        <v>32.15</v>
      </c>
    </row>
    <row r="5010" spans="1:5">
      <c r="A5010" s="186">
        <v>9889</v>
      </c>
      <c r="B5010" s="186" t="s">
        <v>5815</v>
      </c>
      <c r="C5010" s="186" t="s">
        <v>175</v>
      </c>
      <c r="D5010" s="186" t="s">
        <v>177</v>
      </c>
      <c r="E5010" s="187">
        <v>162.86000000000001</v>
      </c>
    </row>
    <row r="5011" spans="1:5">
      <c r="A5011" s="186">
        <v>9887</v>
      </c>
      <c r="B5011" s="186" t="s">
        <v>5816</v>
      </c>
      <c r="C5011" s="186" t="s">
        <v>175</v>
      </c>
      <c r="D5011" s="186" t="s">
        <v>177</v>
      </c>
      <c r="E5011" s="187">
        <v>98.43</v>
      </c>
    </row>
    <row r="5012" spans="1:5">
      <c r="A5012" s="186">
        <v>9885</v>
      </c>
      <c r="B5012" s="186" t="s">
        <v>5817</v>
      </c>
      <c r="C5012" s="186" t="s">
        <v>175</v>
      </c>
      <c r="D5012" s="186" t="s">
        <v>177</v>
      </c>
      <c r="E5012" s="187">
        <v>31.08</v>
      </c>
    </row>
    <row r="5013" spans="1:5">
      <c r="A5013" s="186">
        <v>9890</v>
      </c>
      <c r="B5013" s="186" t="s">
        <v>5818</v>
      </c>
      <c r="C5013" s="186" t="s">
        <v>175</v>
      </c>
      <c r="D5013" s="186" t="s">
        <v>177</v>
      </c>
      <c r="E5013" s="187">
        <v>252.31</v>
      </c>
    </row>
    <row r="5014" spans="1:5">
      <c r="A5014" s="186">
        <v>9891</v>
      </c>
      <c r="B5014" s="186" t="s">
        <v>5819</v>
      </c>
      <c r="C5014" s="186" t="s">
        <v>175</v>
      </c>
      <c r="D5014" s="186" t="s">
        <v>177</v>
      </c>
      <c r="E5014" s="187">
        <v>354.2</v>
      </c>
    </row>
    <row r="5015" spans="1:5">
      <c r="A5015" s="186">
        <v>39292</v>
      </c>
      <c r="B5015" s="186" t="s">
        <v>5820</v>
      </c>
      <c r="C5015" s="186" t="s">
        <v>175</v>
      </c>
      <c r="D5015" s="186" t="s">
        <v>177</v>
      </c>
      <c r="E5015" s="187">
        <v>12.68</v>
      </c>
    </row>
    <row r="5016" spans="1:5">
      <c r="A5016" s="186">
        <v>39293</v>
      </c>
      <c r="B5016" s="186" t="s">
        <v>5821</v>
      </c>
      <c r="C5016" s="186" t="s">
        <v>175</v>
      </c>
      <c r="D5016" s="186" t="s">
        <v>177</v>
      </c>
      <c r="E5016" s="187">
        <v>20.46</v>
      </c>
    </row>
    <row r="5017" spans="1:5">
      <c r="A5017" s="186">
        <v>39294</v>
      </c>
      <c r="B5017" s="186" t="s">
        <v>5822</v>
      </c>
      <c r="C5017" s="186" t="s">
        <v>175</v>
      </c>
      <c r="D5017" s="186" t="s">
        <v>177</v>
      </c>
      <c r="E5017" s="187">
        <v>20.46</v>
      </c>
    </row>
    <row r="5018" spans="1:5">
      <c r="A5018" s="186">
        <v>39295</v>
      </c>
      <c r="B5018" s="186" t="s">
        <v>5823</v>
      </c>
      <c r="C5018" s="186" t="s">
        <v>175</v>
      </c>
      <c r="D5018" s="186" t="s">
        <v>177</v>
      </c>
      <c r="E5018" s="187">
        <v>34.880000000000003</v>
      </c>
    </row>
    <row r="5019" spans="1:5">
      <c r="A5019" s="186">
        <v>36313</v>
      </c>
      <c r="B5019" s="186" t="s">
        <v>5824</v>
      </c>
      <c r="C5019" s="186" t="s">
        <v>175</v>
      </c>
      <c r="D5019" s="186" t="s">
        <v>177</v>
      </c>
      <c r="E5019" s="187">
        <v>38.97</v>
      </c>
    </row>
    <row r="5020" spans="1:5">
      <c r="A5020" s="186">
        <v>36316</v>
      </c>
      <c r="B5020" s="186" t="s">
        <v>5825</v>
      </c>
      <c r="C5020" s="186" t="s">
        <v>175</v>
      </c>
      <c r="D5020" s="186" t="s">
        <v>177</v>
      </c>
      <c r="E5020" s="187">
        <v>47.26</v>
      </c>
    </row>
    <row r="5021" spans="1:5">
      <c r="A5021" s="186">
        <v>64</v>
      </c>
      <c r="B5021" s="186" t="s">
        <v>5826</v>
      </c>
      <c r="C5021" s="186" t="s">
        <v>175</v>
      </c>
      <c r="D5021" s="186" t="s">
        <v>177</v>
      </c>
      <c r="E5021" s="187">
        <v>5.57</v>
      </c>
    </row>
    <row r="5022" spans="1:5">
      <c r="A5022" s="186">
        <v>37423</v>
      </c>
      <c r="B5022" s="186" t="s">
        <v>5827</v>
      </c>
      <c r="C5022" s="186" t="s">
        <v>175</v>
      </c>
      <c r="D5022" s="186" t="s">
        <v>177</v>
      </c>
      <c r="E5022" s="187">
        <v>13.76</v>
      </c>
    </row>
    <row r="5023" spans="1:5">
      <c r="A5023" s="186">
        <v>39296</v>
      </c>
      <c r="B5023" s="186" t="s">
        <v>5828</v>
      </c>
      <c r="C5023" s="186" t="s">
        <v>175</v>
      </c>
      <c r="D5023" s="186" t="s">
        <v>177</v>
      </c>
      <c r="E5023" s="187">
        <v>9.7899999999999991</v>
      </c>
    </row>
    <row r="5024" spans="1:5">
      <c r="A5024" s="186">
        <v>39297</v>
      </c>
      <c r="B5024" s="186" t="s">
        <v>5829</v>
      </c>
      <c r="C5024" s="186" t="s">
        <v>175</v>
      </c>
      <c r="D5024" s="186" t="s">
        <v>177</v>
      </c>
      <c r="E5024" s="187">
        <v>14</v>
      </c>
    </row>
    <row r="5025" spans="1:5">
      <c r="A5025" s="186">
        <v>39298</v>
      </c>
      <c r="B5025" s="186" t="s">
        <v>5830</v>
      </c>
      <c r="C5025" s="186" t="s">
        <v>175</v>
      </c>
      <c r="D5025" s="186" t="s">
        <v>177</v>
      </c>
      <c r="E5025" s="187">
        <v>24.66</v>
      </c>
    </row>
    <row r="5026" spans="1:5">
      <c r="A5026" s="186">
        <v>39299</v>
      </c>
      <c r="B5026" s="186" t="s">
        <v>5831</v>
      </c>
      <c r="C5026" s="186" t="s">
        <v>175</v>
      </c>
      <c r="D5026" s="186" t="s">
        <v>177</v>
      </c>
      <c r="E5026" s="187">
        <v>41.97</v>
      </c>
    </row>
    <row r="5027" spans="1:5">
      <c r="A5027" s="186">
        <v>9892</v>
      </c>
      <c r="B5027" s="186" t="s">
        <v>5832</v>
      </c>
      <c r="C5027" s="186" t="s">
        <v>175</v>
      </c>
      <c r="D5027" s="186" t="s">
        <v>176</v>
      </c>
      <c r="E5027" s="187">
        <v>8.06</v>
      </c>
    </row>
    <row r="5028" spans="1:5">
      <c r="A5028" s="186">
        <v>9893</v>
      </c>
      <c r="B5028" s="186" t="s">
        <v>5833</v>
      </c>
      <c r="C5028" s="186" t="s">
        <v>175</v>
      </c>
      <c r="D5028" s="186" t="s">
        <v>176</v>
      </c>
      <c r="E5028" s="187">
        <v>109.38</v>
      </c>
    </row>
    <row r="5029" spans="1:5">
      <c r="A5029" s="186">
        <v>9901</v>
      </c>
      <c r="B5029" s="186" t="s">
        <v>5834</v>
      </c>
      <c r="C5029" s="186" t="s">
        <v>175</v>
      </c>
      <c r="D5029" s="186" t="s">
        <v>176</v>
      </c>
      <c r="E5029" s="187">
        <v>48.54</v>
      </c>
    </row>
    <row r="5030" spans="1:5">
      <c r="A5030" s="186">
        <v>9896</v>
      </c>
      <c r="B5030" s="186" t="s">
        <v>5835</v>
      </c>
      <c r="C5030" s="186" t="s">
        <v>175</v>
      </c>
      <c r="D5030" s="186" t="s">
        <v>176</v>
      </c>
      <c r="E5030" s="187">
        <v>43.75</v>
      </c>
    </row>
    <row r="5031" spans="1:5">
      <c r="A5031" s="186">
        <v>9900</v>
      </c>
      <c r="B5031" s="186" t="s">
        <v>5836</v>
      </c>
      <c r="C5031" s="186" t="s">
        <v>175</v>
      </c>
      <c r="D5031" s="186" t="s">
        <v>176</v>
      </c>
      <c r="E5031" s="187">
        <v>26.54</v>
      </c>
    </row>
    <row r="5032" spans="1:5">
      <c r="A5032" s="186">
        <v>9898</v>
      </c>
      <c r="B5032" s="186" t="s">
        <v>5837</v>
      </c>
      <c r="C5032" s="186" t="s">
        <v>175</v>
      </c>
      <c r="D5032" s="186" t="s">
        <v>176</v>
      </c>
      <c r="E5032" s="187">
        <v>224.91</v>
      </c>
    </row>
    <row r="5033" spans="1:5">
      <c r="A5033" s="186">
        <v>9899</v>
      </c>
      <c r="B5033" s="186" t="s">
        <v>5838</v>
      </c>
      <c r="C5033" s="186" t="s">
        <v>175</v>
      </c>
      <c r="D5033" s="186" t="s">
        <v>176</v>
      </c>
      <c r="E5033" s="187">
        <v>14.49</v>
      </c>
    </row>
    <row r="5034" spans="1:5">
      <c r="A5034" s="186">
        <v>9902</v>
      </c>
      <c r="B5034" s="186" t="s">
        <v>5839</v>
      </c>
      <c r="C5034" s="186" t="s">
        <v>175</v>
      </c>
      <c r="D5034" s="186" t="s">
        <v>176</v>
      </c>
      <c r="E5034" s="187">
        <v>284.81</v>
      </c>
    </row>
    <row r="5035" spans="1:5">
      <c r="A5035" s="186">
        <v>9908</v>
      </c>
      <c r="B5035" s="186" t="s">
        <v>5840</v>
      </c>
      <c r="C5035" s="186" t="s">
        <v>175</v>
      </c>
      <c r="D5035" s="186" t="s">
        <v>176</v>
      </c>
      <c r="E5035" s="187">
        <v>567.88</v>
      </c>
    </row>
    <row r="5036" spans="1:5">
      <c r="A5036" s="186">
        <v>9905</v>
      </c>
      <c r="B5036" s="186" t="s">
        <v>5841</v>
      </c>
      <c r="C5036" s="186" t="s">
        <v>175</v>
      </c>
      <c r="D5036" s="186" t="s">
        <v>176</v>
      </c>
      <c r="E5036" s="187">
        <v>9.49</v>
      </c>
    </row>
    <row r="5037" spans="1:5">
      <c r="A5037" s="186">
        <v>9906</v>
      </c>
      <c r="B5037" s="186" t="s">
        <v>5842</v>
      </c>
      <c r="C5037" s="186" t="s">
        <v>175</v>
      </c>
      <c r="D5037" s="186" t="s">
        <v>176</v>
      </c>
      <c r="E5037" s="187">
        <v>11.37</v>
      </c>
    </row>
    <row r="5038" spans="1:5">
      <c r="A5038" s="186">
        <v>9895</v>
      </c>
      <c r="B5038" s="186" t="s">
        <v>5843</v>
      </c>
      <c r="C5038" s="186" t="s">
        <v>175</v>
      </c>
      <c r="D5038" s="186" t="s">
        <v>176</v>
      </c>
      <c r="E5038" s="187">
        <v>18.649999999999999</v>
      </c>
    </row>
    <row r="5039" spans="1:5">
      <c r="A5039" s="186">
        <v>9894</v>
      </c>
      <c r="B5039" s="186" t="s">
        <v>5844</v>
      </c>
      <c r="C5039" s="186" t="s">
        <v>175</v>
      </c>
      <c r="D5039" s="186" t="s">
        <v>176</v>
      </c>
      <c r="E5039" s="187">
        <v>36.340000000000003</v>
      </c>
    </row>
    <row r="5040" spans="1:5">
      <c r="A5040" s="186">
        <v>9897</v>
      </c>
      <c r="B5040" s="186" t="s">
        <v>5845</v>
      </c>
      <c r="C5040" s="186" t="s">
        <v>175</v>
      </c>
      <c r="D5040" s="186" t="s">
        <v>176</v>
      </c>
      <c r="E5040" s="187">
        <v>39.340000000000003</v>
      </c>
    </row>
    <row r="5041" spans="1:5">
      <c r="A5041" s="186">
        <v>9910</v>
      </c>
      <c r="B5041" s="186" t="s">
        <v>5846</v>
      </c>
      <c r="C5041" s="186" t="s">
        <v>175</v>
      </c>
      <c r="D5041" s="186" t="s">
        <v>176</v>
      </c>
      <c r="E5041" s="187">
        <v>99.04</v>
      </c>
    </row>
    <row r="5042" spans="1:5">
      <c r="A5042" s="186">
        <v>9909</v>
      </c>
      <c r="B5042" s="186" t="s">
        <v>5847</v>
      </c>
      <c r="C5042" s="186" t="s">
        <v>175</v>
      </c>
      <c r="D5042" s="186" t="s">
        <v>176</v>
      </c>
      <c r="E5042" s="187">
        <v>199.85</v>
      </c>
    </row>
    <row r="5043" spans="1:5">
      <c r="A5043" s="186">
        <v>9907</v>
      </c>
      <c r="B5043" s="186" t="s">
        <v>5848</v>
      </c>
      <c r="C5043" s="186" t="s">
        <v>175</v>
      </c>
      <c r="D5043" s="186" t="s">
        <v>176</v>
      </c>
      <c r="E5043" s="187">
        <v>307.27999999999997</v>
      </c>
    </row>
    <row r="5044" spans="1:5">
      <c r="A5044" s="186">
        <v>20973</v>
      </c>
      <c r="B5044" s="186" t="s">
        <v>5849</v>
      </c>
      <c r="C5044" s="186" t="s">
        <v>175</v>
      </c>
      <c r="D5044" s="186" t="s">
        <v>176</v>
      </c>
      <c r="E5044" s="187">
        <v>117.28</v>
      </c>
    </row>
    <row r="5045" spans="1:5">
      <c r="A5045" s="186">
        <v>20974</v>
      </c>
      <c r="B5045" s="186" t="s">
        <v>5850</v>
      </c>
      <c r="C5045" s="186" t="s">
        <v>175</v>
      </c>
      <c r="D5045" s="186" t="s">
        <v>176</v>
      </c>
      <c r="E5045" s="187">
        <v>167.79</v>
      </c>
    </row>
    <row r="5046" spans="1:5">
      <c r="A5046" s="186">
        <v>37989</v>
      </c>
      <c r="B5046" s="186" t="s">
        <v>5851</v>
      </c>
      <c r="C5046" s="186" t="s">
        <v>175</v>
      </c>
      <c r="D5046" s="186" t="s">
        <v>177</v>
      </c>
      <c r="E5046" s="187">
        <v>10.07</v>
      </c>
    </row>
    <row r="5047" spans="1:5">
      <c r="A5047" s="186">
        <v>37990</v>
      </c>
      <c r="B5047" s="186" t="s">
        <v>5852</v>
      </c>
      <c r="C5047" s="186" t="s">
        <v>175</v>
      </c>
      <c r="D5047" s="186" t="s">
        <v>177</v>
      </c>
      <c r="E5047" s="187">
        <v>11.7</v>
      </c>
    </row>
    <row r="5048" spans="1:5">
      <c r="A5048" s="186">
        <v>37991</v>
      </c>
      <c r="B5048" s="186" t="s">
        <v>5853</v>
      </c>
      <c r="C5048" s="186" t="s">
        <v>175</v>
      </c>
      <c r="D5048" s="186" t="s">
        <v>177</v>
      </c>
      <c r="E5048" s="187">
        <v>18.52</v>
      </c>
    </row>
    <row r="5049" spans="1:5">
      <c r="A5049" s="186">
        <v>37992</v>
      </c>
      <c r="B5049" s="186" t="s">
        <v>5854</v>
      </c>
      <c r="C5049" s="186" t="s">
        <v>175</v>
      </c>
      <c r="D5049" s="186" t="s">
        <v>177</v>
      </c>
      <c r="E5049" s="187">
        <v>28.28</v>
      </c>
    </row>
    <row r="5050" spans="1:5">
      <c r="A5050" s="186">
        <v>37993</v>
      </c>
      <c r="B5050" s="186" t="s">
        <v>5855</v>
      </c>
      <c r="C5050" s="186" t="s">
        <v>175</v>
      </c>
      <c r="D5050" s="186" t="s">
        <v>177</v>
      </c>
      <c r="E5050" s="187">
        <v>41.98</v>
      </c>
    </row>
    <row r="5051" spans="1:5">
      <c r="A5051" s="186">
        <v>37994</v>
      </c>
      <c r="B5051" s="186" t="s">
        <v>5856</v>
      </c>
      <c r="C5051" s="186" t="s">
        <v>175</v>
      </c>
      <c r="D5051" s="186" t="s">
        <v>177</v>
      </c>
      <c r="E5051" s="187">
        <v>100.87</v>
      </c>
    </row>
    <row r="5052" spans="1:5">
      <c r="A5052" s="186">
        <v>37995</v>
      </c>
      <c r="B5052" s="186" t="s">
        <v>5857</v>
      </c>
      <c r="C5052" s="186" t="s">
        <v>175</v>
      </c>
      <c r="D5052" s="186" t="s">
        <v>177</v>
      </c>
      <c r="E5052" s="187">
        <v>146.4</v>
      </c>
    </row>
    <row r="5053" spans="1:5">
      <c r="A5053" s="186">
        <v>37996</v>
      </c>
      <c r="B5053" s="186" t="s">
        <v>5858</v>
      </c>
      <c r="C5053" s="186" t="s">
        <v>175</v>
      </c>
      <c r="D5053" s="186" t="s">
        <v>177</v>
      </c>
      <c r="E5053" s="187">
        <v>215.87</v>
      </c>
    </row>
    <row r="5054" spans="1:5">
      <c r="A5054" s="186">
        <v>13883</v>
      </c>
      <c r="B5054" s="186" t="s">
        <v>5859</v>
      </c>
      <c r="C5054" s="186" t="s">
        <v>175</v>
      </c>
      <c r="D5054" s="186" t="s">
        <v>177</v>
      </c>
      <c r="E5054" s="188">
        <v>111541.1</v>
      </c>
    </row>
    <row r="5055" spans="1:5">
      <c r="A5055" s="186">
        <v>38604</v>
      </c>
      <c r="B5055" s="186" t="s">
        <v>5860</v>
      </c>
      <c r="C5055" s="186" t="s">
        <v>175</v>
      </c>
      <c r="D5055" s="186" t="s">
        <v>177</v>
      </c>
      <c r="E5055" s="188">
        <v>138922.96</v>
      </c>
    </row>
    <row r="5056" spans="1:5">
      <c r="A5056" s="186">
        <v>10601</v>
      </c>
      <c r="B5056" s="186" t="s">
        <v>5861</v>
      </c>
      <c r="C5056" s="186" t="s">
        <v>175</v>
      </c>
      <c r="D5056" s="186" t="s">
        <v>177</v>
      </c>
      <c r="E5056" s="188">
        <v>2702328.64</v>
      </c>
    </row>
    <row r="5057" spans="1:5">
      <c r="A5057" s="186">
        <v>26034</v>
      </c>
      <c r="B5057" s="186" t="s">
        <v>5862</v>
      </c>
      <c r="C5057" s="186" t="s">
        <v>175</v>
      </c>
      <c r="D5057" s="186" t="s">
        <v>177</v>
      </c>
      <c r="E5057" s="188">
        <v>7115135.9400000004</v>
      </c>
    </row>
    <row r="5058" spans="1:5">
      <c r="A5058" s="186">
        <v>13894</v>
      </c>
      <c r="B5058" s="186" t="s">
        <v>5863</v>
      </c>
      <c r="C5058" s="186" t="s">
        <v>175</v>
      </c>
      <c r="D5058" s="186" t="s">
        <v>177</v>
      </c>
      <c r="E5058" s="188">
        <v>392649.25</v>
      </c>
    </row>
    <row r="5059" spans="1:5">
      <c r="A5059" s="186">
        <v>13895</v>
      </c>
      <c r="B5059" s="186" t="s">
        <v>5864</v>
      </c>
      <c r="C5059" s="186" t="s">
        <v>175</v>
      </c>
      <c r="D5059" s="186" t="s">
        <v>177</v>
      </c>
      <c r="E5059" s="188">
        <v>527982.35</v>
      </c>
    </row>
    <row r="5060" spans="1:5">
      <c r="A5060" s="186">
        <v>13892</v>
      </c>
      <c r="B5060" s="186" t="s">
        <v>5865</v>
      </c>
      <c r="C5060" s="186" t="s">
        <v>175</v>
      </c>
      <c r="D5060" s="186" t="s">
        <v>177</v>
      </c>
      <c r="E5060" s="188">
        <v>647029.46</v>
      </c>
    </row>
    <row r="5061" spans="1:5">
      <c r="A5061" s="186">
        <v>9914</v>
      </c>
      <c r="B5061" s="186" t="s">
        <v>5866</v>
      </c>
      <c r="C5061" s="186" t="s">
        <v>175</v>
      </c>
      <c r="D5061" s="186" t="s">
        <v>177</v>
      </c>
      <c r="E5061" s="188">
        <v>700000</v>
      </c>
    </row>
    <row r="5062" spans="1:5">
      <c r="A5062" s="186">
        <v>36485</v>
      </c>
      <c r="B5062" s="186" t="s">
        <v>5867</v>
      </c>
      <c r="C5062" s="186" t="s">
        <v>175</v>
      </c>
      <c r="D5062" s="186" t="s">
        <v>177</v>
      </c>
      <c r="E5062" s="188">
        <v>598229.42000000004</v>
      </c>
    </row>
    <row r="5063" spans="1:5">
      <c r="A5063" s="186">
        <v>9912</v>
      </c>
      <c r="B5063" s="186" t="s">
        <v>5868</v>
      </c>
      <c r="C5063" s="186" t="s">
        <v>175</v>
      </c>
      <c r="D5063" s="186" t="s">
        <v>177</v>
      </c>
      <c r="E5063" s="188">
        <v>2200000</v>
      </c>
    </row>
    <row r="5064" spans="1:5">
      <c r="A5064" s="186">
        <v>9921</v>
      </c>
      <c r="B5064" s="186" t="s">
        <v>5869</v>
      </c>
      <c r="C5064" s="186" t="s">
        <v>175</v>
      </c>
      <c r="D5064" s="186" t="s">
        <v>177</v>
      </c>
      <c r="E5064" s="188">
        <v>1134864.06</v>
      </c>
    </row>
    <row r="5065" spans="1:5">
      <c r="A5065" s="186">
        <v>21112</v>
      </c>
      <c r="B5065" s="186" t="s">
        <v>5870</v>
      </c>
      <c r="C5065" s="186" t="s">
        <v>175</v>
      </c>
      <c r="D5065" s="186" t="s">
        <v>176</v>
      </c>
      <c r="E5065" s="187">
        <v>102.15</v>
      </c>
    </row>
    <row r="5066" spans="1:5">
      <c r="A5066" s="186">
        <v>10228</v>
      </c>
      <c r="B5066" s="186" t="s">
        <v>5871</v>
      </c>
      <c r="C5066" s="186" t="s">
        <v>175</v>
      </c>
      <c r="D5066" s="186" t="s">
        <v>174</v>
      </c>
      <c r="E5066" s="187">
        <v>118.67</v>
      </c>
    </row>
    <row r="5067" spans="1:5">
      <c r="A5067" s="186">
        <v>11781</v>
      </c>
      <c r="B5067" s="186" t="s">
        <v>5872</v>
      </c>
      <c r="C5067" s="186" t="s">
        <v>175</v>
      </c>
      <c r="D5067" s="186" t="s">
        <v>176</v>
      </c>
      <c r="E5067" s="187">
        <v>96.13</v>
      </c>
    </row>
    <row r="5068" spans="1:5">
      <c r="A5068" s="186">
        <v>11746</v>
      </c>
      <c r="B5068" s="186" t="s">
        <v>5873</v>
      </c>
      <c r="C5068" s="186" t="s">
        <v>175</v>
      </c>
      <c r="D5068" s="186" t="s">
        <v>176</v>
      </c>
      <c r="E5068" s="187">
        <v>61.05</v>
      </c>
    </row>
    <row r="5069" spans="1:5">
      <c r="A5069" s="186">
        <v>11751</v>
      </c>
      <c r="B5069" s="186" t="s">
        <v>5874</v>
      </c>
      <c r="C5069" s="186" t="s">
        <v>175</v>
      </c>
      <c r="D5069" s="186" t="s">
        <v>176</v>
      </c>
      <c r="E5069" s="187">
        <v>109.66</v>
      </c>
    </row>
    <row r="5070" spans="1:5">
      <c r="A5070" s="186">
        <v>11750</v>
      </c>
      <c r="B5070" s="186" t="s">
        <v>5875</v>
      </c>
      <c r="C5070" s="186" t="s">
        <v>175</v>
      </c>
      <c r="D5070" s="186" t="s">
        <v>176</v>
      </c>
      <c r="E5070" s="187">
        <v>91</v>
      </c>
    </row>
    <row r="5071" spans="1:5">
      <c r="A5071" s="186">
        <v>11748</v>
      </c>
      <c r="B5071" s="186" t="s">
        <v>5876</v>
      </c>
      <c r="C5071" s="186" t="s">
        <v>175</v>
      </c>
      <c r="D5071" s="186" t="s">
        <v>176</v>
      </c>
      <c r="E5071" s="187">
        <v>39.18</v>
      </c>
    </row>
    <row r="5072" spans="1:5">
      <c r="A5072" s="186">
        <v>11747</v>
      </c>
      <c r="B5072" s="186" t="s">
        <v>5877</v>
      </c>
      <c r="C5072" s="186" t="s">
        <v>175</v>
      </c>
      <c r="D5072" s="186" t="s">
        <v>176</v>
      </c>
      <c r="E5072" s="187">
        <v>169.09</v>
      </c>
    </row>
    <row r="5073" spans="1:5">
      <c r="A5073" s="186">
        <v>11749</v>
      </c>
      <c r="B5073" s="186" t="s">
        <v>5878</v>
      </c>
      <c r="C5073" s="186" t="s">
        <v>175</v>
      </c>
      <c r="D5073" s="186" t="s">
        <v>176</v>
      </c>
      <c r="E5073" s="187">
        <v>45.22</v>
      </c>
    </row>
    <row r="5074" spans="1:5">
      <c r="A5074" s="186">
        <v>10236</v>
      </c>
      <c r="B5074" s="186" t="s">
        <v>5879</v>
      </c>
      <c r="C5074" s="186" t="s">
        <v>175</v>
      </c>
      <c r="D5074" s="186" t="s">
        <v>177</v>
      </c>
      <c r="E5074" s="187">
        <v>102.37</v>
      </c>
    </row>
    <row r="5075" spans="1:5">
      <c r="A5075" s="186">
        <v>10233</v>
      </c>
      <c r="B5075" s="186" t="s">
        <v>5880</v>
      </c>
      <c r="C5075" s="186" t="s">
        <v>175</v>
      </c>
      <c r="D5075" s="186" t="s">
        <v>177</v>
      </c>
      <c r="E5075" s="187">
        <v>95.93</v>
      </c>
    </row>
    <row r="5076" spans="1:5">
      <c r="A5076" s="186">
        <v>10234</v>
      </c>
      <c r="B5076" s="186" t="s">
        <v>5881</v>
      </c>
      <c r="C5076" s="186" t="s">
        <v>175</v>
      </c>
      <c r="D5076" s="186" t="s">
        <v>177</v>
      </c>
      <c r="E5076" s="187">
        <v>60.43</v>
      </c>
    </row>
    <row r="5077" spans="1:5">
      <c r="A5077" s="186">
        <v>10231</v>
      </c>
      <c r="B5077" s="186" t="s">
        <v>5882</v>
      </c>
      <c r="C5077" s="186" t="s">
        <v>175</v>
      </c>
      <c r="D5077" s="186" t="s">
        <v>177</v>
      </c>
      <c r="E5077" s="187">
        <v>277.11</v>
      </c>
    </row>
    <row r="5078" spans="1:5">
      <c r="A5078" s="186">
        <v>10232</v>
      </c>
      <c r="B5078" s="186" t="s">
        <v>5883</v>
      </c>
      <c r="C5078" s="186" t="s">
        <v>175</v>
      </c>
      <c r="D5078" s="186" t="s">
        <v>177</v>
      </c>
      <c r="E5078" s="187">
        <v>155.06</v>
      </c>
    </row>
    <row r="5079" spans="1:5">
      <c r="A5079" s="186">
        <v>10229</v>
      </c>
      <c r="B5079" s="186" t="s">
        <v>5884</v>
      </c>
      <c r="C5079" s="186" t="s">
        <v>175</v>
      </c>
      <c r="D5079" s="186" t="s">
        <v>177</v>
      </c>
      <c r="E5079" s="187">
        <v>54.65</v>
      </c>
    </row>
    <row r="5080" spans="1:5">
      <c r="A5080" s="186">
        <v>10235</v>
      </c>
      <c r="B5080" s="186" t="s">
        <v>5885</v>
      </c>
      <c r="C5080" s="186" t="s">
        <v>175</v>
      </c>
      <c r="D5080" s="186" t="s">
        <v>177</v>
      </c>
      <c r="E5080" s="187">
        <v>379.88</v>
      </c>
    </row>
    <row r="5081" spans="1:5">
      <c r="A5081" s="186">
        <v>10230</v>
      </c>
      <c r="B5081" s="186" t="s">
        <v>5886</v>
      </c>
      <c r="C5081" s="186" t="s">
        <v>175</v>
      </c>
      <c r="D5081" s="186" t="s">
        <v>177</v>
      </c>
      <c r="E5081" s="187">
        <v>668.56</v>
      </c>
    </row>
    <row r="5082" spans="1:5">
      <c r="A5082" s="186">
        <v>10409</v>
      </c>
      <c r="B5082" s="186" t="s">
        <v>5887</v>
      </c>
      <c r="C5082" s="186" t="s">
        <v>175</v>
      </c>
      <c r="D5082" s="186" t="s">
        <v>177</v>
      </c>
      <c r="E5082" s="187">
        <v>198.62</v>
      </c>
    </row>
    <row r="5083" spans="1:5">
      <c r="A5083" s="186">
        <v>10411</v>
      </c>
      <c r="B5083" s="186" t="s">
        <v>5888</v>
      </c>
      <c r="C5083" s="186" t="s">
        <v>175</v>
      </c>
      <c r="D5083" s="186" t="s">
        <v>177</v>
      </c>
      <c r="E5083" s="187">
        <v>177.73</v>
      </c>
    </row>
    <row r="5084" spans="1:5">
      <c r="A5084" s="186">
        <v>10404</v>
      </c>
      <c r="B5084" s="186" t="s">
        <v>5889</v>
      </c>
      <c r="C5084" s="186" t="s">
        <v>175</v>
      </c>
      <c r="D5084" s="186" t="s">
        <v>177</v>
      </c>
      <c r="E5084" s="187">
        <v>72.08</v>
      </c>
    </row>
    <row r="5085" spans="1:5">
      <c r="A5085" s="186">
        <v>10410</v>
      </c>
      <c r="B5085" s="186" t="s">
        <v>5890</v>
      </c>
      <c r="C5085" s="186" t="s">
        <v>175</v>
      </c>
      <c r="D5085" s="186" t="s">
        <v>177</v>
      </c>
      <c r="E5085" s="187">
        <v>118.72</v>
      </c>
    </row>
    <row r="5086" spans="1:5">
      <c r="A5086" s="186">
        <v>10405</v>
      </c>
      <c r="B5086" s="186" t="s">
        <v>5891</v>
      </c>
      <c r="C5086" s="186" t="s">
        <v>175</v>
      </c>
      <c r="D5086" s="186" t="s">
        <v>177</v>
      </c>
      <c r="E5086" s="187">
        <v>397.94</v>
      </c>
    </row>
    <row r="5087" spans="1:5">
      <c r="A5087" s="186">
        <v>10408</v>
      </c>
      <c r="B5087" s="186" t="s">
        <v>5892</v>
      </c>
      <c r="C5087" s="186" t="s">
        <v>175</v>
      </c>
      <c r="D5087" s="186" t="s">
        <v>177</v>
      </c>
      <c r="E5087" s="187">
        <v>278.27</v>
      </c>
    </row>
    <row r="5088" spans="1:5">
      <c r="A5088" s="186">
        <v>10412</v>
      </c>
      <c r="B5088" s="186" t="s">
        <v>5893</v>
      </c>
      <c r="C5088" s="186" t="s">
        <v>175</v>
      </c>
      <c r="D5088" s="186" t="s">
        <v>177</v>
      </c>
      <c r="E5088" s="187">
        <v>87.35</v>
      </c>
    </row>
    <row r="5089" spans="1:5">
      <c r="A5089" s="186">
        <v>10406</v>
      </c>
      <c r="B5089" s="186" t="s">
        <v>5894</v>
      </c>
      <c r="C5089" s="186" t="s">
        <v>175</v>
      </c>
      <c r="D5089" s="186" t="s">
        <v>177</v>
      </c>
      <c r="E5089" s="187">
        <v>549.63</v>
      </c>
    </row>
    <row r="5090" spans="1:5">
      <c r="A5090" s="186">
        <v>10407</v>
      </c>
      <c r="B5090" s="186" t="s">
        <v>5895</v>
      </c>
      <c r="C5090" s="186" t="s">
        <v>175</v>
      </c>
      <c r="D5090" s="186" t="s">
        <v>177</v>
      </c>
      <c r="E5090" s="187">
        <v>852.48</v>
      </c>
    </row>
    <row r="5091" spans="1:5">
      <c r="A5091" s="186">
        <v>10416</v>
      </c>
      <c r="B5091" s="186" t="s">
        <v>5896</v>
      </c>
      <c r="C5091" s="186" t="s">
        <v>175</v>
      </c>
      <c r="D5091" s="186" t="s">
        <v>177</v>
      </c>
      <c r="E5091" s="187">
        <v>105.74</v>
      </c>
    </row>
    <row r="5092" spans="1:5">
      <c r="A5092" s="186">
        <v>10419</v>
      </c>
      <c r="B5092" s="186" t="s">
        <v>5897</v>
      </c>
      <c r="C5092" s="186" t="s">
        <v>175</v>
      </c>
      <c r="D5092" s="186" t="s">
        <v>177</v>
      </c>
      <c r="E5092" s="187">
        <v>91.78</v>
      </c>
    </row>
    <row r="5093" spans="1:5">
      <c r="A5093" s="186">
        <v>21092</v>
      </c>
      <c r="B5093" s="186" t="s">
        <v>5898</v>
      </c>
      <c r="C5093" s="186" t="s">
        <v>175</v>
      </c>
      <c r="D5093" s="186" t="s">
        <v>177</v>
      </c>
      <c r="E5093" s="187">
        <v>52.47</v>
      </c>
    </row>
    <row r="5094" spans="1:5">
      <c r="A5094" s="186">
        <v>10418</v>
      </c>
      <c r="B5094" s="186" t="s">
        <v>5899</v>
      </c>
      <c r="C5094" s="186" t="s">
        <v>175</v>
      </c>
      <c r="D5094" s="186" t="s">
        <v>177</v>
      </c>
      <c r="E5094" s="187">
        <v>61.18</v>
      </c>
    </row>
    <row r="5095" spans="1:5">
      <c r="A5095" s="186">
        <v>12657</v>
      </c>
      <c r="B5095" s="186" t="s">
        <v>5900</v>
      </c>
      <c r="C5095" s="186" t="s">
        <v>175</v>
      </c>
      <c r="D5095" s="186" t="s">
        <v>177</v>
      </c>
      <c r="E5095" s="187">
        <v>246.88</v>
      </c>
    </row>
    <row r="5096" spans="1:5">
      <c r="A5096" s="186">
        <v>10417</v>
      </c>
      <c r="B5096" s="186" t="s">
        <v>5901</v>
      </c>
      <c r="C5096" s="186" t="s">
        <v>175</v>
      </c>
      <c r="D5096" s="186" t="s">
        <v>177</v>
      </c>
      <c r="E5096" s="187">
        <v>154.07</v>
      </c>
    </row>
    <row r="5097" spans="1:5">
      <c r="A5097" s="186">
        <v>10413</v>
      </c>
      <c r="B5097" s="186" t="s">
        <v>5902</v>
      </c>
      <c r="C5097" s="186" t="s">
        <v>175</v>
      </c>
      <c r="D5097" s="186" t="s">
        <v>177</v>
      </c>
      <c r="E5097" s="187">
        <v>55.99</v>
      </c>
    </row>
    <row r="5098" spans="1:5">
      <c r="A5098" s="186">
        <v>10414</v>
      </c>
      <c r="B5098" s="186" t="s">
        <v>5903</v>
      </c>
      <c r="C5098" s="186" t="s">
        <v>175</v>
      </c>
      <c r="D5098" s="186" t="s">
        <v>177</v>
      </c>
      <c r="E5098" s="187">
        <v>337.13</v>
      </c>
    </row>
    <row r="5099" spans="1:5">
      <c r="A5099" s="186">
        <v>10415</v>
      </c>
      <c r="B5099" s="186" t="s">
        <v>5904</v>
      </c>
      <c r="C5099" s="186" t="s">
        <v>175</v>
      </c>
      <c r="D5099" s="186" t="s">
        <v>177</v>
      </c>
      <c r="E5099" s="187">
        <v>585.11</v>
      </c>
    </row>
    <row r="5100" spans="1:5">
      <c r="A5100" s="186">
        <v>38643</v>
      </c>
      <c r="B5100" s="186" t="s">
        <v>5905</v>
      </c>
      <c r="C5100" s="186" t="s">
        <v>175</v>
      </c>
      <c r="D5100" s="186" t="s">
        <v>176</v>
      </c>
      <c r="E5100" s="187">
        <v>32.18</v>
      </c>
    </row>
    <row r="5101" spans="1:5">
      <c r="A5101" s="186">
        <v>6157</v>
      </c>
      <c r="B5101" s="186" t="s">
        <v>5906</v>
      </c>
      <c r="C5101" s="186" t="s">
        <v>175</v>
      </c>
      <c r="D5101" s="186" t="s">
        <v>176</v>
      </c>
      <c r="E5101" s="187">
        <v>43.96</v>
      </c>
    </row>
    <row r="5102" spans="1:5">
      <c r="A5102" s="186">
        <v>37588</v>
      </c>
      <c r="B5102" s="186" t="s">
        <v>5907</v>
      </c>
      <c r="C5102" s="186" t="s">
        <v>175</v>
      </c>
      <c r="D5102" s="186" t="s">
        <v>176</v>
      </c>
      <c r="E5102" s="187">
        <v>20.309999999999999</v>
      </c>
    </row>
    <row r="5103" spans="1:5">
      <c r="A5103" s="186">
        <v>6152</v>
      </c>
      <c r="B5103" s="186" t="s">
        <v>5908</v>
      </c>
      <c r="C5103" s="186" t="s">
        <v>175</v>
      </c>
      <c r="D5103" s="186" t="s">
        <v>176</v>
      </c>
      <c r="E5103" s="187">
        <v>2.2999999999999998</v>
      </c>
    </row>
    <row r="5104" spans="1:5">
      <c r="A5104" s="186">
        <v>6158</v>
      </c>
      <c r="B5104" s="186" t="s">
        <v>5909</v>
      </c>
      <c r="C5104" s="186" t="s">
        <v>175</v>
      </c>
      <c r="D5104" s="186" t="s">
        <v>176</v>
      </c>
      <c r="E5104" s="187">
        <v>2.77</v>
      </c>
    </row>
    <row r="5105" spans="1:5">
      <c r="A5105" s="186">
        <v>6153</v>
      </c>
      <c r="B5105" s="186" t="s">
        <v>5910</v>
      </c>
      <c r="C5105" s="186" t="s">
        <v>175</v>
      </c>
      <c r="D5105" s="186" t="s">
        <v>176</v>
      </c>
      <c r="E5105" s="187">
        <v>2.16</v>
      </c>
    </row>
    <row r="5106" spans="1:5">
      <c r="A5106" s="186">
        <v>6156</v>
      </c>
      <c r="B5106" s="186" t="s">
        <v>5911</v>
      </c>
      <c r="C5106" s="186" t="s">
        <v>175</v>
      </c>
      <c r="D5106" s="186" t="s">
        <v>176</v>
      </c>
      <c r="E5106" s="187">
        <v>2.73</v>
      </c>
    </row>
    <row r="5107" spans="1:5">
      <c r="A5107" s="186">
        <v>6154</v>
      </c>
      <c r="B5107" s="186" t="s">
        <v>5912</v>
      </c>
      <c r="C5107" s="186" t="s">
        <v>175</v>
      </c>
      <c r="D5107" s="186" t="s">
        <v>176</v>
      </c>
      <c r="E5107" s="187">
        <v>5.15</v>
      </c>
    </row>
    <row r="5108" spans="1:5">
      <c r="A5108" s="186">
        <v>6155</v>
      </c>
      <c r="B5108" s="186" t="s">
        <v>5913</v>
      </c>
      <c r="C5108" s="186" t="s">
        <v>175</v>
      </c>
      <c r="D5108" s="186" t="s">
        <v>176</v>
      </c>
      <c r="E5108" s="187">
        <v>10.67</v>
      </c>
    </row>
    <row r="5109" spans="1:5">
      <c r="A5109" s="186">
        <v>43595</v>
      </c>
      <c r="B5109" s="186" t="s">
        <v>5914</v>
      </c>
      <c r="C5109" s="186" t="s">
        <v>175</v>
      </c>
      <c r="D5109" s="186" t="s">
        <v>176</v>
      </c>
      <c r="E5109" s="187">
        <v>14.8</v>
      </c>
    </row>
    <row r="5110" spans="1:5">
      <c r="A5110" s="186">
        <v>43596</v>
      </c>
      <c r="B5110" s="186" t="s">
        <v>5915</v>
      </c>
      <c r="C5110" s="186" t="s">
        <v>175</v>
      </c>
      <c r="D5110" s="186" t="s">
        <v>176</v>
      </c>
      <c r="E5110" s="187">
        <v>17.100000000000001</v>
      </c>
    </row>
    <row r="5111" spans="1:5">
      <c r="A5111" s="186">
        <v>38108</v>
      </c>
      <c r="B5111" s="186" t="s">
        <v>5916</v>
      </c>
      <c r="C5111" s="186" t="s">
        <v>175</v>
      </c>
      <c r="D5111" s="186" t="s">
        <v>176</v>
      </c>
      <c r="E5111" s="187">
        <v>28.38</v>
      </c>
    </row>
    <row r="5112" spans="1:5">
      <c r="A5112" s="186">
        <v>38087</v>
      </c>
      <c r="B5112" s="186" t="s">
        <v>5917</v>
      </c>
      <c r="C5112" s="186" t="s">
        <v>175</v>
      </c>
      <c r="D5112" s="186" t="s">
        <v>176</v>
      </c>
      <c r="E5112" s="187">
        <v>36.5</v>
      </c>
    </row>
    <row r="5113" spans="1:5">
      <c r="A5113" s="186">
        <v>38109</v>
      </c>
      <c r="B5113" s="186" t="s">
        <v>5918</v>
      </c>
      <c r="C5113" s="186" t="s">
        <v>175</v>
      </c>
      <c r="D5113" s="186" t="s">
        <v>176</v>
      </c>
      <c r="E5113" s="187">
        <v>45.36</v>
      </c>
    </row>
    <row r="5114" spans="1:5">
      <c r="A5114" s="186">
        <v>38088</v>
      </c>
      <c r="B5114" s="186" t="s">
        <v>5919</v>
      </c>
      <c r="C5114" s="186" t="s">
        <v>175</v>
      </c>
      <c r="D5114" s="186" t="s">
        <v>176</v>
      </c>
      <c r="E5114" s="187">
        <v>47.7</v>
      </c>
    </row>
    <row r="5115" spans="1:5">
      <c r="A5115" s="186">
        <v>38110</v>
      </c>
      <c r="B5115" s="186" t="s">
        <v>5920</v>
      </c>
      <c r="C5115" s="186" t="s">
        <v>175</v>
      </c>
      <c r="D5115" s="186" t="s">
        <v>176</v>
      </c>
      <c r="E5115" s="187">
        <v>17.45</v>
      </c>
    </row>
    <row r="5116" spans="1:5">
      <c r="A5116" s="186">
        <v>38089</v>
      </c>
      <c r="B5116" s="186" t="s">
        <v>5921</v>
      </c>
      <c r="C5116" s="186" t="s">
        <v>175</v>
      </c>
      <c r="D5116" s="186" t="s">
        <v>176</v>
      </c>
      <c r="E5116" s="187">
        <v>30.4</v>
      </c>
    </row>
    <row r="5117" spans="1:5">
      <c r="A5117" s="186">
        <v>38111</v>
      </c>
      <c r="B5117" s="186" t="s">
        <v>5922</v>
      </c>
      <c r="C5117" s="186" t="s">
        <v>175</v>
      </c>
      <c r="D5117" s="186" t="s">
        <v>176</v>
      </c>
      <c r="E5117" s="187">
        <v>19.510000000000002</v>
      </c>
    </row>
    <row r="5118" spans="1:5">
      <c r="A5118" s="186">
        <v>38090</v>
      </c>
      <c r="B5118" s="186" t="s">
        <v>5923</v>
      </c>
      <c r="C5118" s="186" t="s">
        <v>175</v>
      </c>
      <c r="D5118" s="186" t="s">
        <v>176</v>
      </c>
      <c r="E5118" s="187">
        <v>31.43</v>
      </c>
    </row>
    <row r="5119" spans="1:5">
      <c r="A5119" s="186">
        <v>13726</v>
      </c>
      <c r="B5119" s="186" t="s">
        <v>5924</v>
      </c>
      <c r="C5119" s="186" t="s">
        <v>175</v>
      </c>
      <c r="D5119" s="186" t="s">
        <v>177</v>
      </c>
      <c r="E5119" s="188">
        <v>68305.100000000006</v>
      </c>
    </row>
    <row r="5120" spans="1:5">
      <c r="A5120" s="186">
        <v>38400</v>
      </c>
      <c r="B5120" s="186" t="s">
        <v>5925</v>
      </c>
      <c r="C5120" s="186" t="s">
        <v>175</v>
      </c>
      <c r="D5120" s="186" t="s">
        <v>176</v>
      </c>
      <c r="E5120" s="187">
        <v>12.09</v>
      </c>
    </row>
    <row r="5121" spans="1:5">
      <c r="A5121" s="186">
        <v>12627</v>
      </c>
      <c r="B5121" s="186" t="s">
        <v>5926</v>
      </c>
      <c r="C5121" s="186" t="s">
        <v>175</v>
      </c>
      <c r="D5121" s="186" t="s">
        <v>177</v>
      </c>
      <c r="E5121" s="187">
        <v>0.46</v>
      </c>
    </row>
    <row r="5122" spans="1:5">
      <c r="A5122" s="186">
        <v>6138</v>
      </c>
      <c r="B5122" s="186" t="s">
        <v>5927</v>
      </c>
      <c r="C5122" s="186" t="s">
        <v>175</v>
      </c>
      <c r="D5122" s="186" t="s">
        <v>176</v>
      </c>
      <c r="E5122" s="187">
        <v>2.37</v>
      </c>
    </row>
    <row r="5123" spans="1:5">
      <c r="A5123" s="186">
        <v>39996</v>
      </c>
      <c r="B5123" s="186" t="s">
        <v>5928</v>
      </c>
      <c r="C5123" s="186" t="s">
        <v>181</v>
      </c>
      <c r="D5123" s="186" t="s">
        <v>176</v>
      </c>
      <c r="E5123" s="187">
        <v>3.74</v>
      </c>
    </row>
    <row r="5124" spans="1:5">
      <c r="A5124" s="186">
        <v>10478</v>
      </c>
      <c r="B5124" s="186" t="s">
        <v>5929</v>
      </c>
      <c r="C5124" s="186" t="s">
        <v>180</v>
      </c>
      <c r="D5124" s="186" t="s">
        <v>176</v>
      </c>
      <c r="E5124" s="187">
        <v>25.46</v>
      </c>
    </row>
    <row r="5125" spans="1:5">
      <c r="A5125" s="186">
        <v>10475</v>
      </c>
      <c r="B5125" s="186" t="s">
        <v>5930</v>
      </c>
      <c r="C5125" s="186" t="s">
        <v>180</v>
      </c>
      <c r="D5125" s="186" t="s">
        <v>176</v>
      </c>
      <c r="E5125" s="187">
        <v>22.39</v>
      </c>
    </row>
    <row r="5126" spans="1:5">
      <c r="A5126" s="186">
        <v>10481</v>
      </c>
      <c r="B5126" s="186" t="s">
        <v>5931</v>
      </c>
      <c r="C5126" s="186" t="s">
        <v>180</v>
      </c>
      <c r="D5126" s="186" t="s">
        <v>176</v>
      </c>
      <c r="E5126" s="187">
        <v>24.42</v>
      </c>
    </row>
    <row r="5127" spans="1:5">
      <c r="A5127" s="186">
        <v>4031</v>
      </c>
      <c r="B5127" s="186" t="s">
        <v>5932</v>
      </c>
      <c r="C5127" s="186" t="s">
        <v>173</v>
      </c>
      <c r="D5127" s="186" t="s">
        <v>176</v>
      </c>
      <c r="E5127" s="187">
        <v>27.49</v>
      </c>
    </row>
    <row r="5128" spans="1:5">
      <c r="A5128" s="186">
        <v>4030</v>
      </c>
      <c r="B5128" s="186" t="s">
        <v>5933</v>
      </c>
      <c r="C5128" s="186" t="s">
        <v>173</v>
      </c>
      <c r="D5128" s="186" t="s">
        <v>176</v>
      </c>
      <c r="E5128" s="187">
        <v>5.85</v>
      </c>
    </row>
    <row r="5129" spans="1:5">
      <c r="A5129" s="186">
        <v>39399</v>
      </c>
      <c r="B5129" s="186" t="s">
        <v>5934</v>
      </c>
      <c r="C5129" s="186" t="s">
        <v>175</v>
      </c>
      <c r="D5129" s="186" t="s">
        <v>177</v>
      </c>
      <c r="E5129" s="188">
        <v>1284.69</v>
      </c>
    </row>
    <row r="5130" spans="1:5">
      <c r="A5130" s="186">
        <v>39400</v>
      </c>
      <c r="B5130" s="186" t="s">
        <v>5935</v>
      </c>
      <c r="C5130" s="186" t="s">
        <v>175</v>
      </c>
      <c r="D5130" s="186" t="s">
        <v>177</v>
      </c>
      <c r="E5130" s="188">
        <v>1396.4</v>
      </c>
    </row>
    <row r="5131" spans="1:5">
      <c r="A5131" s="186">
        <v>39401</v>
      </c>
      <c r="B5131" s="186" t="s">
        <v>5936</v>
      </c>
      <c r="C5131" s="186" t="s">
        <v>175</v>
      </c>
      <c r="D5131" s="186" t="s">
        <v>177</v>
      </c>
      <c r="E5131" s="188">
        <v>1566.43</v>
      </c>
    </row>
    <row r="5132" spans="1:5">
      <c r="A5132" s="186">
        <v>11652</v>
      </c>
      <c r="B5132" s="186" t="s">
        <v>5937</v>
      </c>
      <c r="C5132" s="186" t="s">
        <v>175</v>
      </c>
      <c r="D5132" s="186" t="s">
        <v>177</v>
      </c>
      <c r="E5132" s="188">
        <v>3370</v>
      </c>
    </row>
    <row r="5133" spans="1:5">
      <c r="A5133" s="186">
        <v>13896</v>
      </c>
      <c r="B5133" s="186" t="s">
        <v>5938</v>
      </c>
      <c r="C5133" s="186" t="s">
        <v>175</v>
      </c>
      <c r="D5133" s="186" t="s">
        <v>177</v>
      </c>
      <c r="E5133" s="188">
        <v>3023.18</v>
      </c>
    </row>
    <row r="5134" spans="1:5">
      <c r="A5134" s="186">
        <v>13475</v>
      </c>
      <c r="B5134" s="186" t="s">
        <v>5939</v>
      </c>
      <c r="C5134" s="186" t="s">
        <v>175</v>
      </c>
      <c r="D5134" s="186" t="s">
        <v>177</v>
      </c>
      <c r="E5134" s="188">
        <v>3682.6</v>
      </c>
    </row>
    <row r="5135" spans="1:5">
      <c r="A5135" s="186">
        <v>25971</v>
      </c>
      <c r="B5135" s="186" t="s">
        <v>5940</v>
      </c>
      <c r="C5135" s="186" t="s">
        <v>175</v>
      </c>
      <c r="D5135" s="186" t="s">
        <v>177</v>
      </c>
      <c r="E5135" s="188">
        <v>4087767.18</v>
      </c>
    </row>
    <row r="5136" spans="1:5">
      <c r="A5136" s="186">
        <v>25970</v>
      </c>
      <c r="B5136" s="186" t="s">
        <v>5941</v>
      </c>
      <c r="C5136" s="186" t="s">
        <v>175</v>
      </c>
      <c r="D5136" s="186" t="s">
        <v>177</v>
      </c>
      <c r="E5136" s="188">
        <v>1720902.54</v>
      </c>
    </row>
    <row r="5137" spans="1:5">
      <c r="A5137" s="186">
        <v>13476</v>
      </c>
      <c r="B5137" s="186" t="s">
        <v>5942</v>
      </c>
      <c r="C5137" s="186" t="s">
        <v>175</v>
      </c>
      <c r="D5137" s="186" t="s">
        <v>177</v>
      </c>
      <c r="E5137" s="188">
        <v>1733372.97</v>
      </c>
    </row>
    <row r="5138" spans="1:5">
      <c r="A5138" s="186">
        <v>10488</v>
      </c>
      <c r="B5138" s="186" t="s">
        <v>5943</v>
      </c>
      <c r="C5138" s="186" t="s">
        <v>175</v>
      </c>
      <c r="D5138" s="186" t="s">
        <v>177</v>
      </c>
      <c r="E5138" s="188">
        <v>2100000</v>
      </c>
    </row>
    <row r="5139" spans="1:5">
      <c r="A5139" s="186">
        <v>13606</v>
      </c>
      <c r="B5139" s="186" t="s">
        <v>5944</v>
      </c>
      <c r="C5139" s="186" t="s">
        <v>175</v>
      </c>
      <c r="D5139" s="186" t="s">
        <v>177</v>
      </c>
      <c r="E5139" s="188">
        <v>1860569.97</v>
      </c>
    </row>
    <row r="5140" spans="1:5">
      <c r="A5140" s="186">
        <v>10489</v>
      </c>
      <c r="B5140" s="186" t="s">
        <v>5945</v>
      </c>
      <c r="C5140" s="186" t="s">
        <v>187</v>
      </c>
      <c r="D5140" s="186" t="s">
        <v>176</v>
      </c>
      <c r="E5140" s="187">
        <v>13.36</v>
      </c>
    </row>
    <row r="5141" spans="1:5">
      <c r="A5141" s="186">
        <v>41073</v>
      </c>
      <c r="B5141" s="186" t="s">
        <v>5946</v>
      </c>
      <c r="C5141" s="186" t="s">
        <v>188</v>
      </c>
      <c r="D5141" s="186" t="s">
        <v>176</v>
      </c>
      <c r="E5141" s="188">
        <v>2365.63</v>
      </c>
    </row>
    <row r="5142" spans="1:5">
      <c r="A5142" s="186">
        <v>34391</v>
      </c>
      <c r="B5142" s="186" t="s">
        <v>5947</v>
      </c>
      <c r="C5142" s="186" t="s">
        <v>173</v>
      </c>
      <c r="D5142" s="186" t="s">
        <v>176</v>
      </c>
      <c r="E5142" s="187">
        <v>765.85</v>
      </c>
    </row>
    <row r="5143" spans="1:5">
      <c r="A5143" s="186">
        <v>10496</v>
      </c>
      <c r="B5143" s="186" t="s">
        <v>5948</v>
      </c>
      <c r="C5143" s="186" t="s">
        <v>173</v>
      </c>
      <c r="D5143" s="186" t="s">
        <v>176</v>
      </c>
      <c r="E5143" s="187">
        <v>666.66</v>
      </c>
    </row>
    <row r="5144" spans="1:5">
      <c r="A5144" s="186">
        <v>10497</v>
      </c>
      <c r="B5144" s="186" t="s">
        <v>5949</v>
      </c>
      <c r="C5144" s="186" t="s">
        <v>173</v>
      </c>
      <c r="D5144" s="186" t="s">
        <v>176</v>
      </c>
      <c r="E5144" s="188">
        <v>1733.33</v>
      </c>
    </row>
    <row r="5145" spans="1:5">
      <c r="A5145" s="186">
        <v>10504</v>
      </c>
      <c r="B5145" s="186" t="s">
        <v>5950</v>
      </c>
      <c r="C5145" s="186" t="s">
        <v>173</v>
      </c>
      <c r="D5145" s="186" t="s">
        <v>176</v>
      </c>
      <c r="E5145" s="188">
        <v>2026.66</v>
      </c>
    </row>
    <row r="5146" spans="1:5">
      <c r="A5146" s="186">
        <v>34390</v>
      </c>
      <c r="B5146" s="186" t="s">
        <v>5951</v>
      </c>
      <c r="C5146" s="186" t="s">
        <v>173</v>
      </c>
      <c r="D5146" s="186" t="s">
        <v>176</v>
      </c>
      <c r="E5146" s="187">
        <v>597.33000000000004</v>
      </c>
    </row>
    <row r="5147" spans="1:5">
      <c r="A5147" s="186">
        <v>34389</v>
      </c>
      <c r="B5147" s="186" t="s">
        <v>5952</v>
      </c>
      <c r="C5147" s="186" t="s">
        <v>173</v>
      </c>
      <c r="D5147" s="186" t="s">
        <v>176</v>
      </c>
      <c r="E5147" s="187">
        <v>186.66</v>
      </c>
    </row>
    <row r="5148" spans="1:5">
      <c r="A5148" s="186">
        <v>34388</v>
      </c>
      <c r="B5148" s="186" t="s">
        <v>5953</v>
      </c>
      <c r="C5148" s="186" t="s">
        <v>173</v>
      </c>
      <c r="D5148" s="186" t="s">
        <v>176</v>
      </c>
      <c r="E5148" s="187">
        <v>265.29000000000002</v>
      </c>
    </row>
    <row r="5149" spans="1:5">
      <c r="A5149" s="186">
        <v>34387</v>
      </c>
      <c r="B5149" s="186" t="s">
        <v>5954</v>
      </c>
      <c r="C5149" s="186" t="s">
        <v>173</v>
      </c>
      <c r="D5149" s="186" t="s">
        <v>176</v>
      </c>
      <c r="E5149" s="187">
        <v>430.66</v>
      </c>
    </row>
    <row r="5150" spans="1:5">
      <c r="A5150" s="186">
        <v>11188</v>
      </c>
      <c r="B5150" s="186" t="s">
        <v>5955</v>
      </c>
      <c r="C5150" s="186" t="s">
        <v>173</v>
      </c>
      <c r="D5150" s="186" t="s">
        <v>176</v>
      </c>
      <c r="E5150" s="187">
        <v>213.33</v>
      </c>
    </row>
    <row r="5151" spans="1:5">
      <c r="A5151" s="186">
        <v>11189</v>
      </c>
      <c r="B5151" s="186" t="s">
        <v>5956</v>
      </c>
      <c r="C5151" s="186" t="s">
        <v>173</v>
      </c>
      <c r="D5151" s="186" t="s">
        <v>176</v>
      </c>
      <c r="E5151" s="187">
        <v>320</v>
      </c>
    </row>
    <row r="5152" spans="1:5">
      <c r="A5152" s="186">
        <v>21107</v>
      </c>
      <c r="B5152" s="186" t="s">
        <v>5957</v>
      </c>
      <c r="C5152" s="186" t="s">
        <v>173</v>
      </c>
      <c r="D5152" s="186" t="s">
        <v>176</v>
      </c>
      <c r="E5152" s="187">
        <v>230.28</v>
      </c>
    </row>
    <row r="5153" spans="1:5">
      <c r="A5153" s="186">
        <v>34386</v>
      </c>
      <c r="B5153" s="186" t="s">
        <v>5958</v>
      </c>
      <c r="C5153" s="186" t="s">
        <v>173</v>
      </c>
      <c r="D5153" s="186" t="s">
        <v>176</v>
      </c>
      <c r="E5153" s="187">
        <v>399.99</v>
      </c>
    </row>
    <row r="5154" spans="1:5">
      <c r="A5154" s="186">
        <v>10490</v>
      </c>
      <c r="B5154" s="186" t="s">
        <v>5959</v>
      </c>
      <c r="C5154" s="186" t="s">
        <v>173</v>
      </c>
      <c r="D5154" s="186" t="s">
        <v>174</v>
      </c>
      <c r="E5154" s="187">
        <v>120</v>
      </c>
    </row>
    <row r="5155" spans="1:5">
      <c r="A5155" s="186">
        <v>10492</v>
      </c>
      <c r="B5155" s="186" t="s">
        <v>5960</v>
      </c>
      <c r="C5155" s="186" t="s">
        <v>173</v>
      </c>
      <c r="D5155" s="186" t="s">
        <v>176</v>
      </c>
      <c r="E5155" s="187">
        <v>159.99</v>
      </c>
    </row>
    <row r="5156" spans="1:5">
      <c r="A5156" s="186">
        <v>10493</v>
      </c>
      <c r="B5156" s="186" t="s">
        <v>5961</v>
      </c>
      <c r="C5156" s="186" t="s">
        <v>173</v>
      </c>
      <c r="D5156" s="186" t="s">
        <v>176</v>
      </c>
      <c r="E5156" s="187">
        <v>186.66</v>
      </c>
    </row>
    <row r="5157" spans="1:5">
      <c r="A5157" s="186">
        <v>10491</v>
      </c>
      <c r="B5157" s="186" t="s">
        <v>5962</v>
      </c>
      <c r="C5157" s="186" t="s">
        <v>173</v>
      </c>
      <c r="D5157" s="186" t="s">
        <v>176</v>
      </c>
      <c r="E5157" s="187">
        <v>226.66</v>
      </c>
    </row>
    <row r="5158" spans="1:5">
      <c r="A5158" s="186">
        <v>34385</v>
      </c>
      <c r="B5158" s="186" t="s">
        <v>5963</v>
      </c>
      <c r="C5158" s="186" t="s">
        <v>173</v>
      </c>
      <c r="D5158" s="186" t="s">
        <v>176</v>
      </c>
      <c r="E5158" s="187">
        <v>330.66</v>
      </c>
    </row>
    <row r="5159" spans="1:5">
      <c r="A5159" s="186">
        <v>10499</v>
      </c>
      <c r="B5159" s="186" t="s">
        <v>5964</v>
      </c>
      <c r="C5159" s="186" t="s">
        <v>173</v>
      </c>
      <c r="D5159" s="186" t="s">
        <v>176</v>
      </c>
      <c r="E5159" s="187">
        <v>133.33000000000001</v>
      </c>
    </row>
    <row r="5160" spans="1:5">
      <c r="A5160" s="186">
        <v>34384</v>
      </c>
      <c r="B5160" s="186" t="s">
        <v>5965</v>
      </c>
      <c r="C5160" s="186" t="s">
        <v>173</v>
      </c>
      <c r="D5160" s="186" t="s">
        <v>176</v>
      </c>
      <c r="E5160" s="187">
        <v>399.99</v>
      </c>
    </row>
    <row r="5161" spans="1:5">
      <c r="A5161" s="186">
        <v>11185</v>
      </c>
      <c r="B5161" s="186" t="s">
        <v>5966</v>
      </c>
      <c r="C5161" s="186" t="s">
        <v>173</v>
      </c>
      <c r="D5161" s="186" t="s">
        <v>176</v>
      </c>
      <c r="E5161" s="187">
        <v>413.33</v>
      </c>
    </row>
    <row r="5162" spans="1:5">
      <c r="A5162" s="186">
        <v>10507</v>
      </c>
      <c r="B5162" s="186" t="s">
        <v>5967</v>
      </c>
      <c r="C5162" s="186" t="s">
        <v>173</v>
      </c>
      <c r="D5162" s="186" t="s">
        <v>176</v>
      </c>
      <c r="E5162" s="187">
        <v>217.27</v>
      </c>
    </row>
    <row r="5163" spans="1:5">
      <c r="A5163" s="186">
        <v>10505</v>
      </c>
      <c r="B5163" s="186" t="s">
        <v>5968</v>
      </c>
      <c r="C5163" s="186" t="s">
        <v>173</v>
      </c>
      <c r="D5163" s="186" t="s">
        <v>176</v>
      </c>
      <c r="E5163" s="187">
        <v>128.19999999999999</v>
      </c>
    </row>
    <row r="5164" spans="1:5">
      <c r="A5164" s="186">
        <v>10506</v>
      </c>
      <c r="B5164" s="186" t="s">
        <v>5969</v>
      </c>
      <c r="C5164" s="186" t="s">
        <v>173</v>
      </c>
      <c r="D5164" s="186" t="s">
        <v>176</v>
      </c>
      <c r="E5164" s="187">
        <v>167.36</v>
      </c>
    </row>
    <row r="5165" spans="1:5">
      <c r="A5165" s="186">
        <v>5031</v>
      </c>
      <c r="B5165" s="186" t="s">
        <v>5970</v>
      </c>
      <c r="C5165" s="186" t="s">
        <v>173</v>
      </c>
      <c r="D5165" s="186" t="s">
        <v>174</v>
      </c>
      <c r="E5165" s="187">
        <v>235</v>
      </c>
    </row>
    <row r="5166" spans="1:5">
      <c r="A5166" s="186">
        <v>10502</v>
      </c>
      <c r="B5166" s="186" t="s">
        <v>5971</v>
      </c>
      <c r="C5166" s="186" t="s">
        <v>173</v>
      </c>
      <c r="D5166" s="186" t="s">
        <v>176</v>
      </c>
      <c r="E5166" s="187">
        <v>273.83</v>
      </c>
    </row>
    <row r="5167" spans="1:5">
      <c r="A5167" s="186">
        <v>10501</v>
      </c>
      <c r="B5167" s="186" t="s">
        <v>5972</v>
      </c>
      <c r="C5167" s="186" t="s">
        <v>173</v>
      </c>
      <c r="D5167" s="186" t="s">
        <v>176</v>
      </c>
      <c r="E5167" s="187">
        <v>154.69999999999999</v>
      </c>
    </row>
    <row r="5168" spans="1:5">
      <c r="A5168" s="186">
        <v>10503</v>
      </c>
      <c r="B5168" s="186" t="s">
        <v>5973</v>
      </c>
      <c r="C5168" s="186" t="s">
        <v>173</v>
      </c>
      <c r="D5168" s="186" t="s">
        <v>176</v>
      </c>
      <c r="E5168" s="187">
        <v>209</v>
      </c>
    </row>
    <row r="5169" spans="1:5">
      <c r="A5169" s="186">
        <v>4500</v>
      </c>
      <c r="B5169" s="186" t="s">
        <v>5974</v>
      </c>
      <c r="C5169" s="186" t="s">
        <v>181</v>
      </c>
      <c r="D5169" s="186" t="s">
        <v>176</v>
      </c>
      <c r="E5169" s="187">
        <v>12.4</v>
      </c>
    </row>
    <row r="5170" spans="1:5">
      <c r="A5170" s="186">
        <v>4448</v>
      </c>
      <c r="B5170" s="186" t="s">
        <v>5975</v>
      </c>
      <c r="C5170" s="186" t="s">
        <v>181</v>
      </c>
      <c r="D5170" s="186" t="s">
        <v>176</v>
      </c>
      <c r="E5170" s="187">
        <v>17.04</v>
      </c>
    </row>
    <row r="5171" spans="1:5">
      <c r="A5171" s="186">
        <v>20213</v>
      </c>
      <c r="B5171" s="186" t="s">
        <v>5976</v>
      </c>
      <c r="C5171" s="186" t="s">
        <v>181</v>
      </c>
      <c r="D5171" s="186" t="s">
        <v>176</v>
      </c>
      <c r="E5171" s="187">
        <v>26.47</v>
      </c>
    </row>
    <row r="5172" spans="1:5">
      <c r="A5172" s="186">
        <v>20211</v>
      </c>
      <c r="B5172" s="186" t="s">
        <v>5977</v>
      </c>
      <c r="C5172" s="186" t="s">
        <v>181</v>
      </c>
      <c r="D5172" s="186" t="s">
        <v>176</v>
      </c>
      <c r="E5172" s="187">
        <v>35.06</v>
      </c>
    </row>
    <row r="5173" spans="1:5">
      <c r="A5173" s="186">
        <v>40270</v>
      </c>
      <c r="B5173" s="186" t="s">
        <v>5978</v>
      </c>
      <c r="C5173" s="186" t="s">
        <v>181</v>
      </c>
      <c r="D5173" s="186" t="s">
        <v>177</v>
      </c>
      <c r="E5173" s="187">
        <v>80.430000000000007</v>
      </c>
    </row>
    <row r="5174" spans="1:5">
      <c r="A5174" s="186">
        <v>4425</v>
      </c>
      <c r="B5174" s="186" t="s">
        <v>5979</v>
      </c>
      <c r="C5174" s="186" t="s">
        <v>181</v>
      </c>
      <c r="D5174" s="186" t="s">
        <v>176</v>
      </c>
      <c r="E5174" s="187">
        <v>28.98</v>
      </c>
    </row>
    <row r="5175" spans="1:5">
      <c r="A5175" s="186">
        <v>4472</v>
      </c>
      <c r="B5175" s="186" t="s">
        <v>5980</v>
      </c>
      <c r="C5175" s="186" t="s">
        <v>181</v>
      </c>
      <c r="D5175" s="186" t="s">
        <v>176</v>
      </c>
      <c r="E5175" s="187">
        <v>36.200000000000003</v>
      </c>
    </row>
    <row r="5176" spans="1:5">
      <c r="A5176" s="186">
        <v>35272</v>
      </c>
      <c r="B5176" s="186" t="s">
        <v>5981</v>
      </c>
      <c r="C5176" s="186" t="s">
        <v>181</v>
      </c>
      <c r="D5176" s="186" t="s">
        <v>176</v>
      </c>
      <c r="E5176" s="187">
        <v>52.33</v>
      </c>
    </row>
    <row r="5177" spans="1:5">
      <c r="A5177" s="186">
        <v>4481</v>
      </c>
      <c r="B5177" s="186" t="s">
        <v>5982</v>
      </c>
      <c r="C5177" s="186" t="s">
        <v>181</v>
      </c>
      <c r="D5177" s="186" t="s">
        <v>176</v>
      </c>
      <c r="E5177" s="187">
        <v>56.01</v>
      </c>
    </row>
    <row r="5178" spans="1:5">
      <c r="A5178" s="186">
        <v>34345</v>
      </c>
      <c r="B5178" s="186" t="s">
        <v>5983</v>
      </c>
      <c r="C5178" s="186" t="s">
        <v>187</v>
      </c>
      <c r="D5178" s="186" t="s">
        <v>176</v>
      </c>
      <c r="E5178" s="187">
        <v>9.66</v>
      </c>
    </row>
    <row r="5179" spans="1:5">
      <c r="A5179" s="186">
        <v>41096</v>
      </c>
      <c r="B5179" s="186" t="s">
        <v>5984</v>
      </c>
      <c r="C5179" s="186" t="s">
        <v>188</v>
      </c>
      <c r="D5179" s="186" t="s">
        <v>176</v>
      </c>
      <c r="E5179" s="188">
        <v>1710.79</v>
      </c>
    </row>
    <row r="5180" spans="1:5">
      <c r="A5180" s="186">
        <v>41776</v>
      </c>
      <c r="B5180" s="186" t="s">
        <v>5985</v>
      </c>
      <c r="C5180" s="186" t="s">
        <v>187</v>
      </c>
      <c r="D5180" s="186" t="s">
        <v>176</v>
      </c>
      <c r="E5180" s="187">
        <v>13.25</v>
      </c>
    </row>
    <row r="5181" spans="1:5">
      <c r="A5181" s="186" t="s">
        <v>168</v>
      </c>
    </row>
    <row r="5182" spans="1:5">
      <c r="A5182" s="186" t="s">
        <v>5986</v>
      </c>
    </row>
  </sheetData>
  <pageMargins left="0.78740157499999996" right="0.78740157499999996" top="0.984251969" bottom="0.984251969" header="0.5" footer="0.5"/>
  <pageSetup orientation="portrait" horizontalDpi="300" verticalDpi="30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M22" sqref="M22"/>
    </sheetView>
  </sheetViews>
  <sheetFormatPr defaultRowHeight="15"/>
  <sheetData>
    <row r="1" spans="1:7">
      <c r="A1" t="s">
        <v>680</v>
      </c>
      <c r="B1" t="s">
        <v>679</v>
      </c>
      <c r="C1" t="s">
        <v>35</v>
      </c>
      <c r="D1" t="s">
        <v>2</v>
      </c>
      <c r="E1">
        <v>1</v>
      </c>
      <c r="F1">
        <v>85.48</v>
      </c>
      <c r="G1" t="s">
        <v>609</v>
      </c>
    </row>
    <row r="2" spans="1:7">
      <c r="A2" t="s">
        <v>689</v>
      </c>
      <c r="B2" t="s">
        <v>688</v>
      </c>
      <c r="C2" t="s">
        <v>35</v>
      </c>
      <c r="D2" t="s">
        <v>58</v>
      </c>
      <c r="E2">
        <v>1</v>
      </c>
      <c r="F2">
        <v>82.97</v>
      </c>
      <c r="G2" t="s">
        <v>609</v>
      </c>
    </row>
    <row r="3" spans="1:7">
      <c r="A3" t="s">
        <v>692</v>
      </c>
      <c r="B3" t="s">
        <v>693</v>
      </c>
      <c r="C3" t="s">
        <v>35</v>
      </c>
      <c r="D3" t="s">
        <v>2</v>
      </c>
      <c r="E3">
        <v>4</v>
      </c>
      <c r="F3">
        <v>1.01</v>
      </c>
      <c r="G3" t="s">
        <v>609</v>
      </c>
    </row>
    <row r="4" spans="1:7">
      <c r="A4" t="s">
        <v>694</v>
      </c>
      <c r="B4" t="s">
        <v>695</v>
      </c>
      <c r="C4" t="s">
        <v>35</v>
      </c>
      <c r="D4" t="s">
        <v>2</v>
      </c>
      <c r="E4">
        <v>4</v>
      </c>
      <c r="F4">
        <v>0.14000000000000001</v>
      </c>
      <c r="G4" t="s">
        <v>609</v>
      </c>
    </row>
    <row r="5" spans="1:7">
      <c r="A5" t="s">
        <v>696</v>
      </c>
      <c r="B5" t="s">
        <v>697</v>
      </c>
      <c r="C5" t="s">
        <v>35</v>
      </c>
      <c r="D5" t="s">
        <v>2</v>
      </c>
      <c r="E5">
        <v>8</v>
      </c>
      <c r="F5">
        <v>0.09</v>
      </c>
      <c r="G5" t="s">
        <v>609</v>
      </c>
    </row>
    <row r="6" spans="1:7">
      <c r="A6" t="s">
        <v>692</v>
      </c>
      <c r="B6" t="s">
        <v>693</v>
      </c>
      <c r="C6" t="s">
        <v>35</v>
      </c>
      <c r="D6" t="s">
        <v>2</v>
      </c>
      <c r="E6">
        <v>1</v>
      </c>
      <c r="F6">
        <v>1.01</v>
      </c>
      <c r="G6" t="s">
        <v>609</v>
      </c>
    </row>
    <row r="7" spans="1:7">
      <c r="A7" t="s">
        <v>694</v>
      </c>
      <c r="B7" t="s">
        <v>695</v>
      </c>
      <c r="C7" t="s">
        <v>35</v>
      </c>
      <c r="D7" t="s">
        <v>2</v>
      </c>
      <c r="E7">
        <v>1</v>
      </c>
      <c r="F7">
        <v>0.14000000000000001</v>
      </c>
      <c r="G7" t="s">
        <v>609</v>
      </c>
    </row>
    <row r="8" spans="1:7">
      <c r="A8" t="s">
        <v>696</v>
      </c>
      <c r="B8" t="s">
        <v>697</v>
      </c>
      <c r="C8" t="s">
        <v>35</v>
      </c>
      <c r="D8" t="s">
        <v>2</v>
      </c>
      <c r="E8">
        <v>2</v>
      </c>
      <c r="F8">
        <v>0.09</v>
      </c>
      <c r="G8" t="s">
        <v>609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20</vt:i4>
      </vt:variant>
    </vt:vector>
  </HeadingPairs>
  <TitlesOfParts>
    <vt:vector size="31" baseType="lpstr">
      <vt:lpstr>CAPA-DADOS</vt:lpstr>
      <vt:lpstr>01_SINTETICO</vt:lpstr>
      <vt:lpstr>02_CRONOGRAMA</vt:lpstr>
      <vt:lpstr>03_ANALITICO</vt:lpstr>
      <vt:lpstr>04_PESQUISAS</vt:lpstr>
      <vt:lpstr>05_BDI</vt:lpstr>
      <vt:lpstr>06_ENCARGOS</vt:lpstr>
      <vt:lpstr>07_CURVA_ABC</vt:lpstr>
      <vt:lpstr>sintetico</vt:lpstr>
      <vt:lpstr>insumos</vt:lpstr>
      <vt:lpstr>Plan8</vt:lpstr>
      <vt:lpstr>agetop</vt:lpstr>
      <vt:lpstr>analitico</vt:lpstr>
      <vt:lpstr>'01_SINTETICO'!Area_de_impressao</vt:lpstr>
      <vt:lpstr>'02_CRONOGRAMA'!Area_de_impressao</vt:lpstr>
      <vt:lpstr>'03_ANALITICO'!Area_de_impressao</vt:lpstr>
      <vt:lpstr>'05_BDI'!Area_de_impressao</vt:lpstr>
      <vt:lpstr>'06_ENCARGOS'!Area_de_impressao</vt:lpstr>
      <vt:lpstr>'07_CURVA_ABC'!Area_de_impressao</vt:lpstr>
      <vt:lpstr>'CAPA-DADOS'!Area_de_impressao</vt:lpstr>
      <vt:lpstr>'01_SINTETICO'!BDI_MAT</vt:lpstr>
      <vt:lpstr>BDI_MATERIAIS</vt:lpstr>
      <vt:lpstr>'01_SINTETICO'!BDI_MDO</vt:lpstr>
      <vt:lpstr>curva</vt:lpstr>
      <vt:lpstr>Insumos</vt:lpstr>
      <vt:lpstr>MED_DIRETA</vt:lpstr>
      <vt:lpstr>Pesquisa</vt:lpstr>
      <vt:lpstr>'07_CURVA_ABC'!sintetico</vt:lpstr>
      <vt:lpstr>sintetico</vt:lpstr>
      <vt:lpstr>'01_SINTETICO'!Titulos_de_impressao</vt:lpstr>
      <vt:lpstr>'07_CURVA_ABC'!Titulos_de_impressao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2019-04-11T17:25:50Z</dcterms:created>
  <dcterms:modified xsi:type="dcterms:W3CDTF">2021-10-15T10:49:12Z</dcterms:modified>
</cp:coreProperties>
</file>