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APA" sheetId="1" state="visible" r:id="rId2"/>
    <sheet name="SINTETICO" sheetId="2" state="visible" r:id="rId3"/>
    <sheet name="PECAS" sheetId="3" state="visible" r:id="rId4"/>
  </sheets>
  <definedNames>
    <definedName function="false" hidden="false" localSheetId="0" name="_xlnm.Print_Area" vbProcedure="false">CAPA!$B$1:$Q$31</definedName>
    <definedName function="false" hidden="false" localSheetId="2" name="_xlnm.Print_Area" vbProcedure="false">PECAS!$A$1:$G$53</definedName>
    <definedName function="false" hidden="false" localSheetId="1" name="_xlnm.Print_Area" vbProcedure="false">SINTETICO!$A$1:$O$40</definedName>
    <definedName function="false" hidden="false" name="BDI_FOR" vbProcedure="false">SINTETICO!$K$37</definedName>
    <definedName function="false" hidden="false" name="BDI_MAT" vbProcedure="false">SINTETICO!$I$37</definedName>
    <definedName function="false" hidden="false" name="BDI_MDO" vbProcedure="false">SINTETICO!$J$37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<sst xmlns="http://schemas.openxmlformats.org/spreadsheetml/2006/main" count="273" uniqueCount="196">
  <si>
    <t xml:space="preserve">Secretaria de Manutenção e Projetos</t>
  </si>
  <si>
    <t xml:space="preserve">COMPOSIÇÃO DE SERVIÇOS DE MANUTENÇÃO PREDITIVA, PREVENTIVA E CORRETIVA</t>
  </si>
  <si>
    <t xml:space="preserve">Núcleo de Manutenção Predial</t>
  </si>
  <si>
    <t xml:space="preserve">DE NOBREAKS</t>
  </si>
  <si>
    <t xml:space="preserve">DADOS GERAIS DO ORÇAMENTO</t>
  </si>
  <si>
    <t xml:space="preserve">Serviços de Manutenção em Nobreaks</t>
  </si>
  <si>
    <t xml:space="preserve">DATA DO ORÇAMENTO</t>
  </si>
  <si>
    <t xml:space="preserve">SINAPI-JUN/2020</t>
  </si>
  <si>
    <t xml:space="preserve">DESONERADO</t>
  </si>
  <si>
    <t xml:space="preserve">(publicação oficial www.caixa.gov.br/sinapi)</t>
  </si>
  <si>
    <t xml:space="preserve">(CONFORME DECRETO 7983/13)</t>
  </si>
  <si>
    <t xml:space="preserve">TABELA UTILIZADA</t>
  </si>
  <si>
    <t xml:space="preserve">REF. CONTRATAÇÃO DE EMPRESA ESPECIALIZADA NA PRESTAÇÃO DE SERVIÇO MANUTENÇÃO EM NOBREAKS</t>
  </si>
  <si>
    <t xml:space="preserve">CONTEÚDO</t>
  </si>
  <si>
    <t xml:space="preserve">ORÇAMENTO SINTÉTICO</t>
  </si>
  <si>
    <t xml:space="preserve">CRONOGRAMA FÍSICO FINANCEIRO</t>
  </si>
  <si>
    <t xml:space="preserve">COMPOSIÇÕES E SUBCOMPOSIÇÕES ANALÍTICAS</t>
  </si>
  <si>
    <t xml:space="preserve">DISTRIBUIÇÃO CONFORME MANUAL DE CUSTOS DE INFRA-ESTRUTURA DE TRANSPORTES -DNIT - VOLUME 1 - SICRO 3 - 2008</t>
  </si>
  <si>
    <t xml:space="preserve">RELATÓRIO DE PESQUISAS DE MERCADO</t>
  </si>
  <si>
    <t xml:space="preserve">COMPOSIÇÃO DO BDI PRESUMIDO (BONIFICAÇÕES E DESPESAS INDIRETAS)</t>
  </si>
  <si>
    <t xml:space="preserve">COMPOSIÇÃO DOS ENCARGOS SOCIAIS</t>
  </si>
  <si>
    <t xml:space="preserve">ORÇAMENTO SINTÉTICO DESONERADO</t>
  </si>
  <si>
    <t xml:space="preserve">ITEM</t>
  </si>
  <si>
    <t xml:space="preserve">CÓDIGO</t>
  </si>
  <si>
    <t xml:space="preserve">DISCRIMINAÇÃO</t>
  </si>
  <si>
    <t xml:space="preserve">UN</t>
  </si>
  <si>
    <t xml:space="preserve">QTD NOBREAKS</t>
  </si>
  <si>
    <t xml:space="preserve">QTD ano</t>
  </si>
  <si>
    <t xml:space="preserve">CUSTO UNITÁRIO (SERVIÇO)</t>
  </si>
  <si>
    <t xml:space="preserve">CUSTO TOTAL (SEM BDI)</t>
  </si>
  <si>
    <t xml:space="preserve">FORNECIMENTO MAT e 
MDO (S/ BDI)</t>
  </si>
  <si>
    <t xml:space="preserve">PREÇO TOTAL (COM BDI)</t>
  </si>
  <si>
    <t xml:space="preserve">PREÇO FINAL</t>
  </si>
  <si>
    <t xml:space="preserve">MAT</t>
  </si>
  <si>
    <t xml:space="preserve">MDO</t>
  </si>
  <si>
    <t xml:space="preserve">IT1</t>
  </si>
  <si>
    <t xml:space="preserve">ITEM 1</t>
  </si>
  <si>
    <r>
      <rPr>
        <sz val="9"/>
        <color rgb="FF000000"/>
        <rFont val="Arial"/>
        <family val="2"/>
        <charset val="1"/>
      </rPr>
      <t xml:space="preserve">SERVIÇOS DE MANUTENÇÃO </t>
    </r>
    <r>
      <rPr>
        <b val="true"/>
        <u val="single"/>
        <sz val="9"/>
        <color rgb="FF000000"/>
        <rFont val="Arial"/>
        <family val="2"/>
        <charset val="1"/>
      </rPr>
      <t xml:space="preserve">PREVENTIVA E PREDITIVA NOBREAKS ENGETRON </t>
    </r>
    <r>
      <rPr>
        <sz val="9"/>
        <color rgb="FF000000"/>
        <rFont val="Arial"/>
        <family val="2"/>
        <charset val="1"/>
      </rPr>
      <t xml:space="preserve">- PLANEJADO - ITEM 1</t>
    </r>
  </si>
  <si>
    <t xml:space="preserve">01.01</t>
  </si>
  <si>
    <r>
      <rPr>
        <sz val="10"/>
        <color rgb="FF000000"/>
        <rFont val="Arial"/>
        <family val="2"/>
        <charset val="1"/>
      </rPr>
      <t xml:space="preserve">MANUTENÇÃO </t>
    </r>
    <r>
      <rPr>
        <b val="true"/>
        <sz val="10"/>
        <color rgb="FF000000"/>
        <rFont val="Arial"/>
        <family val="2"/>
        <charset val="1"/>
      </rPr>
      <t xml:space="preserve">PREDITIVA E PREVENTIVA</t>
    </r>
    <r>
      <rPr>
        <sz val="10"/>
        <color rgb="FF000000"/>
        <rFont val="Arial"/>
        <family val="2"/>
        <charset val="1"/>
      </rPr>
      <t xml:space="preserve">  NOBREAK 120KVA (ENGETRON)</t>
    </r>
  </si>
  <si>
    <t xml:space="preserve">unid.</t>
  </si>
  <si>
    <t xml:space="preserve">02.01</t>
  </si>
  <si>
    <r>
      <rPr>
        <sz val="10"/>
        <color rgb="FF000000"/>
        <rFont val="Arial"/>
        <family val="2"/>
        <charset val="1"/>
      </rPr>
      <t xml:space="preserve">MANUTENÇÃO </t>
    </r>
    <r>
      <rPr>
        <b val="true"/>
        <sz val="10"/>
        <color rgb="FF000000"/>
        <rFont val="Arial"/>
        <family val="2"/>
        <charset val="1"/>
      </rPr>
      <t xml:space="preserve">CORRETIVA</t>
    </r>
    <r>
      <rPr>
        <sz val="10"/>
        <color rgb="FF000000"/>
        <rFont val="Arial"/>
        <family val="2"/>
        <charset val="1"/>
      </rPr>
      <t xml:space="preserve"> NOBREAK 120KVA (ENGETRON)</t>
    </r>
  </si>
  <si>
    <t xml:space="preserve">TOTAL ITEM 1</t>
  </si>
  <si>
    <t xml:space="preserve">PEC-G1</t>
  </si>
  <si>
    <t xml:space="preserve">PEÇAS DE REPOSIÇÃO - ITEM 1</t>
  </si>
  <si>
    <t xml:space="preserve">TOTAL ITEM 1 - PEÇAS</t>
  </si>
  <si>
    <t xml:space="preserve">IT2</t>
  </si>
  <si>
    <t xml:space="preserve">ITEM 2</t>
  </si>
  <si>
    <r>
      <rPr>
        <sz val="9"/>
        <color rgb="FF000000"/>
        <rFont val="Arial"/>
        <family val="2"/>
        <charset val="1"/>
      </rPr>
      <t xml:space="preserve">SERVIÇOS DE MANUTENÇÃO CORRETIVA OU EMERGENCIAL DE </t>
    </r>
    <r>
      <rPr>
        <b val="true"/>
        <u val="single"/>
        <sz val="9"/>
        <color rgb="FF000000"/>
        <rFont val="Arial"/>
        <family val="2"/>
        <charset val="1"/>
      </rPr>
      <t xml:space="preserve">NOBREAKS ATA</t>
    </r>
    <r>
      <rPr>
        <sz val="9"/>
        <color rgb="FF000000"/>
        <rFont val="Arial"/>
        <family val="2"/>
        <charset val="1"/>
      </rPr>
      <t xml:space="preserve"> ACIMA OU IGUAL A 30 KVA - ITEM  2</t>
    </r>
  </si>
  <si>
    <t xml:space="preserve">01.03</t>
  </si>
  <si>
    <r>
      <rPr>
        <sz val="10"/>
        <color rgb="FF000000"/>
        <rFont val="Arial"/>
        <family val="2"/>
        <charset val="1"/>
      </rPr>
      <t xml:space="preserve">MANUTENÇÃO </t>
    </r>
    <r>
      <rPr>
        <b val="true"/>
        <sz val="10"/>
        <color rgb="FF000000"/>
        <rFont val="Arial"/>
        <family val="2"/>
        <charset val="1"/>
      </rPr>
      <t xml:space="preserve">PREDITIVA E PREVENTIVA</t>
    </r>
    <r>
      <rPr>
        <sz val="10"/>
        <color rgb="FF000000"/>
        <rFont val="Arial"/>
        <family val="2"/>
        <charset val="1"/>
      </rPr>
      <t xml:space="preserve">  NOBREAK 30KVA (DATACENTER)</t>
    </r>
  </si>
  <si>
    <t xml:space="preserve">01.02</t>
  </si>
  <si>
    <r>
      <rPr>
        <sz val="10"/>
        <color rgb="FF000000"/>
        <rFont val="Arial"/>
        <family val="2"/>
        <charset val="1"/>
      </rPr>
      <t xml:space="preserve">MANUTENÇÃO </t>
    </r>
    <r>
      <rPr>
        <b val="true"/>
        <sz val="10"/>
        <color rgb="FF000000"/>
        <rFont val="Arial"/>
        <family val="2"/>
        <charset val="1"/>
      </rPr>
      <t xml:space="preserve">PREDITIVA E PREVENTIVA</t>
    </r>
    <r>
      <rPr>
        <sz val="10"/>
        <color rgb="FF000000"/>
        <rFont val="Arial"/>
        <family val="2"/>
        <charset val="1"/>
      </rPr>
      <t xml:space="preserve">  NOBREAK 60KVA (IALBA)</t>
    </r>
  </si>
  <si>
    <t xml:space="preserve">02.02</t>
  </si>
  <si>
    <r>
      <rPr>
        <sz val="10"/>
        <color rgb="FF000000"/>
        <rFont val="Arial"/>
        <family val="2"/>
        <charset val="1"/>
      </rPr>
      <t xml:space="preserve">MANUTENÇÃO </t>
    </r>
    <r>
      <rPr>
        <b val="true"/>
        <sz val="10"/>
        <color rgb="FF000000"/>
        <rFont val="Arial"/>
        <family val="2"/>
        <charset val="1"/>
      </rPr>
      <t xml:space="preserve">CORRETIVA</t>
    </r>
    <r>
      <rPr>
        <sz val="10"/>
        <color rgb="FF000000"/>
        <rFont val="Arial"/>
        <family val="2"/>
        <charset val="1"/>
      </rPr>
      <t xml:space="preserve"> NOBREAK 60KVA (IALBA)</t>
    </r>
  </si>
  <si>
    <t xml:space="preserve">02.03</t>
  </si>
  <si>
    <r>
      <rPr>
        <sz val="10"/>
        <color rgb="FF000000"/>
        <rFont val="Arial"/>
        <family val="2"/>
        <charset val="1"/>
      </rPr>
      <t xml:space="preserve">MANUTENÇÃO </t>
    </r>
    <r>
      <rPr>
        <b val="true"/>
        <sz val="10"/>
        <color rgb="FF000000"/>
        <rFont val="Arial"/>
        <family val="2"/>
        <charset val="1"/>
      </rPr>
      <t xml:space="preserve">CORRETIVA</t>
    </r>
    <r>
      <rPr>
        <sz val="10"/>
        <color rgb="FF000000"/>
        <rFont val="Arial"/>
        <family val="2"/>
        <charset val="1"/>
      </rPr>
      <t xml:space="preserve"> NOBREAK 30KVA (DATACENTER)</t>
    </r>
  </si>
  <si>
    <t xml:space="preserve">02.04</t>
  </si>
  <si>
    <r>
      <rPr>
        <sz val="10"/>
        <color rgb="FF000000"/>
        <rFont val="Arial"/>
        <family val="2"/>
        <charset val="1"/>
      </rPr>
      <t xml:space="preserve">MANUTENÇÃO </t>
    </r>
    <r>
      <rPr>
        <b val="true"/>
        <sz val="10"/>
        <color rgb="FF000000"/>
        <rFont val="Arial"/>
        <family val="2"/>
        <charset val="1"/>
      </rPr>
      <t xml:space="preserve">CORRETIVA</t>
    </r>
    <r>
      <rPr>
        <sz val="10"/>
        <color rgb="FF000000"/>
        <rFont val="Arial"/>
        <family val="2"/>
        <charset val="1"/>
      </rPr>
      <t xml:space="preserve"> NOBREAK 30KVA (RESERVA DATACENTER)</t>
    </r>
  </si>
  <si>
    <t xml:space="preserve">TOTAL ITEM 2</t>
  </si>
  <si>
    <t xml:space="preserve">PEC-G2</t>
  </si>
  <si>
    <t xml:space="preserve">PEÇAS DE REPOSIÇÃO - ITEM 2</t>
  </si>
  <si>
    <t xml:space="preserve">TOTAL ITEM 2 - PEÇAS</t>
  </si>
  <si>
    <t xml:space="preserve">GRP1</t>
  </si>
  <si>
    <t xml:space="preserve">GRUPO 1</t>
  </si>
  <si>
    <r>
      <rPr>
        <sz val="9"/>
        <color rgb="FF000000"/>
        <rFont val="Arial"/>
        <family val="2"/>
        <charset val="1"/>
      </rPr>
      <t xml:space="preserve">SERVIÇOS DE MANUTENÇÃO CORRETIVA OU EMERGENCIAL DE </t>
    </r>
    <r>
      <rPr>
        <b val="true"/>
        <u val="single"/>
        <sz val="9"/>
        <color rgb="FF000000"/>
        <rFont val="Arial"/>
        <family val="2"/>
        <charset val="1"/>
      </rPr>
      <t xml:space="preserve">NOBREAKS ABAIXO DE 30 KVA</t>
    </r>
    <r>
      <rPr>
        <sz val="9"/>
        <color rgb="FF000000"/>
        <rFont val="Arial"/>
        <family val="2"/>
        <charset val="1"/>
      </rPr>
      <t xml:space="preserve"> POR DEMANDA - FORNECIMENTO DE NOBREAKS</t>
    </r>
  </si>
  <si>
    <t xml:space="preserve">ITEM 3</t>
  </si>
  <si>
    <t xml:space="preserve">04.02a</t>
  </si>
  <si>
    <t xml:space="preserve">DIÁRIAS PARA FÓRUNS DO INTERIOR</t>
  </si>
  <si>
    <t xml:space="preserve">Diária</t>
  </si>
  <si>
    <t xml:space="preserve">04.02b</t>
  </si>
  <si>
    <t xml:space="preserve">DESLOCAMENTO PARA FÓRUNS DO INTERIOR</t>
  </si>
  <si>
    <t xml:space="preserve">R$/Km</t>
  </si>
  <si>
    <t xml:space="preserve">04.01</t>
  </si>
  <si>
    <t xml:space="preserve">MANUTENÇÃO CORRETIVA NOBREAKS 11 A 20 KVA</t>
  </si>
  <si>
    <t xml:space="preserve">04.04</t>
  </si>
  <si>
    <t xml:space="preserve">MANUTENÇÃO CORRETIVA NOBREAKS DE 8 A 10 KVA</t>
  </si>
  <si>
    <t xml:space="preserve">04.05</t>
  </si>
  <si>
    <t xml:space="preserve">MANUTENÇÃO CORRETIVA NOBREAKS ATÉ 7 KVA</t>
  </si>
  <si>
    <t xml:space="preserve">TOTAL ITEM 3</t>
  </si>
  <si>
    <t xml:space="preserve">PEÇAS</t>
  </si>
  <si>
    <t xml:space="preserve">PEC-IT3</t>
  </si>
  <si>
    <t xml:space="preserve">PEÇAS DE REPOSIÇÃO - GRUPO 1 - ORIGINAIS</t>
  </si>
  <si>
    <t xml:space="preserve">P-IT3A</t>
  </si>
  <si>
    <t xml:space="preserve">PEÇAS DE REPOSIÇÃO - GRUPO 1 - RECONDICIONADA</t>
  </si>
  <si>
    <t xml:space="preserve">TOTAL ITEM 3 - PEÇAS</t>
  </si>
  <si>
    <t xml:space="preserve">ITEM 4</t>
  </si>
  <si>
    <t xml:space="preserve">03.01</t>
  </si>
  <si>
    <t xml:space="preserve">AQUISIÇÃO NOBREAKS 10 KVAS COM INSTALAÇÃO</t>
  </si>
  <si>
    <t xml:space="preserve">ITEM 5</t>
  </si>
  <si>
    <t xml:space="preserve">03.02</t>
  </si>
  <si>
    <t xml:space="preserve">AQUISIÇÃO NOBREAKS 20 KVAS COM INSTALAÇÃO</t>
  </si>
  <si>
    <t xml:space="preserve">TOTAL SEM BDI</t>
  </si>
  <si>
    <t xml:space="preserve">TOTAIS</t>
  </si>
  <si>
    <t xml:space="preserve">TOTAL GERAL SEM BDI</t>
  </si>
  <si>
    <t xml:space="preserve">PERCENTUAIS DE BDI</t>
  </si>
  <si>
    <t xml:space="preserve">BDI</t>
  </si>
  <si>
    <t xml:space="preserve">TOTAIS COM BDI</t>
  </si>
  <si>
    <t xml:space="preserve">R$/m2</t>
  </si>
  <si>
    <t xml:space="preserve">TABELA DE FORNECIMENTO DE PEÇAS  E QUIPAMENTOS  - NOBREAKS</t>
  </si>
  <si>
    <t xml:space="preserve">RECONDICIONAMENTO</t>
  </si>
  <si>
    <t xml:space="preserve">Materiais</t>
  </si>
  <si>
    <t xml:space="preserve">UNID.</t>
  </si>
  <si>
    <t xml:space="preserve">QTD</t>
  </si>
  <si>
    <t xml:space="preserve">Custo</t>
  </si>
  <si>
    <t xml:space="preserve">PESQUISA.67</t>
  </si>
  <si>
    <t xml:space="preserve">Cartão 886 002 – Placa de Varistores - NOBREAK ENGETRON DOUBLE WAY 125KVA</t>
  </si>
  <si>
    <t xml:space="preserve">UN.</t>
  </si>
  <si>
    <t xml:space="preserve">PESQUISA.68</t>
  </si>
  <si>
    <t xml:space="preserve">Cartão 891 Drive IGBT Double Way Trifásico - NOBREAK ENGETRON DOUBLE WAY 125KVA</t>
  </si>
  <si>
    <t xml:space="preserve">PESQUISA.69</t>
  </si>
  <si>
    <t xml:space="preserve">Cartão 876-002 – Linha DWTT Disparo de Chave Estática  - NOBREAK ENGETRON DOUBLE WAY 125KVA</t>
  </si>
  <si>
    <t xml:space="preserve">PESQUISA.70</t>
  </si>
  <si>
    <t xml:space="preserve">Cartão CPU 1119-002/1120 c/ cabo sensor de temp p/ DWTT50-125 220/380  - NOBREAK ENGETRON DOUBLE WAY 125KVA</t>
  </si>
  <si>
    <t xml:space="preserve">PESQUISA.71</t>
  </si>
  <si>
    <t xml:space="preserve">Cartão 946 Fonte Doble Way Trifásico 380V - NOBREAK ENGETRON DOUBLE WAY 125KVA</t>
  </si>
  <si>
    <t xml:space="preserve">PESQUISA.72</t>
  </si>
  <si>
    <t xml:space="preserve">CAPACITOR POLIPROPILENO 20UF 450V - CONJUNTO 3 NOBREAK ENGETRON DOUBLE WAY 125KVA</t>
  </si>
  <si>
    <t xml:space="preserve">PESQUISA.73</t>
  </si>
  <si>
    <t xml:space="preserve">CAPACITOR ELETROLITICO 1800UF X 500V - NOBREAK ENGETRON DOUBLE WAY 125KVA</t>
  </si>
  <si>
    <t xml:space="preserve">PESQUISA.74</t>
  </si>
  <si>
    <t xml:space="preserve">Fusível 200A/500V NH1 Ultra Rápido Classe AR Ref 250SP1 55 - NOBREAK ENGETRON DOUBLE WAY 125KVA</t>
  </si>
  <si>
    <t xml:space="preserve">PESQUISA.75</t>
  </si>
  <si>
    <t xml:space="preserve">Fusível 250A/500V NH1 Ultra Rápido Classe AR Ref 250SP1 55 - NOBREAK ENGETRON DOUBLE WAY 125KVA</t>
  </si>
  <si>
    <t xml:space="preserve">PESQUISA.76</t>
  </si>
  <si>
    <t xml:space="preserve">Fusível 200A/1100V - NOBREAK ENGETRON DOUBLE WAY 125KVA</t>
  </si>
  <si>
    <t xml:space="preserve">PESQUISA.77</t>
  </si>
  <si>
    <t xml:space="preserve">Miniventilador 120x120x38mm 115/230V Modelo SF1212AD BL GN 115CFN - NOBREAK ENGETRON DOUBLE WAY 125KVA</t>
  </si>
  <si>
    <t xml:space="preserve">PESQUISA.78</t>
  </si>
  <si>
    <t xml:space="preserve">Módulo de Diodo SKKD 46/08 - NOBREAK ENGETRON DOUBLE WAY 125KVA</t>
  </si>
  <si>
    <t xml:space="preserve">PESQUISA.79</t>
  </si>
  <si>
    <t xml:space="preserve">Módulo Tiristor SKKT 273/12E - NOBREAK ENGETRON DOUBLE WAY 125KVA</t>
  </si>
  <si>
    <t xml:space="preserve">PESQUISA.80</t>
  </si>
  <si>
    <t xml:space="preserve">Módulo de Potência SKM200GB 128D - NOBREAK ENGETRON DOUBLE WAY 125KVA</t>
  </si>
  <si>
    <t xml:space="preserve">PESQUISA.85</t>
  </si>
  <si>
    <t xml:space="preserve">BATERIAS SELADAS VLRA - NOBREAKS ENGETRON DOBLE WAY 125 KVA</t>
  </si>
  <si>
    <t xml:space="preserve">PESQUISA.57</t>
  </si>
  <si>
    <t xml:space="preserve">Main Power PCB - NOBREAK ATA HI POWER PRO 20 KVA</t>
  </si>
  <si>
    <t xml:space="preserve">PESQUISA.58</t>
  </si>
  <si>
    <t xml:space="preserve">Control PCB - NOBREAK ATA HI POWER PRO 20 KVA</t>
  </si>
  <si>
    <t xml:space="preserve">PESQUISA.59</t>
  </si>
  <si>
    <t xml:space="preserve">CPCBA PFC1 - NOBREAK ATA HI POWER PRO 30 KVA</t>
  </si>
  <si>
    <t xml:space="preserve">PESQUISA.60</t>
  </si>
  <si>
    <t xml:space="preserve">CPCBA PFC3 - NOBREAK ATA HI POWER PRO 30 KVA</t>
  </si>
  <si>
    <t xml:space="preserve">PESQUISA.61</t>
  </si>
  <si>
    <t xml:space="preserve">CPCBA INV1 - NOBREAK ATA HI POWER PRO 30 KVA</t>
  </si>
  <si>
    <t xml:space="preserve">PESQUISA.62</t>
  </si>
  <si>
    <t xml:space="preserve">CPCBA INV3 - NOBREAK ATA HI POWER PRO 30 KVA</t>
  </si>
  <si>
    <t xml:space="preserve">PESQUISA.63</t>
  </si>
  <si>
    <t xml:space="preserve">PFC Control PCB - NOBREAK ATA HI POWER PRO 30 KVA</t>
  </si>
  <si>
    <t xml:space="preserve">PESQUISA.64</t>
  </si>
  <si>
    <t xml:space="preserve">Carregador de Bateria - NOBREAK ATA HI POWER PRO 30 KVA</t>
  </si>
  <si>
    <t xml:space="preserve">PESQUISA.65</t>
  </si>
  <si>
    <t xml:space="preserve">CPCBA Main - NOBREAK ATA HI POWER PRO 60 KVA</t>
  </si>
  <si>
    <t xml:space="preserve">PESQUISA.66</t>
  </si>
  <si>
    <t xml:space="preserve">CPCBA CHG - NOBREAK ATA HI POWER PRO 60 KVA</t>
  </si>
  <si>
    <t xml:space="preserve">PESQUISA.34</t>
  </si>
  <si>
    <t xml:space="preserve">BATERIA ESTACIONARIA VRLA 45 AH - NOBREAK GALAXY</t>
  </si>
  <si>
    <t xml:space="preserve">GRUPO 3</t>
  </si>
  <si>
    <t xml:space="preserve">PEC-G3</t>
  </si>
  <si>
    <t xml:space="preserve">PESQUISA.45</t>
  </si>
  <si>
    <t xml:space="preserve">PLACA INVN3 8-12 KVA - NOBREAK LOGMASTER</t>
  </si>
  <si>
    <t xml:space="preserve">PESQUISA.46</t>
  </si>
  <si>
    <t xml:space="preserve">PFCBN2 10-12KVA - NOBREAK LOGMASTER</t>
  </si>
  <si>
    <t xml:space="preserve">PESQUISA.47</t>
  </si>
  <si>
    <t xml:space="preserve">FCHAV3 - NOBREAK LOGMASTER</t>
  </si>
  <si>
    <t xml:space="preserve">PESQUISA.48</t>
  </si>
  <si>
    <t xml:space="preserve">PC6 10 KVA - NOBREAK LOGMASTER</t>
  </si>
  <si>
    <t xml:space="preserve">PESQUISA.49</t>
  </si>
  <si>
    <t xml:space="preserve">PLACA BYPASS6 10 KVA - NOBREAK LOGMASTER</t>
  </si>
  <si>
    <t xml:space="preserve">PESQUISA.50</t>
  </si>
  <si>
    <t xml:space="preserve">PONTE RETIFICADORA 10 KVA - NOBREAK LOGMASTER</t>
  </si>
  <si>
    <t xml:space="preserve">PESQUISA.51</t>
  </si>
  <si>
    <t xml:space="preserve">FONTE DRV - NOBREAK LOGMASTER</t>
  </si>
  <si>
    <t xml:space="preserve">PESQUISA.52</t>
  </si>
  <si>
    <t xml:space="preserve">PLACA PDSP7 - NOBREAK LOGMASTER</t>
  </si>
  <si>
    <t xml:space="preserve">M</t>
  </si>
  <si>
    <t xml:space="preserve">PESQUISA.53</t>
  </si>
  <si>
    <t xml:space="preserve">TRAFO ISOLADOR 10 KVA - NOBREAK LOGMASTER</t>
  </si>
  <si>
    <t xml:space="preserve">PESQUISA.54</t>
  </si>
  <si>
    <t xml:space="preserve">RELÉ DE POTENCIA 80A - NOBREAK LOGMASTER</t>
  </si>
  <si>
    <t xml:space="preserve">PESQUISA.55</t>
  </si>
  <si>
    <t xml:space="preserve">VENTILADOR - NOBREAK LOGMASTER</t>
  </si>
  <si>
    <t xml:space="preserve">PESQUISA.56</t>
  </si>
  <si>
    <t xml:space="preserve">CAP TAC 60 uF/250V - NOBREAK LOGMASTER</t>
  </si>
  <si>
    <t xml:space="preserve">PESQUISA.81</t>
  </si>
  <si>
    <t xml:space="preserve">LogWeb - NOBREAK LOGMASTER</t>
  </si>
  <si>
    <t xml:space="preserve">PESQUISA.82</t>
  </si>
  <si>
    <t xml:space="preserve">PEÇAS EQUIP TS SYAL - TS63 PLACA DE CONTROLE NOBREAK LOGMASTER</t>
  </si>
  <si>
    <t xml:space="preserve">PESQUISA.83</t>
  </si>
  <si>
    <t xml:space="preserve">PEÇAS EQUIP TS SYAL - TS66 PLACA DE CONTROLE NOBREAK LOGMASTER</t>
  </si>
  <si>
    <t xml:space="preserve">PESQUISA.84</t>
  </si>
  <si>
    <t xml:space="preserve">PEÇAS EQUIP TS SYAL - TS120 PLACA DE CONTROLE NOBREAK LOGMASTER</t>
  </si>
  <si>
    <t xml:space="preserve">PESQUISA.86</t>
  </si>
  <si>
    <t xml:space="preserve">BATERIAS SELADAS VLRA - NOBREAKS LOGMASTER 10 KVA E 20 KVA</t>
  </si>
</sst>
</file>

<file path=xl/styles.xml><?xml version="1.0" encoding="utf-8"?>
<styleSheet xmlns="http://schemas.openxmlformats.org/spreadsheetml/2006/main">
  <numFmts count="19">
    <numFmt numFmtId="164" formatCode="General"/>
    <numFmt numFmtId="165" formatCode="&quot; R$ &quot;#,##0.00\ ;&quot;-R$ &quot;#,##0.00\ ;&quot; R$ -&quot;#\ ;@\ "/>
    <numFmt numFmtId="166" formatCode="_-&quot;R$ &quot;* #,##0.00_-;&quot;-R$ &quot;* #,##0.00_-;_-&quot;R$ &quot;* \-??_-;_-@_-"/>
    <numFmt numFmtId="167" formatCode="0%"/>
    <numFmt numFmtId="168" formatCode="#,##0.00\ ;&quot; (&quot;#,##0.00\);&quot; -&quot;#\ ;@\ "/>
    <numFmt numFmtId="169" formatCode="#,##0.00\ ;\-#,##0.00\ ;&quot; -&quot;#\ ;@\ "/>
    <numFmt numFmtId="170" formatCode="[$-416]D/M/YYYY"/>
    <numFmt numFmtId="171" formatCode="&quot;R$ &quot;#,##0.00"/>
    <numFmt numFmtId="172" formatCode="0.00"/>
    <numFmt numFmtId="173" formatCode="0"/>
    <numFmt numFmtId="174" formatCode="&quot;R$ &quot;#,##0.00"/>
    <numFmt numFmtId="175" formatCode="0&quot; diárias&quot;"/>
    <numFmt numFmtId="176" formatCode="#,##0&quot; km&quot;"/>
    <numFmt numFmtId="177" formatCode="0&quot; viagens&quot;"/>
    <numFmt numFmtId="178" formatCode="0&quot;  reparo&quot;"/>
    <numFmt numFmtId="179" formatCode="0.00%"/>
    <numFmt numFmtId="180" formatCode="#,##0.00"/>
    <numFmt numFmtId="181" formatCode="0.000%"/>
    <numFmt numFmtId="182" formatCode="General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SimSun"/>
      <family val="2"/>
      <charset val="1"/>
    </font>
    <font>
      <sz val="10"/>
      <name val="Arial"/>
      <family val="2"/>
      <charset val="1"/>
    </font>
    <font>
      <b val="true"/>
      <sz val="15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u val="single"/>
      <sz val="9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5"/>
      <color rgb="FFFFFFFF"/>
      <name val="Arial"/>
      <family val="2"/>
      <charset val="1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Verdana"/>
      <family val="2"/>
      <charset val="1"/>
    </font>
    <font>
      <sz val="8"/>
      <color rgb="FFFFFFFF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E6E6E6"/>
      </patternFill>
    </fill>
    <fill>
      <patternFill patternType="solid">
        <fgColor rgb="FFE6E6E6"/>
        <bgColor rgb="FFFFF2CC"/>
      </patternFill>
    </fill>
    <fill>
      <patternFill patternType="solid">
        <fgColor rgb="FF7F7F7F"/>
        <bgColor rgb="FF969696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3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17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2" borderId="1" xfId="17" applyFont="true" applyBorder="true" applyAlignment="true" applyProtection="true">
      <alignment horizontal="general" vertical="bottom" textRotation="0" wrapText="true" indent="0" shrinkToFit="false" readingOrder="1"/>
      <protection locked="true" hidden="false"/>
    </xf>
    <xf numFmtId="166" fontId="12" fillId="2" borderId="2" xfId="17" applyFont="true" applyBorder="true" applyAlignment="true" applyProtection="true">
      <alignment horizontal="general" vertical="bottom" textRotation="0" wrapText="true" indent="0" shrinkToFit="false" readingOrder="1"/>
      <protection locked="true" hidden="false"/>
    </xf>
    <xf numFmtId="166" fontId="12" fillId="2" borderId="3" xfId="17" applyFont="true" applyBorder="true" applyAlignment="true" applyProtection="true">
      <alignment horizontal="general" vertical="bottom" textRotation="0" wrapText="true" indent="0" shrinkToFit="false" readingOrder="1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4" xfId="17" applyFont="true" applyBorder="true" applyAlignment="true" applyProtection="true">
      <alignment horizontal="general" vertical="bottom" textRotation="0" wrapText="true" indent="0" shrinkToFit="false" readingOrder="1"/>
      <protection locked="true" hidden="false"/>
    </xf>
    <xf numFmtId="164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2" borderId="5" xfId="17" applyFont="true" applyBorder="true" applyAlignment="true" applyProtection="true">
      <alignment horizontal="left" vertical="bottom" textRotation="0" wrapText="true" indent="0" shrinkToFit="false" readingOrder="1"/>
      <protection locked="true" hidden="false"/>
    </xf>
    <xf numFmtId="166" fontId="16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7" xfId="17" applyFont="true" applyBorder="true" applyAlignment="true" applyProtection="true">
      <alignment horizontal="general" vertical="bottom" textRotation="0" wrapText="true" indent="0" shrinkToFit="false" readingOrder="1"/>
      <protection locked="true" hidden="false"/>
    </xf>
    <xf numFmtId="164" fontId="18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9" xfId="17" applyFont="true" applyBorder="true" applyAlignment="true" applyProtection="true">
      <alignment horizontal="general" vertical="bottom" textRotation="0" wrapText="true" indent="0" shrinkToFit="false" readingOrder="1"/>
      <protection locked="true" hidden="false"/>
    </xf>
    <xf numFmtId="171" fontId="1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9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0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3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0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9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10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0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4" fontId="1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75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6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1" fontId="19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2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9" fontId="19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80" fontId="1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1" fontId="11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81" fontId="11" fillId="2" borderId="0" xfId="1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9" fontId="11" fillId="2" borderId="0" xfId="1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2" borderId="0" xfId="1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21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82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9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2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2" borderId="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1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Moeda 2 2" xfId="21"/>
    <cellStyle name="Moeda 3" xfId="22"/>
    <cellStyle name="Normal 2" xfId="23"/>
    <cellStyle name="Normal 2 2" xfId="24"/>
    <cellStyle name="Normal 2 3" xfId="25"/>
    <cellStyle name="Normal 3" xfId="26"/>
    <cellStyle name="Normal 4" xfId="27"/>
    <cellStyle name="Porcentagem 2" xfId="28"/>
    <cellStyle name="Texto Explicativo 2" xfId="29"/>
    <cellStyle name="Texto Explicativo 3" xfId="30"/>
    <cellStyle name="Vírgula 2" xfId="3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2CC"/>
      <rgbColor rgb="FFE6E6E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85680</xdr:colOff>
      <xdr:row>1</xdr:row>
      <xdr:rowOff>66600</xdr:rowOff>
    </xdr:from>
    <xdr:to>
      <xdr:col>4</xdr:col>
      <xdr:colOff>191880</xdr:colOff>
      <xdr:row>3</xdr:row>
      <xdr:rowOff>172800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297000" y="257040"/>
          <a:ext cx="1942560" cy="487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81720</xdr:colOff>
      <xdr:row>40</xdr:row>
      <xdr:rowOff>27360</xdr:rowOff>
    </xdr:from>
    <xdr:to>
      <xdr:col>9</xdr:col>
      <xdr:colOff>796320</xdr:colOff>
      <xdr:row>53</xdr:row>
      <xdr:rowOff>190080</xdr:rowOff>
    </xdr:to>
    <xdr:sp>
      <xdr:nvSpPr>
        <xdr:cNvPr id="1" name="CustomShape 1"/>
        <xdr:cNvSpPr/>
      </xdr:nvSpPr>
      <xdr:spPr>
        <a:xfrm>
          <a:off x="81720" y="8390160"/>
          <a:ext cx="11993400" cy="25534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 algn="just">
            <a:lnSpc>
              <a:spcPct val="100000"/>
            </a:lnSpc>
          </a:pPr>
          <a:r>
            <a:rPr b="1" lang="pt-BR" sz="1000" spc="-1" strike="noStrike">
              <a:solidFill>
                <a:srgbClr val="000000"/>
              </a:solidFill>
              <a:latin typeface="Arial"/>
            </a:rPr>
            <a:t>NOTAS''</a:t>
          </a:r>
          <a:endParaRPr b="0" lang="pt-BR" sz="1000" spc="-1" strike="noStrike">
            <a:latin typeface="Times New Roman"/>
          </a:endParaRPr>
        </a:p>
        <a:p>
          <a:pPr algn="just">
            <a:lnSpc>
              <a:spcPct val="150000"/>
            </a:lnSpc>
          </a:pPr>
          <a:r>
            <a:rPr b="0" lang="pt-BR" sz="1000" spc="-1" strike="noStrike">
              <a:solidFill>
                <a:srgbClr val="000000"/>
              </a:solidFill>
              <a:latin typeface="Arial"/>
            </a:rPr>
            <a:t>1 - O local deverá  ser vistoriado previamente, para a constatação de peculiaridades dos serviços e programação da execução dos mesmos, devendo esta, ser apresentada também previamente. </a:t>
          </a:r>
          <a:endParaRPr b="0" lang="pt-BR" sz="1000" spc="-1" strike="noStrike">
            <a:latin typeface="Times New Roman"/>
          </a:endParaRPr>
        </a:p>
        <a:p>
          <a:pPr algn="just">
            <a:lnSpc>
              <a:spcPct val="150000"/>
            </a:lnSpc>
          </a:pPr>
          <a:r>
            <a:rPr b="0" lang="pt-BR" sz="1000" spc="-1" strike="noStrike">
              <a:solidFill>
                <a:srgbClr val="000000"/>
              </a:solidFill>
              <a:latin typeface="Arial"/>
            </a:rPr>
            <a:t>2 - O local de execução dos serviços deverá ser suficientemente protegido (equipamentos, utensílios, mobiliários, etc.). Todas as partes afetadas deverão ser inteiramente recompostas. </a:t>
          </a:r>
          <a:endParaRPr b="0" lang="pt-BR" sz="1000" spc="-1" strike="noStrike">
            <a:latin typeface="Times New Roman"/>
          </a:endParaRPr>
        </a:p>
        <a:p>
          <a:pPr algn="just">
            <a:lnSpc>
              <a:spcPct val="150000"/>
            </a:lnSpc>
          </a:pPr>
          <a:r>
            <a:rPr b="0" lang="pt-BR" sz="1000" spc="-1" strike="noStrike">
              <a:solidFill>
                <a:srgbClr val="000000"/>
              </a:solidFill>
              <a:latin typeface="Arial"/>
            </a:rPr>
            <a:t>3 - Os quantitativos e os custos desta planilha orçamentária estão compatíveis com os quantitativos do Projeto Básico / Executivo</a:t>
          </a:r>
          <a:endParaRPr b="0" lang="pt-BR" sz="1000" spc="-1" strike="noStrike">
            <a:latin typeface="Times New Roman"/>
          </a:endParaRPr>
        </a:p>
        <a:p>
          <a:pPr algn="just">
            <a:lnSpc>
              <a:spcPct val="150000"/>
            </a:lnSpc>
          </a:pPr>
          <a:r>
            <a:rPr b="0" lang="pt-BR" sz="1000" spc="-1" strike="noStrike">
              <a:solidFill>
                <a:srgbClr val="000000"/>
              </a:solidFill>
              <a:latin typeface="Arial"/>
            </a:rPr>
            <a:t>4 - Prazo provável de vigência do contrato é de 365 (trezentos e sessenta e cinco dias), podendo ser prorrogado por até 60 meses (art. 57, II, Lei 8.666/93</a:t>
          </a:r>
          <a:endParaRPr b="0" lang="pt-BR" sz="1000" spc="-1" strike="noStrike">
            <a:latin typeface="Times New Roman"/>
          </a:endParaRPr>
        </a:p>
        <a:p>
          <a:pPr algn="just">
            <a:lnSpc>
              <a:spcPct val="150000"/>
            </a:lnSpc>
          </a:pPr>
          <a:r>
            <a:rPr b="0" lang="pt-BR" sz="1000" spc="-1" strike="noStrike">
              <a:solidFill>
                <a:srgbClr val="000000"/>
              </a:solidFill>
              <a:latin typeface="Arial"/>
            </a:rPr>
            <a:t>5 - O Sistema de Custos empregado atende ao Decreto 7983/13 e às recomendações TCU, CNJ e CSJT mais recentes e encontra-se descrito no Caderno Técnico, tópico "Sistema de Custos".</a:t>
          </a:r>
          <a:endParaRPr b="0" lang="pt-BR" sz="1000" spc="-1" strike="noStrike">
            <a:latin typeface="Times New Roman"/>
          </a:endParaRPr>
        </a:p>
        <a:p>
          <a:pPr algn="just">
            <a:lnSpc>
              <a:spcPct val="100000"/>
            </a:lnSpc>
          </a:pPr>
          <a:r>
            <a:rPr b="0" lang="pt-BR" sz="1000" spc="-1" strike="noStrike">
              <a:solidFill>
                <a:srgbClr val="000000"/>
              </a:solidFill>
              <a:latin typeface="Arial"/>
            </a:rPr>
            <a:t>6 - ENCARGOS SOCIAIS / DESONERAÇÃO</a:t>
          </a:r>
          <a:endParaRPr b="0" lang="pt-BR" sz="1000" spc="-1" strike="noStrike">
            <a:latin typeface="Times New Roman"/>
          </a:endParaRPr>
        </a:p>
        <a:p>
          <a:pPr algn="just">
            <a:lnSpc>
              <a:spcPct val="100000"/>
            </a:lnSpc>
          </a:pPr>
          <a:r>
            <a:rPr b="0" lang="pt-BR" sz="1000" spc="-1" strike="noStrike">
              <a:solidFill>
                <a:srgbClr val="000000"/>
              </a:solidFill>
              <a:latin typeface="Arial"/>
            </a:rPr>
            <a:t>                 </a:t>
          </a:r>
          <a:r>
            <a:rPr b="0" lang="pt-BR" sz="1000" spc="-1" strike="noStrike">
              <a:solidFill>
                <a:srgbClr val="000000"/>
              </a:solidFill>
              <a:latin typeface="Arial"/>
            </a:rPr>
            <a:t>87,60% (Horista - UTILIZADA PARA MÃO DE OBRA DIRETAMENTE LIGADA A EXECUÇÃO DE SERVIÇOS)</a:t>
          </a:r>
          <a:endParaRPr b="0" lang="pt-BR" sz="1000" spc="-1" strike="noStrike">
            <a:latin typeface="Times New Roman"/>
          </a:endParaRPr>
        </a:p>
        <a:p>
          <a:pPr algn="just">
            <a:lnSpc>
              <a:spcPct val="100000"/>
            </a:lnSpc>
          </a:pPr>
          <a:r>
            <a:rPr b="0" lang="pt-BR" sz="1000" spc="-1" strike="noStrike">
              <a:solidFill>
                <a:srgbClr val="000000"/>
              </a:solidFill>
              <a:latin typeface="Arial"/>
            </a:rPr>
            <a:t>                </a:t>
          </a:r>
          <a:r>
            <a:rPr b="0" lang="pt-BR" sz="1000" spc="-1" strike="noStrike">
              <a:solidFill>
                <a:srgbClr val="000000"/>
              </a:solidFill>
              <a:latin typeface="Arial"/>
            </a:rPr>
            <a:t>50,47% (Mensalista - UTILIZADA PARA MÃO DE OBRA INDIRETA)</a:t>
          </a:r>
          <a:endParaRPr b="0" lang="pt-BR" sz="1000" spc="-1" strike="noStrike">
            <a:latin typeface="Times New Roman"/>
          </a:endParaRPr>
        </a:p>
        <a:p>
          <a:pPr algn="just">
            <a:lnSpc>
              <a:spcPct val="100000"/>
            </a:lnSpc>
          </a:pPr>
          <a:r>
            <a:rPr b="0" lang="pt-BR" sz="1000" spc="-1" strike="noStrike">
              <a:solidFill>
                <a:srgbClr val="000000"/>
              </a:solidFill>
              <a:latin typeface="Arial"/>
            </a:rPr>
            <a:t>7 - Os materiais e serviços devem atender ao Termo de Referência e, subsidiariamente, aos cadernos técnicos da Caixa Economica Federal, às Fichas Tecnicas publicadas no SINAPI,  fichas de fabricantes e às práticas da SEAP (Disponível para download no site Compras Governamentais)</a:t>
          </a:r>
          <a:endParaRPr b="0" lang="pt-BR" sz="10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76320</xdr:colOff>
      <xdr:row>0</xdr:row>
      <xdr:rowOff>0</xdr:rowOff>
    </xdr:from>
    <xdr:to>
      <xdr:col>2</xdr:col>
      <xdr:colOff>336960</xdr:colOff>
      <xdr:row>1</xdr:row>
      <xdr:rowOff>64440</xdr:rowOff>
    </xdr:to>
    <xdr:pic>
      <xdr:nvPicPr>
        <xdr:cNvPr id="2" name="Imagem 3" descr=""/>
        <xdr:cNvPicPr/>
      </xdr:nvPicPr>
      <xdr:blipFill>
        <a:blip r:embed="rId1"/>
        <a:stretch/>
      </xdr:blipFill>
      <xdr:spPr>
        <a:xfrm>
          <a:off x="76320" y="0"/>
          <a:ext cx="1459800" cy="349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C55A11"/>
    <pageSetUpPr fitToPage="true"/>
  </sheetPr>
  <dimension ref="B2:Q3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5" min="5" style="0" width="10.71"/>
  </cols>
  <sheetData>
    <row r="2" customFormat="false" ht="15" hidden="false" customHeight="false" outlineLevel="0" collapsed="false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customFormat="false" ht="15" hidden="false" customHeight="fals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customFormat="false" ht="19.5" hidden="false" customHeight="false" outlineLevel="0" collapsed="false">
      <c r="B4" s="4"/>
      <c r="C4" s="5"/>
      <c r="D4" s="5"/>
      <c r="E4" s="5"/>
      <c r="F4" s="5"/>
      <c r="G4" s="5"/>
      <c r="H4" s="5"/>
      <c r="I4" s="5"/>
      <c r="J4" s="5"/>
      <c r="K4" s="5"/>
      <c r="L4" s="7"/>
      <c r="M4" s="5"/>
      <c r="N4" s="5"/>
      <c r="O4" s="5"/>
      <c r="P4" s="5"/>
      <c r="Q4" s="6"/>
    </row>
    <row r="5" customFormat="false" ht="19.5" hidden="false" customHeight="false" outlineLevel="0" collapsed="false">
      <c r="B5" s="8" t="s">
        <v>0</v>
      </c>
      <c r="C5" s="5"/>
      <c r="D5" s="5"/>
      <c r="E5" s="5"/>
      <c r="F5" s="5"/>
      <c r="G5" s="5"/>
      <c r="H5" s="5" t="s">
        <v>1</v>
      </c>
      <c r="J5" s="5"/>
      <c r="K5" s="5"/>
      <c r="L5" s="5"/>
      <c r="M5" s="5"/>
      <c r="N5" s="5"/>
      <c r="O5" s="5"/>
      <c r="P5" s="5"/>
      <c r="Q5" s="6"/>
    </row>
    <row r="6" customFormat="false" ht="17.25" hidden="false" customHeight="false" outlineLevel="0" collapsed="false">
      <c r="B6" s="9" t="s">
        <v>2</v>
      </c>
      <c r="C6" s="5"/>
      <c r="D6" s="5"/>
      <c r="E6" s="5"/>
      <c r="F6" s="5"/>
      <c r="G6" s="5"/>
      <c r="H6" s="5" t="s">
        <v>3</v>
      </c>
      <c r="J6" s="5"/>
      <c r="K6" s="5"/>
      <c r="L6" s="5"/>
      <c r="M6" s="5"/>
      <c r="N6" s="5"/>
      <c r="O6" s="5"/>
      <c r="P6" s="5"/>
      <c r="Q6" s="6"/>
    </row>
    <row r="7" customFormat="false" ht="15" hidden="false" customHeight="false" outlineLevel="0" collapsed="false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customFormat="false" ht="15" hidden="false" customHeight="false" outlineLevel="0" collapsed="false">
      <c r="B8" s="10" t="s">
        <v>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customFormat="false" ht="15" hidden="false" customHeight="false" outlineLevel="0" collapsed="false">
      <c r="B9" s="4"/>
      <c r="C9" s="5" t="s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customFormat="false" ht="15" hidden="false" customHeight="false" outlineLevel="0" collapsed="false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</row>
    <row r="11" customFormat="false" ht="15" hidden="false" customHeight="false" outlineLevel="0" collapsed="false">
      <c r="B11" s="11" t="s">
        <v>6</v>
      </c>
      <c r="C11" s="5"/>
      <c r="D11" s="5"/>
      <c r="E11" s="12" t="n">
        <f aca="true">TODAY()</f>
        <v>44145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</row>
    <row r="12" customFormat="false" ht="15" hidden="false" customHeight="false" outlineLevel="0" collapsed="false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</row>
    <row r="13" customFormat="false" ht="15" hidden="false" customHeight="false" outlineLevel="0" collapsed="false">
      <c r="B13" s="10" t="s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</row>
    <row r="14" customFormat="false" ht="15" hidden="false" customHeight="false" outlineLevel="0" collapsed="false">
      <c r="B14" s="10"/>
      <c r="C14" s="5"/>
      <c r="D14" s="5"/>
      <c r="E14" s="13" t="s">
        <v>7</v>
      </c>
      <c r="F14" s="5"/>
      <c r="G14" s="5" t="s">
        <v>8</v>
      </c>
      <c r="H14" s="5"/>
      <c r="I14" s="5"/>
      <c r="J14" s="5"/>
      <c r="K14" s="5"/>
      <c r="L14" s="5"/>
      <c r="M14" s="5"/>
      <c r="N14" s="5"/>
      <c r="O14" s="5"/>
      <c r="P14" s="5"/>
      <c r="Q14" s="6"/>
    </row>
    <row r="15" customFormat="false" ht="15" hidden="false" customHeight="false" outlineLevel="0" collapsed="false">
      <c r="B15" s="10"/>
      <c r="C15" s="5"/>
      <c r="D15" s="5"/>
      <c r="E15" s="5" t="s">
        <v>9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</row>
    <row r="16" customFormat="false" ht="15" hidden="false" customHeight="false" outlineLevel="0" collapsed="false">
      <c r="B16" s="10"/>
      <c r="C16" s="5"/>
      <c r="D16" s="5"/>
      <c r="E16" s="5" t="s">
        <v>10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</row>
    <row r="17" customFormat="false" ht="11.25" hidden="false" customHeight="true" outlineLevel="0" collapsed="false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</row>
    <row r="18" customFormat="false" ht="12" hidden="false" customHeight="true" outlineLevel="0" collapsed="false">
      <c r="B18" s="4"/>
      <c r="C18" s="14" t="s">
        <v>11</v>
      </c>
      <c r="D18" s="14"/>
      <c r="E18" s="15" t="s">
        <v>12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"/>
    </row>
    <row r="19" customFormat="false" ht="15" hidden="false" customHeight="false" outlineLevel="0" collapsed="false">
      <c r="B19" s="4"/>
      <c r="C19" s="5"/>
      <c r="D19" s="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6"/>
    </row>
    <row r="20" customFormat="false" ht="15" hidden="false" customHeight="false" outlineLevel="0" collapsed="false">
      <c r="B20" s="4"/>
      <c r="C20" s="5"/>
      <c r="D20" s="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6"/>
    </row>
    <row r="21" customFormat="false" ht="15" hidden="false" customHeight="false" outlineLevel="0" collapsed="false">
      <c r="B21" s="4"/>
      <c r="C21" s="5"/>
      <c r="D21" s="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"/>
    </row>
    <row r="22" customFormat="false" ht="15" hidden="false" customHeight="false" outlineLevel="0" collapsed="false">
      <c r="B22" s="4"/>
      <c r="C22" s="5"/>
      <c r="D22" s="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customFormat="false" ht="15" hidden="false" customHeight="false" outlineLevel="0" collapsed="false">
      <c r="B23" s="4"/>
      <c r="C23" s="14" t="s">
        <v>13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</row>
    <row r="24" customFormat="false" ht="15" hidden="false" customHeight="false" outlineLevel="0" collapsed="false">
      <c r="B24" s="4"/>
      <c r="C24" s="5"/>
      <c r="D24" s="5"/>
      <c r="E24" s="1" t="s">
        <v>14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6"/>
    </row>
    <row r="25" customFormat="false" ht="15" hidden="false" customHeight="false" outlineLevel="0" collapsed="false">
      <c r="B25" s="4"/>
      <c r="C25" s="5"/>
      <c r="D25" s="5"/>
      <c r="E25" s="4" t="s">
        <v>15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  <c r="Q25" s="6"/>
    </row>
    <row r="26" customFormat="false" ht="15" hidden="false" customHeight="false" outlineLevel="0" collapsed="false">
      <c r="B26" s="4"/>
      <c r="C26" s="5"/>
      <c r="D26" s="5"/>
      <c r="E26" s="4" t="s">
        <v>16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  <c r="Q26" s="6"/>
    </row>
    <row r="27" customFormat="false" ht="15" hidden="false" customHeight="false" outlineLevel="0" collapsed="false">
      <c r="B27" s="4"/>
      <c r="C27" s="5"/>
      <c r="D27" s="5"/>
      <c r="E27" s="4" t="s">
        <v>17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6"/>
    </row>
    <row r="28" customFormat="false" ht="15" hidden="false" customHeight="false" outlineLevel="0" collapsed="false">
      <c r="B28" s="4"/>
      <c r="C28" s="5"/>
      <c r="D28" s="5"/>
      <c r="E28" s="4" t="s">
        <v>18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6"/>
    </row>
    <row r="29" customFormat="false" ht="15" hidden="false" customHeight="false" outlineLevel="0" collapsed="false">
      <c r="B29" s="4"/>
      <c r="C29" s="5"/>
      <c r="D29" s="5"/>
      <c r="E29" s="4" t="s">
        <v>19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  <c r="Q29" s="6"/>
    </row>
    <row r="30" customFormat="false" ht="15" hidden="false" customHeight="false" outlineLevel="0" collapsed="false">
      <c r="B30" s="4"/>
      <c r="C30" s="5"/>
      <c r="D30" s="5"/>
      <c r="E30" s="16" t="s">
        <v>20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8"/>
      <c r="Q30" s="6"/>
    </row>
    <row r="31" customFormat="false" ht="15" hidden="false" customHeight="false" outlineLevel="0" collapsed="false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8"/>
    </row>
  </sheetData>
  <mergeCells count="1">
    <mergeCell ref="E18:P2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2F5597"/>
    <pageSetUpPr fitToPage="true"/>
  </sheetPr>
  <dimension ref="A1:P51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6" ySplit="5" topLeftCell="G6" activePane="bottomRight" state="frozen"/>
      <selection pane="topLeft" activeCell="A1" activeCellId="0" sqref="A1"/>
      <selection pane="topRight" activeCell="G1" activeCellId="0" sqref="G1"/>
      <selection pane="bottomLeft" activeCell="A6" activeCellId="0" sqref="A6"/>
      <selection pane="bottomRight" activeCell="A22" activeCellId="0" sqref="A22"/>
    </sheetView>
  </sheetViews>
  <sheetFormatPr defaultColWidth="9.15625" defaultRowHeight="15" zeroHeight="false" outlineLevelRow="0" outlineLevelCol="0"/>
  <cols>
    <col collapsed="false" customWidth="true" hidden="false" outlineLevel="0" max="1" min="1" style="19" width="7"/>
    <col collapsed="false" customWidth="true" hidden="false" outlineLevel="0" max="2" min="2" style="19" width="10"/>
    <col collapsed="false" customWidth="true" hidden="false" outlineLevel="0" max="3" min="3" style="19" width="69.14"/>
    <col collapsed="false" customWidth="true" hidden="false" outlineLevel="0" max="4" min="4" style="20" width="6.71"/>
    <col collapsed="false" customWidth="true" hidden="false" outlineLevel="0" max="5" min="5" style="20" width="12.57"/>
    <col collapsed="false" customWidth="true" hidden="false" outlineLevel="0" max="6" min="6" style="20" width="4.86"/>
    <col collapsed="false" customWidth="true" hidden="false" outlineLevel="0" max="7" min="7" style="20" width="15.42"/>
    <col collapsed="false" customWidth="true" hidden="false" outlineLevel="0" max="8" min="8" style="20" width="17.42"/>
    <col collapsed="false" customWidth="true" hidden="false" outlineLevel="0" max="9" min="9" style="20" width="16.71"/>
    <col collapsed="false" customWidth="true" hidden="false" outlineLevel="0" max="10" min="10" style="20" width="14.7"/>
    <col collapsed="false" customWidth="true" hidden="false" outlineLevel="0" max="12" min="11" style="20" width="13.57"/>
    <col collapsed="false" customWidth="true" hidden="false" outlineLevel="0" max="13" min="13" style="20" width="15.15"/>
    <col collapsed="false" customWidth="true" hidden="false" outlineLevel="0" max="14" min="14" style="20" width="13.57"/>
    <col collapsed="false" customWidth="true" hidden="false" outlineLevel="0" max="15" min="15" style="20" width="14.7"/>
    <col collapsed="false" customWidth="true" hidden="false" outlineLevel="0" max="16" min="16" style="21" width="14.7"/>
    <col collapsed="false" customWidth="true" hidden="false" outlineLevel="0" max="17" min="17" style="21" width="13.01"/>
    <col collapsed="false" customWidth="false" hidden="false" outlineLevel="0" max="1024" min="18" style="21" width="9.14"/>
  </cols>
  <sheetData>
    <row r="1" s="27" customFormat="true" ht="22.5" hidden="false" customHeight="true" outlineLevel="0" collapsed="false">
      <c r="A1" s="22"/>
      <c r="B1" s="23"/>
      <c r="C1" s="24"/>
      <c r="D1" s="25" t="s">
        <v>21</v>
      </c>
      <c r="E1" s="25"/>
      <c r="F1" s="25"/>
      <c r="G1" s="25"/>
      <c r="H1" s="25"/>
      <c r="I1" s="25"/>
      <c r="J1" s="25"/>
      <c r="K1" s="25"/>
      <c r="L1" s="25"/>
      <c r="M1" s="26"/>
      <c r="N1" s="26"/>
      <c r="O1" s="26"/>
    </row>
    <row r="2" s="27" customFormat="true" ht="22.5" hidden="false" customHeight="true" outlineLevel="0" collapsed="false">
      <c r="A2" s="28"/>
      <c r="B2" s="29" t="s">
        <v>0</v>
      </c>
      <c r="C2" s="30"/>
      <c r="D2" s="31" t="str">
        <f aca="false">CAPA!E18</f>
        <v>REF. CONTRATAÇÃO DE EMPRESA ESPECIALIZADA NA PRESTAÇÃO DE SERVIÇO MANUTENÇÃO EM NOBREAKS</v>
      </c>
      <c r="E2" s="31"/>
      <c r="F2" s="31"/>
      <c r="G2" s="31"/>
      <c r="H2" s="31"/>
      <c r="I2" s="31"/>
      <c r="J2" s="32" t="n">
        <f aca="false">CAPA!E11</f>
        <v>44145</v>
      </c>
      <c r="K2" s="32"/>
      <c r="L2" s="32"/>
      <c r="M2" s="26"/>
      <c r="N2" s="26"/>
      <c r="O2" s="26"/>
    </row>
    <row r="3" s="27" customFormat="true" ht="22.5" hidden="false" customHeight="true" outlineLevel="0" collapsed="false">
      <c r="A3" s="33"/>
      <c r="B3" s="34" t="s">
        <v>2</v>
      </c>
      <c r="C3" s="35"/>
      <c r="D3" s="31"/>
      <c r="E3" s="31"/>
      <c r="F3" s="31"/>
      <c r="G3" s="31"/>
      <c r="H3" s="31"/>
      <c r="I3" s="31"/>
      <c r="J3" s="36" t="str">
        <f aca="false">CAPA!E14</f>
        <v>SINAPI-JUN/2020</v>
      </c>
      <c r="K3" s="36"/>
      <c r="L3" s="36"/>
      <c r="M3" s="26"/>
      <c r="N3" s="26"/>
      <c r="O3" s="26"/>
    </row>
    <row r="4" s="45" customFormat="true" ht="24.75" hidden="false" customHeight="true" outlineLevel="0" collapsed="false">
      <c r="A4" s="37" t="s">
        <v>22</v>
      </c>
      <c r="B4" s="38" t="s">
        <v>23</v>
      </c>
      <c r="C4" s="38" t="s">
        <v>24</v>
      </c>
      <c r="D4" s="39" t="s">
        <v>25</v>
      </c>
      <c r="E4" s="40" t="s">
        <v>26</v>
      </c>
      <c r="F4" s="41" t="s">
        <v>27</v>
      </c>
      <c r="G4" s="42" t="s">
        <v>28</v>
      </c>
      <c r="H4" s="42"/>
      <c r="I4" s="42" t="s">
        <v>29</v>
      </c>
      <c r="J4" s="42"/>
      <c r="K4" s="43" t="s">
        <v>30</v>
      </c>
      <c r="L4" s="43"/>
      <c r="M4" s="44" t="s">
        <v>31</v>
      </c>
      <c r="N4" s="44"/>
      <c r="O4" s="44" t="s">
        <v>32</v>
      </c>
    </row>
    <row r="5" s="45" customFormat="true" ht="15" hidden="false" customHeight="false" outlineLevel="0" collapsed="false">
      <c r="A5" s="37"/>
      <c r="B5" s="38"/>
      <c r="C5" s="38"/>
      <c r="D5" s="39"/>
      <c r="E5" s="40"/>
      <c r="F5" s="41"/>
      <c r="G5" s="44" t="s">
        <v>33</v>
      </c>
      <c r="H5" s="44" t="s">
        <v>34</v>
      </c>
      <c r="I5" s="44" t="s">
        <v>33</v>
      </c>
      <c r="J5" s="44" t="s">
        <v>34</v>
      </c>
      <c r="K5" s="44" t="s">
        <v>33</v>
      </c>
      <c r="L5" s="44" t="s">
        <v>34</v>
      </c>
      <c r="M5" s="44" t="s">
        <v>33</v>
      </c>
      <c r="N5" s="44" t="s">
        <v>34</v>
      </c>
      <c r="O5" s="44"/>
    </row>
    <row r="6" s="20" customFormat="true" ht="24" hidden="false" customHeight="false" outlineLevel="0" collapsed="false">
      <c r="A6" s="46" t="s">
        <v>35</v>
      </c>
      <c r="B6" s="38" t="s">
        <v>36</v>
      </c>
      <c r="C6" s="47" t="s">
        <v>37</v>
      </c>
      <c r="D6" s="48"/>
      <c r="E6" s="48"/>
      <c r="F6" s="49"/>
      <c r="G6" s="50" t="n">
        <f aca="false">G9+G11</f>
        <v>0</v>
      </c>
      <c r="H6" s="50" t="n">
        <f aca="false">H9+H11</f>
        <v>0</v>
      </c>
      <c r="I6" s="50" t="n">
        <f aca="false">I9+I11</f>
        <v>0</v>
      </c>
      <c r="J6" s="50" t="n">
        <f aca="false">J9+J11</f>
        <v>0</v>
      </c>
      <c r="K6" s="50" t="n">
        <f aca="false">K9+K11</f>
        <v>0</v>
      </c>
      <c r="L6" s="50" t="n">
        <f aca="false">L9+L11</f>
        <v>0</v>
      </c>
      <c r="M6" s="50" t="n">
        <f aca="false">M9+M11</f>
        <v>0</v>
      </c>
      <c r="N6" s="50" t="n">
        <f aca="false">N9+N11</f>
        <v>0</v>
      </c>
      <c r="O6" s="50" t="n">
        <f aca="false">O9+O11</f>
        <v>0</v>
      </c>
      <c r="P6" s="51"/>
    </row>
    <row r="7" customFormat="false" ht="15" hidden="false" customHeight="false" outlineLevel="0" collapsed="false">
      <c r="A7" s="48"/>
      <c r="B7" s="48" t="s">
        <v>38</v>
      </c>
      <c r="C7" s="46" t="s">
        <v>39</v>
      </c>
      <c r="D7" s="48" t="s">
        <v>40</v>
      </c>
      <c r="E7" s="52" t="n">
        <v>4</v>
      </c>
      <c r="F7" s="52" t="n">
        <v>1</v>
      </c>
      <c r="G7" s="53"/>
      <c r="H7" s="53"/>
      <c r="I7" s="50" t="n">
        <f aca="false">G7*F7*E7</f>
        <v>0</v>
      </c>
      <c r="J7" s="50" t="n">
        <f aca="false">H7*F7*E7</f>
        <v>0</v>
      </c>
      <c r="K7" s="50" t="n">
        <v>0</v>
      </c>
      <c r="L7" s="50" t="n">
        <v>0</v>
      </c>
      <c r="M7" s="50" t="n">
        <f aca="false">I7+I7*BDI_MAT</f>
        <v>0</v>
      </c>
      <c r="N7" s="50" t="n">
        <f aca="false">J7+J7*BDI_MDO</f>
        <v>0</v>
      </c>
      <c r="O7" s="50" t="n">
        <f aca="false">M7+N7</f>
        <v>0</v>
      </c>
    </row>
    <row r="8" customFormat="false" ht="15" hidden="false" customHeight="false" outlineLevel="0" collapsed="false">
      <c r="A8" s="48"/>
      <c r="B8" s="54" t="s">
        <v>41</v>
      </c>
      <c r="C8" s="46" t="s">
        <v>42</v>
      </c>
      <c r="D8" s="48" t="s">
        <v>40</v>
      </c>
      <c r="E8" s="52" t="n">
        <v>4</v>
      </c>
      <c r="F8" s="52" t="n">
        <v>1</v>
      </c>
      <c r="G8" s="55"/>
      <c r="H8" s="55"/>
      <c r="I8" s="50" t="n">
        <f aca="false">G8*F8*E8</f>
        <v>0</v>
      </c>
      <c r="J8" s="50" t="n">
        <f aca="false">H8*F8*E8</f>
        <v>0</v>
      </c>
      <c r="K8" s="56" t="n">
        <v>0</v>
      </c>
      <c r="L8" s="56" t="n">
        <v>0</v>
      </c>
      <c r="M8" s="50" t="n">
        <f aca="false">I8+I8*BDI_MAT</f>
        <v>0</v>
      </c>
      <c r="N8" s="50" t="n">
        <f aca="false">J8+J8*BDI_MDO</f>
        <v>0</v>
      </c>
      <c r="O8" s="50" t="n">
        <f aca="false">M8+N8</f>
        <v>0</v>
      </c>
    </row>
    <row r="9" customFormat="false" ht="15" hidden="false" customHeight="false" outlineLevel="0" collapsed="false">
      <c r="A9" s="57"/>
      <c r="B9" s="58"/>
      <c r="C9" s="59" t="s">
        <v>43</v>
      </c>
      <c r="D9" s="60"/>
      <c r="E9" s="61"/>
      <c r="F9" s="62"/>
      <c r="G9" s="63" t="n">
        <f aca="false">SUM(G7:G8)</f>
        <v>0</v>
      </c>
      <c r="H9" s="63" t="n">
        <f aca="false">SUM(H7:H8)</f>
        <v>0</v>
      </c>
      <c r="I9" s="63" t="n">
        <f aca="false">SUM(I7:I8)</f>
        <v>0</v>
      </c>
      <c r="J9" s="63" t="n">
        <f aca="false">SUM(J7:J8)</f>
        <v>0</v>
      </c>
      <c r="K9" s="63" t="n">
        <f aca="false">SUM(K7:K8)</f>
        <v>0</v>
      </c>
      <c r="L9" s="63" t="n">
        <f aca="false">SUM(L7:L8)</f>
        <v>0</v>
      </c>
      <c r="M9" s="63" t="n">
        <f aca="false">SUM(M7:M8)</f>
        <v>0</v>
      </c>
      <c r="N9" s="63" t="n">
        <f aca="false">SUM(N7:N8)</f>
        <v>0</v>
      </c>
      <c r="O9" s="63" t="n">
        <f aca="false">SUM(O7:O8)</f>
        <v>0</v>
      </c>
    </row>
    <row r="10" customFormat="false" ht="15" hidden="false" customHeight="false" outlineLevel="0" collapsed="false">
      <c r="A10" s="48"/>
      <c r="B10" s="48" t="s">
        <v>44</v>
      </c>
      <c r="C10" s="46" t="s">
        <v>45</v>
      </c>
      <c r="D10" s="48"/>
      <c r="E10" s="52"/>
      <c r="F10" s="52"/>
      <c r="G10" s="56" t="n">
        <f aca="false">PECAS!F4</f>
        <v>0</v>
      </c>
      <c r="H10" s="50" t="n">
        <v>0</v>
      </c>
      <c r="I10" s="50" t="n">
        <f aca="false">G10</f>
        <v>0</v>
      </c>
      <c r="J10" s="50"/>
      <c r="K10" s="50" t="n">
        <v>0</v>
      </c>
      <c r="L10" s="50" t="n">
        <v>0</v>
      </c>
      <c r="M10" s="50" t="n">
        <f aca="false">I10+I10*BDI_MAT</f>
        <v>0</v>
      </c>
      <c r="N10" s="50" t="n">
        <f aca="false">J10+J10*BDI_MDO</f>
        <v>0</v>
      </c>
      <c r="O10" s="50" t="n">
        <f aca="false">M10+N10</f>
        <v>0</v>
      </c>
    </row>
    <row r="11" customFormat="false" ht="15" hidden="false" customHeight="false" outlineLevel="0" collapsed="false">
      <c r="A11" s="57"/>
      <c r="B11" s="64"/>
      <c r="C11" s="65" t="s">
        <v>46</v>
      </c>
      <c r="D11" s="57"/>
      <c r="E11" s="66"/>
      <c r="F11" s="67"/>
      <c r="G11" s="63" t="n">
        <f aca="false">G10</f>
        <v>0</v>
      </c>
      <c r="H11" s="63" t="n">
        <f aca="false">H10</f>
        <v>0</v>
      </c>
      <c r="I11" s="63" t="n">
        <f aca="false">I10</f>
        <v>0</v>
      </c>
      <c r="J11" s="63" t="n">
        <f aca="false">J10</f>
        <v>0</v>
      </c>
      <c r="K11" s="63" t="n">
        <f aca="false">K10</f>
        <v>0</v>
      </c>
      <c r="L11" s="63" t="n">
        <f aca="false">L10</f>
        <v>0</v>
      </c>
      <c r="M11" s="63" t="n">
        <f aca="false">M10</f>
        <v>0</v>
      </c>
      <c r="N11" s="63" t="n">
        <f aca="false">N10</f>
        <v>0</v>
      </c>
      <c r="O11" s="63" t="n">
        <f aca="false">O10</f>
        <v>0</v>
      </c>
    </row>
    <row r="12" customFormat="false" ht="23.25" hidden="false" customHeight="true" outlineLevel="0" collapsed="false">
      <c r="A12" s="46" t="s">
        <v>47</v>
      </c>
      <c r="B12" s="38" t="s">
        <v>48</v>
      </c>
      <c r="C12" s="47" t="s">
        <v>49</v>
      </c>
      <c r="D12" s="48"/>
      <c r="E12" s="52"/>
      <c r="F12" s="52"/>
      <c r="G12" s="50" t="n">
        <f aca="false">G18+G20</f>
        <v>0</v>
      </c>
      <c r="H12" s="50" t="n">
        <f aca="false">H18+H20</f>
        <v>0</v>
      </c>
      <c r="I12" s="50" t="n">
        <f aca="false">I18+I20</f>
        <v>0</v>
      </c>
      <c r="J12" s="50" t="n">
        <f aca="false">J18+J20</f>
        <v>0</v>
      </c>
      <c r="K12" s="50" t="n">
        <f aca="false">K18+K20</f>
        <v>0</v>
      </c>
      <c r="L12" s="50" t="n">
        <f aca="false">L18+L20</f>
        <v>0</v>
      </c>
      <c r="M12" s="50" t="n">
        <f aca="false">M18+M20</f>
        <v>0</v>
      </c>
      <c r="N12" s="50" t="n">
        <f aca="false">N18+N20</f>
        <v>0</v>
      </c>
      <c r="O12" s="50" t="n">
        <f aca="false">O18+O20</f>
        <v>0</v>
      </c>
    </row>
    <row r="13" customFormat="false" ht="15" hidden="false" customHeight="false" outlineLevel="0" collapsed="false">
      <c r="A13" s="68"/>
      <c r="B13" s="48" t="s">
        <v>50</v>
      </c>
      <c r="C13" s="46" t="s">
        <v>51</v>
      </c>
      <c r="D13" s="48" t="s">
        <v>40</v>
      </c>
      <c r="E13" s="52" t="n">
        <v>4</v>
      </c>
      <c r="F13" s="52" t="n">
        <v>1</v>
      </c>
      <c r="G13" s="53"/>
      <c r="H13" s="53"/>
      <c r="I13" s="50" t="n">
        <f aca="false">G13*F13*E13</f>
        <v>0</v>
      </c>
      <c r="J13" s="50" t="n">
        <f aca="false">H13*F13*E13</f>
        <v>0</v>
      </c>
      <c r="K13" s="50" t="n">
        <v>0</v>
      </c>
      <c r="L13" s="50" t="n">
        <v>0</v>
      </c>
      <c r="M13" s="50" t="n">
        <f aca="false">I13+I13*BDI_MAT</f>
        <v>0</v>
      </c>
      <c r="N13" s="50" t="n">
        <f aca="false">J13+J13*BDI_MDO</f>
        <v>0</v>
      </c>
      <c r="O13" s="50" t="n">
        <f aca="false">M13+N13</f>
        <v>0</v>
      </c>
    </row>
    <row r="14" customFormat="false" ht="15" hidden="false" customHeight="false" outlineLevel="0" collapsed="false">
      <c r="A14" s="68"/>
      <c r="B14" s="48" t="s">
        <v>52</v>
      </c>
      <c r="C14" s="46" t="s">
        <v>53</v>
      </c>
      <c r="D14" s="48" t="s">
        <v>40</v>
      </c>
      <c r="E14" s="52" t="n">
        <v>2</v>
      </c>
      <c r="F14" s="52" t="n">
        <v>1</v>
      </c>
      <c r="G14" s="69"/>
      <c r="H14" s="69"/>
      <c r="I14" s="50" t="n">
        <f aca="false">G14*F14*E14</f>
        <v>0</v>
      </c>
      <c r="J14" s="50" t="n">
        <f aca="false">H14*F14*E14</f>
        <v>0</v>
      </c>
      <c r="K14" s="50" t="n">
        <v>0</v>
      </c>
      <c r="L14" s="50" t="n">
        <v>0</v>
      </c>
      <c r="M14" s="50" t="n">
        <f aca="false">I14+I14*BDI_MAT</f>
        <v>0</v>
      </c>
      <c r="N14" s="50" t="n">
        <f aca="false">J14+J14*BDI_MDO</f>
        <v>0</v>
      </c>
      <c r="O14" s="50" t="n">
        <f aca="false">M14+N14</f>
        <v>0</v>
      </c>
    </row>
    <row r="15" customFormat="false" ht="15" hidden="false" customHeight="false" outlineLevel="0" collapsed="false">
      <c r="A15" s="68"/>
      <c r="B15" s="54" t="s">
        <v>54</v>
      </c>
      <c r="C15" s="46" t="s">
        <v>55</v>
      </c>
      <c r="D15" s="48" t="s">
        <v>40</v>
      </c>
      <c r="E15" s="52" t="n">
        <v>2</v>
      </c>
      <c r="F15" s="70" t="n">
        <v>1</v>
      </c>
      <c r="G15" s="53"/>
      <c r="H15" s="53"/>
      <c r="I15" s="50" t="n">
        <f aca="false">G15*F15*E15</f>
        <v>0</v>
      </c>
      <c r="J15" s="50" t="n">
        <f aca="false">H15*F15*E15</f>
        <v>0</v>
      </c>
      <c r="K15" s="56" t="n">
        <v>0</v>
      </c>
      <c r="L15" s="56" t="n">
        <v>0</v>
      </c>
      <c r="M15" s="50" t="n">
        <f aca="false">I15+I15*BDI_MAT</f>
        <v>0</v>
      </c>
      <c r="N15" s="50" t="n">
        <f aca="false">J15+J15*BDI_MDO</f>
        <v>0</v>
      </c>
      <c r="O15" s="50" t="n">
        <f aca="false">M15+N15</f>
        <v>0</v>
      </c>
    </row>
    <row r="16" customFormat="false" ht="15" hidden="false" customHeight="false" outlineLevel="0" collapsed="false">
      <c r="A16" s="68"/>
      <c r="B16" s="54" t="s">
        <v>56</v>
      </c>
      <c r="C16" s="46" t="s">
        <v>57</v>
      </c>
      <c r="D16" s="48" t="s">
        <v>40</v>
      </c>
      <c r="E16" s="52" t="n">
        <v>4</v>
      </c>
      <c r="F16" s="52" t="n">
        <v>1</v>
      </c>
      <c r="G16" s="53"/>
      <c r="H16" s="53"/>
      <c r="I16" s="50" t="n">
        <f aca="false">G16*F16*E16</f>
        <v>0</v>
      </c>
      <c r="J16" s="50" t="n">
        <f aca="false">H16*F16*E16</f>
        <v>0</v>
      </c>
      <c r="K16" s="50" t="n">
        <v>0</v>
      </c>
      <c r="L16" s="50" t="n">
        <v>0</v>
      </c>
      <c r="M16" s="50" t="n">
        <f aca="false">I16+I16*BDI_MAT</f>
        <v>0</v>
      </c>
      <c r="N16" s="50" t="n">
        <f aca="false">J16+J16*BDI_MDO</f>
        <v>0</v>
      </c>
      <c r="O16" s="50" t="n">
        <f aca="false">M16+N16</f>
        <v>0</v>
      </c>
    </row>
    <row r="17" customFormat="false" ht="15" hidden="false" customHeight="false" outlineLevel="0" collapsed="false">
      <c r="A17" s="48"/>
      <c r="B17" s="54" t="s">
        <v>58</v>
      </c>
      <c r="C17" s="46" t="s">
        <v>59</v>
      </c>
      <c r="D17" s="48" t="s">
        <v>40</v>
      </c>
      <c r="E17" s="52" t="n">
        <v>2</v>
      </c>
      <c r="F17" s="52" t="n">
        <v>1</v>
      </c>
      <c r="G17" s="53"/>
      <c r="H17" s="53"/>
      <c r="I17" s="50" t="n">
        <f aca="false">G17*F17*E17</f>
        <v>0</v>
      </c>
      <c r="J17" s="50" t="n">
        <f aca="false">H17*F17*E17</f>
        <v>0</v>
      </c>
      <c r="K17" s="50" t="n">
        <v>0</v>
      </c>
      <c r="L17" s="50" t="n">
        <v>0</v>
      </c>
      <c r="M17" s="50" t="n">
        <f aca="false">I17+I17*BDI_MAT</f>
        <v>0</v>
      </c>
      <c r="N17" s="50" t="n">
        <f aca="false">J17+J17*BDI_MDO</f>
        <v>0</v>
      </c>
      <c r="O17" s="50" t="n">
        <f aca="false">M17+N17</f>
        <v>0</v>
      </c>
    </row>
    <row r="18" customFormat="false" ht="15" hidden="false" customHeight="false" outlineLevel="0" collapsed="false">
      <c r="A18" s="57"/>
      <c r="B18" s="58"/>
      <c r="C18" s="59" t="s">
        <v>60</v>
      </c>
      <c r="D18" s="60"/>
      <c r="E18" s="61"/>
      <c r="F18" s="62"/>
      <c r="G18" s="63" t="n">
        <f aca="false">SUM(G13:G17)</f>
        <v>0</v>
      </c>
      <c r="H18" s="63" t="n">
        <f aca="false">SUM(H13:H17)</f>
        <v>0</v>
      </c>
      <c r="I18" s="63" t="n">
        <f aca="false">SUM(I13:I17)</f>
        <v>0</v>
      </c>
      <c r="J18" s="63" t="n">
        <f aca="false">SUM(J13:J17)</f>
        <v>0</v>
      </c>
      <c r="K18" s="63" t="n">
        <f aca="false">SUM(K13:K17)</f>
        <v>0</v>
      </c>
      <c r="L18" s="63" t="n">
        <f aca="false">SUM(L13:L17)</f>
        <v>0</v>
      </c>
      <c r="M18" s="63" t="n">
        <f aca="false">SUM(M13:M17)</f>
        <v>0</v>
      </c>
      <c r="N18" s="63" t="n">
        <f aca="false">SUM(N13:N17)</f>
        <v>0</v>
      </c>
      <c r="O18" s="63" t="n">
        <f aca="false">SUM(O13:O17)</f>
        <v>0</v>
      </c>
    </row>
    <row r="19" customFormat="false" ht="15" hidden="false" customHeight="false" outlineLevel="0" collapsed="false">
      <c r="A19" s="48"/>
      <c r="B19" s="48" t="s">
        <v>61</v>
      </c>
      <c r="C19" s="46" t="s">
        <v>62</v>
      </c>
      <c r="D19" s="48" t="s">
        <v>40</v>
      </c>
      <c r="E19" s="52"/>
      <c r="F19" s="52"/>
      <c r="G19" s="56" t="n">
        <f aca="false">PECAS!F22</f>
        <v>0</v>
      </c>
      <c r="H19" s="50" t="n">
        <v>0</v>
      </c>
      <c r="I19" s="50" t="n">
        <f aca="false">G19</f>
        <v>0</v>
      </c>
      <c r="J19" s="50" t="n">
        <v>0</v>
      </c>
      <c r="K19" s="50" t="n">
        <v>0</v>
      </c>
      <c r="L19" s="50" t="n">
        <v>0</v>
      </c>
      <c r="M19" s="50" t="n">
        <f aca="false">I19+I19*BDI_MAT</f>
        <v>0</v>
      </c>
      <c r="N19" s="50" t="n">
        <f aca="false">J19+J19*BDI_MDO</f>
        <v>0</v>
      </c>
      <c r="O19" s="50" t="n">
        <f aca="false">M19+N19</f>
        <v>0</v>
      </c>
    </row>
    <row r="20" customFormat="false" ht="15" hidden="false" customHeight="false" outlineLevel="0" collapsed="false">
      <c r="A20" s="57"/>
      <c r="B20" s="58"/>
      <c r="C20" s="59" t="s">
        <v>63</v>
      </c>
      <c r="D20" s="60"/>
      <c r="E20" s="66"/>
      <c r="F20" s="67"/>
      <c r="G20" s="63" t="n">
        <f aca="false">G19</f>
        <v>0</v>
      </c>
      <c r="H20" s="63" t="n">
        <f aca="false">H19</f>
        <v>0</v>
      </c>
      <c r="I20" s="63" t="n">
        <f aca="false">I19</f>
        <v>0</v>
      </c>
      <c r="J20" s="63" t="n">
        <f aca="false">J19</f>
        <v>0</v>
      </c>
      <c r="K20" s="63" t="n">
        <f aca="false">K19</f>
        <v>0</v>
      </c>
      <c r="L20" s="63" t="n">
        <f aca="false">L19</f>
        <v>0</v>
      </c>
      <c r="M20" s="63" t="n">
        <f aca="false">M19</f>
        <v>0</v>
      </c>
      <c r="N20" s="63" t="n">
        <f aca="false">N19</f>
        <v>0</v>
      </c>
      <c r="O20" s="63" t="n">
        <f aca="false">O19</f>
        <v>0</v>
      </c>
    </row>
    <row r="21" customFormat="false" ht="24" hidden="false" customHeight="false" outlineLevel="0" collapsed="false">
      <c r="A21" s="46" t="s">
        <v>64</v>
      </c>
      <c r="B21" s="38" t="s">
        <v>65</v>
      </c>
      <c r="C21" s="47" t="s">
        <v>66</v>
      </c>
      <c r="D21" s="48"/>
      <c r="E21" s="52"/>
      <c r="F21" s="52"/>
      <c r="G21" s="50" t="n">
        <f aca="false">G27+G30+G31+G32</f>
        <v>445.059049925595</v>
      </c>
      <c r="H21" s="50" t="n">
        <f aca="false">H27+H30+H31+H32</f>
        <v>742.179049925595</v>
      </c>
      <c r="I21" s="50" t="n">
        <f aca="false">I27+I30+I31+I32</f>
        <v>2670.35429955357</v>
      </c>
      <c r="J21" s="50" t="n">
        <f aca="false">J27+J30+J31+J32</f>
        <v>2670.35429955357</v>
      </c>
      <c r="K21" s="50" t="n">
        <f aca="false">K27+K30+K31+K32</f>
        <v>0</v>
      </c>
      <c r="L21" s="50" t="n">
        <f aca="false">L27+L30+L31+L32</f>
        <v>445.68</v>
      </c>
      <c r="M21" s="50" t="n">
        <f aca="false">M27+M30+M31+M32</f>
        <v>2670.35429955357</v>
      </c>
      <c r="N21" s="50" t="n">
        <f aca="false">N27+N30+N31+N32</f>
        <v>3116.03429955357</v>
      </c>
      <c r="O21" s="50" t="n">
        <f aca="false">O27+O30+O31+O32</f>
        <v>5786.38859910714</v>
      </c>
    </row>
    <row r="22" customFormat="false" ht="15" hidden="false" customHeight="false" outlineLevel="0" collapsed="false">
      <c r="A22" s="71" t="s">
        <v>67</v>
      </c>
      <c r="B22" s="54" t="s">
        <v>68</v>
      </c>
      <c r="C22" s="68" t="s">
        <v>69</v>
      </c>
      <c r="D22" s="48" t="s">
        <v>70</v>
      </c>
      <c r="E22" s="72" t="n">
        <v>20</v>
      </c>
      <c r="F22" s="70" t="n">
        <v>1</v>
      </c>
      <c r="G22" s="55"/>
      <c r="H22" s="55"/>
      <c r="I22" s="50" t="n">
        <f aca="false">G22*F22*E22</f>
        <v>0</v>
      </c>
      <c r="J22" s="50" t="n">
        <f aca="false">H22*F22*E22</f>
        <v>0</v>
      </c>
      <c r="K22" s="56" t="n">
        <v>0</v>
      </c>
      <c r="L22" s="56" t="n">
        <v>0</v>
      </c>
      <c r="M22" s="50" t="n">
        <f aca="false">I22+I22*BDI_MAT</f>
        <v>0</v>
      </c>
      <c r="N22" s="50" t="n">
        <f aca="false">J22+J22*BDI_MDO</f>
        <v>0</v>
      </c>
      <c r="O22" s="50" t="n">
        <f aca="false">M22+N22</f>
        <v>0</v>
      </c>
      <c r="P22" s="73"/>
    </row>
    <row r="23" customFormat="false" ht="15" hidden="false" customHeight="false" outlineLevel="0" collapsed="false">
      <c r="A23" s="71"/>
      <c r="B23" s="54" t="s">
        <v>71</v>
      </c>
      <c r="C23" s="68" t="s">
        <v>72</v>
      </c>
      <c r="D23" s="48" t="s">
        <v>73</v>
      </c>
      <c r="E23" s="74" t="n">
        <v>4176</v>
      </c>
      <c r="F23" s="70" t="n">
        <v>1</v>
      </c>
      <c r="G23" s="55"/>
      <c r="H23" s="55"/>
      <c r="I23" s="50" t="n">
        <f aca="false">G23*F23*E23</f>
        <v>0</v>
      </c>
      <c r="J23" s="50" t="n">
        <f aca="false">H23*F23*E23</f>
        <v>0</v>
      </c>
      <c r="K23" s="56" t="n">
        <v>0</v>
      </c>
      <c r="L23" s="56" t="n">
        <v>0</v>
      </c>
      <c r="M23" s="50" t="n">
        <f aca="false">I23+I23*BDI_MAT</f>
        <v>0</v>
      </c>
      <c r="N23" s="50" t="n">
        <f aca="false">J23+J23*BDI_MDO</f>
        <v>0</v>
      </c>
      <c r="O23" s="50" t="n">
        <f aca="false">M23+N23</f>
        <v>0</v>
      </c>
      <c r="P23" s="73"/>
    </row>
    <row r="24" customFormat="false" ht="15" hidden="false" customHeight="false" outlineLevel="0" collapsed="false">
      <c r="A24" s="71"/>
      <c r="B24" s="54" t="s">
        <v>74</v>
      </c>
      <c r="C24" s="68" t="s">
        <v>75</v>
      </c>
      <c r="D24" s="48" t="s">
        <v>40</v>
      </c>
      <c r="E24" s="52" t="n">
        <v>4</v>
      </c>
      <c r="F24" s="70" t="n">
        <v>1</v>
      </c>
      <c r="G24" s="55"/>
      <c r="H24" s="55"/>
      <c r="I24" s="50" t="n">
        <f aca="false">G24*F24*E24</f>
        <v>0</v>
      </c>
      <c r="J24" s="50" t="n">
        <f aca="false">H24*F24*E24</f>
        <v>0</v>
      </c>
      <c r="K24" s="56" t="n">
        <v>0</v>
      </c>
      <c r="L24" s="56" t="n">
        <v>0</v>
      </c>
      <c r="M24" s="50" t="n">
        <f aca="false">I24+I24*BDI_MAT</f>
        <v>0</v>
      </c>
      <c r="N24" s="50" t="n">
        <f aca="false">J24+J24*BDI_MDO</f>
        <v>0</v>
      </c>
      <c r="O24" s="50" t="n">
        <f aca="false">M24+N24</f>
        <v>0</v>
      </c>
      <c r="P24" s="73"/>
    </row>
    <row r="25" customFormat="false" ht="15" hidden="false" customHeight="false" outlineLevel="0" collapsed="false">
      <c r="A25" s="71"/>
      <c r="B25" s="54" t="s">
        <v>76</v>
      </c>
      <c r="C25" s="68" t="s">
        <v>77</v>
      </c>
      <c r="D25" s="48" t="s">
        <v>40</v>
      </c>
      <c r="E25" s="75" t="n">
        <f aca="false">E22/2</f>
        <v>10</v>
      </c>
      <c r="F25" s="70" t="n">
        <v>2</v>
      </c>
      <c r="G25" s="55"/>
      <c r="H25" s="55"/>
      <c r="I25" s="50" t="n">
        <f aca="false">G25*F25*E25</f>
        <v>0</v>
      </c>
      <c r="J25" s="50" t="n">
        <f aca="false">H25*F25*E25</f>
        <v>0</v>
      </c>
      <c r="K25" s="56" t="n">
        <v>0</v>
      </c>
      <c r="L25" s="56" t="n">
        <v>0</v>
      </c>
      <c r="M25" s="50" t="n">
        <f aca="false">I25+I25*BDI_MAT</f>
        <v>0</v>
      </c>
      <c r="N25" s="50" t="n">
        <f aca="false">J25+J25*BDI_MDO</f>
        <v>0</v>
      </c>
      <c r="O25" s="50" t="n">
        <f aca="false">M25+N25</f>
        <v>0</v>
      </c>
      <c r="P25" s="73"/>
    </row>
    <row r="26" customFormat="false" ht="15" hidden="false" customHeight="false" outlineLevel="0" collapsed="false">
      <c r="A26" s="71"/>
      <c r="B26" s="54" t="s">
        <v>78</v>
      </c>
      <c r="C26" s="68" t="s">
        <v>79</v>
      </c>
      <c r="D26" s="48" t="s">
        <v>40</v>
      </c>
      <c r="E26" s="52" t="n">
        <v>4</v>
      </c>
      <c r="F26" s="70" t="n">
        <v>1</v>
      </c>
      <c r="G26" s="55"/>
      <c r="H26" s="55"/>
      <c r="I26" s="50" t="n">
        <f aca="false">G26*F26*E26</f>
        <v>0</v>
      </c>
      <c r="J26" s="50" t="n">
        <f aca="false">H26*F26*E26</f>
        <v>0</v>
      </c>
      <c r="K26" s="56" t="n">
        <v>0</v>
      </c>
      <c r="L26" s="56" t="n">
        <v>0</v>
      </c>
      <c r="M26" s="50" t="n">
        <f aca="false">I26+I26*BDI_MAT</f>
        <v>0</v>
      </c>
      <c r="N26" s="50" t="n">
        <f aca="false">J26+J26*BDI_MDO</f>
        <v>0</v>
      </c>
      <c r="O26" s="50" t="n">
        <f aca="false">M26+N26</f>
        <v>0</v>
      </c>
      <c r="P26" s="73"/>
    </row>
    <row r="27" customFormat="false" ht="15" hidden="false" customHeight="false" outlineLevel="0" collapsed="false">
      <c r="A27" s="57"/>
      <c r="B27" s="58"/>
      <c r="C27" s="59" t="s">
        <v>80</v>
      </c>
      <c r="D27" s="60"/>
      <c r="E27" s="66"/>
      <c r="F27" s="61"/>
      <c r="G27" s="63" t="n">
        <f aca="false">SUM(G22:G26)</f>
        <v>0</v>
      </c>
      <c r="H27" s="63" t="n">
        <f aca="false">SUM(H22:H26)</f>
        <v>0</v>
      </c>
      <c r="I27" s="63" t="n">
        <f aca="false">SUM(I22:I26)</f>
        <v>0</v>
      </c>
      <c r="J27" s="63" t="n">
        <f aca="false">SUM(J22:J26)</f>
        <v>0</v>
      </c>
      <c r="K27" s="63" t="n">
        <f aca="false">SUM(K22:K26)</f>
        <v>0</v>
      </c>
      <c r="L27" s="63" t="n">
        <f aca="false">SUM(L22:L26)</f>
        <v>0</v>
      </c>
      <c r="M27" s="63" t="n">
        <f aca="false">SUM(M22:M26)</f>
        <v>0</v>
      </c>
      <c r="N27" s="63" t="n">
        <f aca="false">SUM(N22:N26)</f>
        <v>0</v>
      </c>
      <c r="O27" s="63" t="n">
        <f aca="false">SUM(O22:O26)</f>
        <v>0</v>
      </c>
      <c r="P27" s="73"/>
    </row>
    <row r="28" customFormat="false" ht="15" hidden="false" customHeight="true" outlineLevel="0" collapsed="false">
      <c r="A28" s="76" t="s">
        <v>81</v>
      </c>
      <c r="B28" s="54" t="s">
        <v>82</v>
      </c>
      <c r="C28" s="46" t="s">
        <v>83</v>
      </c>
      <c r="D28" s="77" t="s">
        <v>40</v>
      </c>
      <c r="E28" s="52" t="n">
        <v>1</v>
      </c>
      <c r="F28" s="48" t="n">
        <v>1</v>
      </c>
      <c r="G28" s="56" t="n">
        <f aca="false">PECAS!F36</f>
        <v>0</v>
      </c>
      <c r="H28" s="56" t="n">
        <v>0</v>
      </c>
      <c r="I28" s="56" t="n">
        <f aca="false">G28</f>
        <v>0</v>
      </c>
      <c r="J28" s="56" t="n">
        <v>0</v>
      </c>
      <c r="K28" s="56" t="n">
        <v>0</v>
      </c>
      <c r="L28" s="56" t="n">
        <v>0</v>
      </c>
      <c r="M28" s="50" t="n">
        <f aca="false">I28+I28*BDI_MAT</f>
        <v>0</v>
      </c>
      <c r="N28" s="50" t="n">
        <f aca="false">J28+J28*BDI_MDO</f>
        <v>0</v>
      </c>
      <c r="O28" s="50" t="n">
        <f aca="false">M28+N28</f>
        <v>0</v>
      </c>
      <c r="P28" s="73"/>
    </row>
    <row r="29" customFormat="false" ht="15" hidden="false" customHeight="false" outlineLevel="0" collapsed="false">
      <c r="A29" s="76"/>
      <c r="B29" s="54" t="s">
        <v>84</v>
      </c>
      <c r="C29" s="46" t="s">
        <v>85</v>
      </c>
      <c r="D29" s="77" t="s">
        <v>40</v>
      </c>
      <c r="E29" s="78" t="n">
        <v>6</v>
      </c>
      <c r="F29" s="48" t="n">
        <v>1</v>
      </c>
      <c r="G29" s="56" t="n">
        <f aca="false">PECAS!G36+445.059049925595</f>
        <v>445.059049925595</v>
      </c>
      <c r="H29" s="56" t="n">
        <f aca="false">445.059049925595</f>
        <v>445.059049925595</v>
      </c>
      <c r="I29" s="56" t="n">
        <f aca="false">PECAS!G36+445.059049925595*E29</f>
        <v>2670.35429955357</v>
      </c>
      <c r="J29" s="56" t="n">
        <f aca="false">445.059049925595*E29</f>
        <v>2670.35429955357</v>
      </c>
      <c r="K29" s="56" t="n">
        <v>0</v>
      </c>
      <c r="L29" s="56" t="n">
        <v>0</v>
      </c>
      <c r="M29" s="50" t="n">
        <f aca="false">I29+I29*BDI_MAT</f>
        <v>2670.35429955357</v>
      </c>
      <c r="N29" s="50" t="n">
        <f aca="false">J29+J29*BDI_MDO</f>
        <v>2670.35429955357</v>
      </c>
      <c r="O29" s="50" t="n">
        <f aca="false">M29+N29</f>
        <v>5340.70859910714</v>
      </c>
      <c r="P29" s="73"/>
    </row>
    <row r="30" customFormat="false" ht="15" hidden="false" customHeight="false" outlineLevel="0" collapsed="false">
      <c r="A30" s="57"/>
      <c r="B30" s="58"/>
      <c r="C30" s="59" t="s">
        <v>86</v>
      </c>
      <c r="D30" s="60"/>
      <c r="E30" s="66"/>
      <c r="F30" s="67"/>
      <c r="G30" s="63" t="n">
        <f aca="false">SUM(G28:G29)</f>
        <v>445.059049925595</v>
      </c>
      <c r="H30" s="63" t="n">
        <f aca="false">SUM(H28:H29)</f>
        <v>445.059049925595</v>
      </c>
      <c r="I30" s="63" t="n">
        <f aca="false">SUM(I28:I29)</f>
        <v>2670.35429955357</v>
      </c>
      <c r="J30" s="63" t="n">
        <f aca="false">SUM(J28:J29)</f>
        <v>2670.35429955357</v>
      </c>
      <c r="K30" s="63" t="n">
        <f aca="false">SUM(K28:K29)</f>
        <v>0</v>
      </c>
      <c r="L30" s="63" t="n">
        <f aca="false">SUM(L28:L29)</f>
        <v>0</v>
      </c>
      <c r="M30" s="63" t="n">
        <f aca="false">SUM(M28:M29)</f>
        <v>2670.35429955357</v>
      </c>
      <c r="N30" s="63" t="n">
        <f aca="false">SUM(N28:N29)</f>
        <v>2670.35429955357</v>
      </c>
      <c r="O30" s="63" t="n">
        <f aca="false">SUM(O28:O29)</f>
        <v>5340.70859910714</v>
      </c>
      <c r="P30" s="73"/>
    </row>
    <row r="31" customFormat="false" ht="15" hidden="false" customHeight="false" outlineLevel="0" collapsed="false">
      <c r="A31" s="79" t="s">
        <v>87</v>
      </c>
      <c r="B31" s="54" t="s">
        <v>88</v>
      </c>
      <c r="C31" s="68" t="s">
        <v>89</v>
      </c>
      <c r="D31" s="48" t="s">
        <v>40</v>
      </c>
      <c r="E31" s="52" t="n">
        <v>2</v>
      </c>
      <c r="F31" s="52" t="n">
        <v>1</v>
      </c>
      <c r="G31" s="80"/>
      <c r="H31" s="63" t="n">
        <f aca="false">148.56</f>
        <v>148.56</v>
      </c>
      <c r="I31" s="44" t="n">
        <v>0</v>
      </c>
      <c r="J31" s="44" t="n">
        <v>0</v>
      </c>
      <c r="K31" s="44" t="n">
        <f aca="false">G31*F31*E31</f>
        <v>0</v>
      </c>
      <c r="L31" s="44" t="n">
        <f aca="false">H31*F31*E31</f>
        <v>297.12</v>
      </c>
      <c r="M31" s="44" t="n">
        <f aca="false">K31+K31*BDI_FOR</f>
        <v>0</v>
      </c>
      <c r="N31" s="44" t="n">
        <f aca="false">L31+L31*BDI_FOR</f>
        <v>297.12</v>
      </c>
      <c r="O31" s="44" t="n">
        <f aca="false">M31+N31</f>
        <v>297.12</v>
      </c>
      <c r="P31" s="73"/>
    </row>
    <row r="32" customFormat="false" ht="15" hidden="false" customHeight="false" outlineLevel="0" collapsed="false">
      <c r="A32" s="79" t="s">
        <v>90</v>
      </c>
      <c r="B32" s="54" t="s">
        <v>91</v>
      </c>
      <c r="C32" s="68" t="s">
        <v>92</v>
      </c>
      <c r="D32" s="48" t="s">
        <v>40</v>
      </c>
      <c r="E32" s="52" t="n">
        <v>1</v>
      </c>
      <c r="F32" s="52" t="n">
        <v>1</v>
      </c>
      <c r="G32" s="80"/>
      <c r="H32" s="63" t="n">
        <f aca="false">148.56</f>
        <v>148.56</v>
      </c>
      <c r="I32" s="44" t="n">
        <v>0</v>
      </c>
      <c r="J32" s="44" t="n">
        <v>0</v>
      </c>
      <c r="K32" s="44" t="n">
        <f aca="false">G32*F32*E32</f>
        <v>0</v>
      </c>
      <c r="L32" s="44" t="n">
        <f aca="false">H32*F32*E32</f>
        <v>148.56</v>
      </c>
      <c r="M32" s="44" t="n">
        <f aca="false">K32+K32*BDI_FOR</f>
        <v>0</v>
      </c>
      <c r="N32" s="44" t="n">
        <f aca="false">L32+L32*BDI_FOR</f>
        <v>148.56</v>
      </c>
      <c r="O32" s="44" t="n">
        <f aca="false">M32+N32</f>
        <v>148.56</v>
      </c>
      <c r="P32" s="73"/>
    </row>
    <row r="33" customFormat="false" ht="15" hidden="false" customHeight="false" outlineLevel="0" collapsed="false">
      <c r="A33" s="81"/>
      <c r="B33" s="82"/>
      <c r="C33" s="83"/>
      <c r="D33" s="84"/>
      <c r="E33" s="85"/>
      <c r="F33" s="85"/>
      <c r="G33" s="86"/>
      <c r="H33" s="86"/>
      <c r="I33" s="87"/>
      <c r="J33" s="87"/>
      <c r="K33" s="87"/>
      <c r="L33" s="87"/>
      <c r="M33" s="87"/>
      <c r="N33" s="87"/>
      <c r="O33" s="87"/>
      <c r="P33" s="73"/>
    </row>
    <row r="34" s="21" customFormat="true" ht="15" hidden="false" customHeight="false" outlineLevel="0" collapsed="false"/>
    <row r="35" s="89" customFormat="true" ht="15" hidden="false" customHeight="false" outlineLevel="0" collapsed="false">
      <c r="A35" s="88" t="s">
        <v>93</v>
      </c>
      <c r="B35" s="88"/>
      <c r="C35" s="88"/>
      <c r="D35" s="88"/>
      <c r="E35" s="88"/>
      <c r="F35" s="88"/>
      <c r="G35" s="88"/>
      <c r="H35" s="88" t="s">
        <v>94</v>
      </c>
      <c r="I35" s="44" t="n">
        <f aca="false">I6+I12+I21</f>
        <v>2670.35429955357</v>
      </c>
      <c r="J35" s="44" t="n">
        <f aca="false">J6+J12+J21</f>
        <v>2670.35429955357</v>
      </c>
      <c r="K35" s="44" t="n">
        <f aca="false">K6+K12+K21</f>
        <v>0</v>
      </c>
      <c r="L35" s="44" t="n">
        <f aca="false">L6+L12+L21</f>
        <v>445.68</v>
      </c>
      <c r="M35" s="44" t="n">
        <f aca="false">M6+M12+M21</f>
        <v>2670.35429955357</v>
      </c>
      <c r="N35" s="44" t="n">
        <f aca="false">N6+N12+N21</f>
        <v>3116.03429955357</v>
      </c>
      <c r="O35" s="44" t="n">
        <f aca="false">O6+O12+O21</f>
        <v>5786.38859910714</v>
      </c>
    </row>
    <row r="36" s="89" customFormat="true" ht="15" hidden="false" customHeight="false" outlineLevel="0" collapsed="false">
      <c r="A36" s="88" t="s">
        <v>95</v>
      </c>
      <c r="B36" s="88"/>
      <c r="C36" s="88"/>
      <c r="D36" s="88"/>
      <c r="E36" s="88"/>
      <c r="F36" s="88"/>
      <c r="G36" s="88"/>
      <c r="H36" s="88"/>
      <c r="I36" s="44" t="n">
        <f aca="false">I35+J35+K35+L35</f>
        <v>5786.38859910714</v>
      </c>
      <c r="J36" s="44"/>
      <c r="K36" s="44"/>
      <c r="L36" s="44"/>
      <c r="M36" s="44"/>
      <c r="N36" s="44"/>
      <c r="O36" s="44"/>
      <c r="P36" s="90"/>
    </row>
    <row r="37" s="89" customFormat="true" ht="15" hidden="false" customHeight="false" outlineLevel="0" collapsed="false">
      <c r="A37" s="88" t="s">
        <v>96</v>
      </c>
      <c r="B37" s="88"/>
      <c r="C37" s="88"/>
      <c r="D37" s="88"/>
      <c r="E37" s="88"/>
      <c r="F37" s="88"/>
      <c r="G37" s="88"/>
      <c r="H37" s="88"/>
      <c r="I37" s="91"/>
      <c r="J37" s="91"/>
      <c r="K37" s="91"/>
      <c r="L37" s="91"/>
      <c r="M37" s="44"/>
      <c r="N37" s="44"/>
      <c r="O37" s="44"/>
    </row>
    <row r="38" s="89" customFormat="true" ht="15" hidden="false" customHeight="false" outlineLevel="0" collapsed="false">
      <c r="A38" s="88" t="s">
        <v>97</v>
      </c>
      <c r="B38" s="88"/>
      <c r="C38" s="88"/>
      <c r="D38" s="88"/>
      <c r="E38" s="88"/>
      <c r="F38" s="88"/>
      <c r="G38" s="88"/>
      <c r="H38" s="88"/>
      <c r="I38" s="44" t="n">
        <f aca="false">I35*_xlfn.single(BDI_MAT)</f>
        <v>0</v>
      </c>
      <c r="J38" s="44" t="n">
        <f aca="false">J35*_xlfn.single(BDI_MDO)</f>
        <v>0</v>
      </c>
      <c r="K38" s="44" t="n">
        <f aca="false">BDI_FOR*K35</f>
        <v>0</v>
      </c>
      <c r="L38" s="44" t="n">
        <f aca="false">BDI_FOR*L35</f>
        <v>0</v>
      </c>
      <c r="M38" s="44"/>
      <c r="N38" s="44"/>
      <c r="O38" s="44"/>
    </row>
    <row r="39" s="89" customFormat="true" ht="15" hidden="false" customHeight="false" outlineLevel="0" collapsed="false">
      <c r="A39" s="88" t="s">
        <v>98</v>
      </c>
      <c r="B39" s="88"/>
      <c r="C39" s="88"/>
      <c r="D39" s="88"/>
      <c r="E39" s="88"/>
      <c r="F39" s="88"/>
      <c r="G39" s="88"/>
      <c r="H39" s="88"/>
      <c r="I39" s="92" t="n">
        <f aca="false">I38+I35</f>
        <v>2670.35429955357</v>
      </c>
      <c r="J39" s="92" t="n">
        <f aca="false">J38+J35</f>
        <v>2670.35429955357</v>
      </c>
      <c r="K39" s="92" t="n">
        <f aca="false">K38+K35</f>
        <v>0</v>
      </c>
      <c r="L39" s="92" t="n">
        <f aca="false">L38+L35</f>
        <v>445.68</v>
      </c>
      <c r="M39" s="44"/>
      <c r="N39" s="44"/>
      <c r="O39" s="44"/>
    </row>
    <row r="40" s="89" customFormat="true" ht="15" hidden="false" customHeight="false" outlineLevel="0" collapsed="false">
      <c r="A40" s="88" t="s">
        <v>32</v>
      </c>
      <c r="B40" s="88"/>
      <c r="C40" s="88"/>
      <c r="D40" s="88"/>
      <c r="E40" s="88"/>
      <c r="F40" s="88"/>
      <c r="G40" s="88"/>
      <c r="H40" s="88"/>
      <c r="I40" s="44" t="n">
        <f aca="false">IF((I39+J39+K39+L39)=O35,I39+J39+K39+L39,"ERRO")</f>
        <v>5786.38859910714</v>
      </c>
      <c r="J40" s="44"/>
      <c r="K40" s="44"/>
      <c r="L40" s="44"/>
      <c r="M40" s="44"/>
      <c r="N40" s="44"/>
      <c r="O40" s="44"/>
    </row>
    <row r="41" s="97" customFormat="true" ht="14.25" hidden="false" customHeight="false" outlineLevel="0" collapsed="false">
      <c r="A41" s="93"/>
      <c r="B41" s="19"/>
      <c r="C41" s="19"/>
      <c r="D41" s="94"/>
      <c r="E41" s="94"/>
      <c r="F41" s="95"/>
      <c r="G41" s="95"/>
      <c r="H41" s="95"/>
      <c r="I41" s="95"/>
      <c r="J41" s="95"/>
      <c r="K41" s="95"/>
      <c r="L41" s="95"/>
      <c r="M41" s="96"/>
      <c r="N41" s="96"/>
      <c r="O41" s="96"/>
    </row>
    <row r="42" s="97" customFormat="true" ht="14.25" hidden="false" customHeight="false" outlineLevel="0" collapsed="false">
      <c r="A42" s="93"/>
      <c r="B42" s="19"/>
      <c r="C42" s="19"/>
      <c r="D42" s="94"/>
      <c r="E42" s="94"/>
      <c r="F42" s="95"/>
      <c r="G42" s="95"/>
      <c r="H42" s="95"/>
      <c r="I42" s="95"/>
      <c r="J42" s="95"/>
      <c r="K42" s="95"/>
      <c r="L42" s="95"/>
      <c r="M42" s="98"/>
      <c r="N42" s="96"/>
      <c r="O42" s="96"/>
    </row>
    <row r="43" s="97" customFormat="true" ht="14.25" hidden="false" customHeight="false" outlineLevel="0" collapsed="false">
      <c r="A43" s="93"/>
      <c r="B43" s="19"/>
      <c r="C43" s="19"/>
      <c r="D43" s="94"/>
      <c r="E43" s="94"/>
      <c r="F43" s="95"/>
      <c r="G43" s="95"/>
      <c r="H43" s="95"/>
      <c r="I43" s="95"/>
      <c r="J43" s="95"/>
      <c r="K43" s="95"/>
      <c r="L43" s="95"/>
      <c r="M43" s="96"/>
      <c r="N43" s="96"/>
      <c r="O43" s="96"/>
    </row>
    <row r="44" s="97" customFormat="true" ht="14.25" hidden="false" customHeight="false" outlineLevel="0" collapsed="false">
      <c r="A44" s="93"/>
      <c r="B44" s="19"/>
      <c r="C44" s="19"/>
      <c r="D44" s="94"/>
      <c r="E44" s="94"/>
      <c r="F44" s="95"/>
      <c r="G44" s="95"/>
      <c r="H44" s="95"/>
      <c r="I44" s="95"/>
      <c r="J44" s="95"/>
      <c r="K44" s="95"/>
      <c r="L44" s="95"/>
      <c r="M44" s="96"/>
      <c r="N44" s="96"/>
      <c r="O44" s="96"/>
    </row>
    <row r="45" s="97" customFormat="true" ht="14.25" hidden="false" customHeight="false" outlineLevel="0" collapsed="false">
      <c r="A45" s="93"/>
      <c r="B45" s="19"/>
      <c r="C45" s="19"/>
      <c r="D45" s="94"/>
      <c r="E45" s="94"/>
      <c r="F45" s="95"/>
      <c r="G45" s="95"/>
      <c r="H45" s="95"/>
      <c r="I45" s="95"/>
      <c r="J45" s="95"/>
      <c r="K45" s="95"/>
      <c r="L45" s="95"/>
      <c r="M45" s="99"/>
      <c r="N45" s="96"/>
      <c r="O45" s="96"/>
    </row>
    <row r="46" s="97" customFormat="true" ht="14.25" hidden="false" customHeight="false" outlineLevel="0" collapsed="false">
      <c r="A46" s="93"/>
      <c r="B46" s="19"/>
      <c r="C46" s="19"/>
      <c r="D46" s="94"/>
      <c r="E46" s="94"/>
      <c r="F46" s="95"/>
      <c r="G46" s="95"/>
      <c r="H46" s="95"/>
      <c r="I46" s="95"/>
      <c r="J46" s="95"/>
      <c r="K46" s="95"/>
      <c r="L46" s="95"/>
      <c r="M46" s="100"/>
      <c r="N46" s="96"/>
      <c r="O46" s="96"/>
    </row>
    <row r="47" s="97" customFormat="true" ht="14.25" hidden="false" customHeight="false" outlineLevel="0" collapsed="false">
      <c r="A47" s="93"/>
      <c r="B47" s="19"/>
      <c r="C47" s="19"/>
      <c r="D47" s="94"/>
      <c r="E47" s="94"/>
      <c r="F47" s="95"/>
      <c r="G47" s="95"/>
      <c r="H47" s="95"/>
      <c r="I47" s="95"/>
      <c r="J47" s="95"/>
      <c r="K47" s="95"/>
      <c r="L47" s="95"/>
      <c r="M47" s="99"/>
      <c r="N47" s="96"/>
      <c r="O47" s="96"/>
    </row>
    <row r="48" s="97" customFormat="true" ht="14.25" hidden="false" customHeight="false" outlineLevel="0" collapsed="false">
      <c r="A48" s="93"/>
      <c r="B48" s="19"/>
      <c r="C48" s="19"/>
      <c r="D48" s="94"/>
      <c r="E48" s="94"/>
      <c r="F48" s="95"/>
      <c r="G48" s="95"/>
      <c r="H48" s="95"/>
      <c r="I48" s="95"/>
      <c r="J48" s="95"/>
      <c r="K48" s="95"/>
      <c r="L48" s="95"/>
      <c r="M48" s="96"/>
      <c r="N48" s="96"/>
      <c r="O48" s="96"/>
    </row>
    <row r="49" s="97" customFormat="true" ht="15" hidden="false" customHeight="false" outlineLevel="0" collapsed="false">
      <c r="A49" s="93"/>
      <c r="B49" s="19"/>
      <c r="C49" s="19"/>
      <c r="D49" s="94"/>
      <c r="E49" s="94"/>
      <c r="F49" s="95"/>
      <c r="G49" s="95"/>
      <c r="H49" s="95"/>
      <c r="I49" s="95"/>
      <c r="J49" s="95"/>
      <c r="K49" s="95"/>
      <c r="L49" s="95"/>
      <c r="M49" s="96"/>
      <c r="N49" s="101" t="s">
        <v>99</v>
      </c>
      <c r="O49" s="96"/>
    </row>
    <row r="50" s="97" customFormat="true" ht="15" hidden="false" customHeight="false" outlineLevel="0" collapsed="false">
      <c r="A50" s="93"/>
      <c r="B50" s="19"/>
      <c r="C50" s="19"/>
      <c r="D50" s="94"/>
      <c r="E50" s="94"/>
      <c r="F50" s="95"/>
      <c r="G50" s="95"/>
      <c r="H50" s="95"/>
      <c r="I50" s="95"/>
      <c r="J50" s="95"/>
      <c r="K50" s="95"/>
      <c r="L50" s="95"/>
      <c r="M50" s="96"/>
      <c r="N50" s="101" t="n">
        <f aca="false">I40/950</f>
        <v>6.0909353674812</v>
      </c>
      <c r="O50" s="96"/>
    </row>
    <row r="51" s="97" customFormat="true" ht="14.25" hidden="false" customHeight="false" outlineLevel="0" collapsed="false">
      <c r="A51" s="93"/>
      <c r="B51" s="19"/>
      <c r="C51" s="19"/>
      <c r="D51" s="94"/>
      <c r="E51" s="94"/>
      <c r="F51" s="95"/>
      <c r="G51" s="95"/>
      <c r="H51" s="95"/>
      <c r="I51" s="95"/>
      <c r="J51" s="95"/>
      <c r="K51" s="95"/>
      <c r="L51" s="95"/>
      <c r="M51" s="96"/>
      <c r="N51" s="96"/>
      <c r="O51" s="96"/>
    </row>
  </sheetData>
  <mergeCells count="26">
    <mergeCell ref="D1:J1"/>
    <mergeCell ref="D2:I3"/>
    <mergeCell ref="J2:L2"/>
    <mergeCell ref="J3:L3"/>
    <mergeCell ref="A4:A5"/>
    <mergeCell ref="B4:B5"/>
    <mergeCell ref="C4:C5"/>
    <mergeCell ref="D4:D5"/>
    <mergeCell ref="E4:E5"/>
    <mergeCell ref="F4:F5"/>
    <mergeCell ref="G4:H4"/>
    <mergeCell ref="I4:J4"/>
    <mergeCell ref="K4:L4"/>
    <mergeCell ref="M4:N4"/>
    <mergeCell ref="O4:O5"/>
    <mergeCell ref="A22:A26"/>
    <mergeCell ref="A28:A29"/>
    <mergeCell ref="A35:H35"/>
    <mergeCell ref="A36:H36"/>
    <mergeCell ref="I36:L36"/>
    <mergeCell ref="A37:H37"/>
    <mergeCell ref="K37:L37"/>
    <mergeCell ref="A38:H38"/>
    <mergeCell ref="A39:H39"/>
    <mergeCell ref="A40:H40"/>
    <mergeCell ref="I40:L4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5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7"/>
    <col collapsed="false" customWidth="true" hidden="false" outlineLevel="0" max="2" min="2" style="0" width="78.29"/>
    <col collapsed="false" customWidth="true" hidden="false" outlineLevel="0" max="5" min="5" style="0" width="13.29"/>
    <col collapsed="false" customWidth="true" hidden="false" outlineLevel="0" max="7" min="6" style="0" width="14.15"/>
    <col collapsed="false" customWidth="true" hidden="false" outlineLevel="0" max="8" min="8" style="0" width="4.57"/>
    <col collapsed="false" customWidth="true" hidden="false" outlineLevel="0" max="9" min="9" style="0" width="13.29"/>
  </cols>
  <sheetData>
    <row r="1" customFormat="false" ht="15" hidden="false" customHeight="false" outlineLevel="0" collapsed="false">
      <c r="A1" s="0" t="s">
        <v>100</v>
      </c>
      <c r="G1" s="102" t="str">
        <f aca="false">"Custo de  "&amp;H1*100&amp;"% da peças novas"</f>
        <v>Custo de  30% da peças novas</v>
      </c>
      <c r="H1" s="103" t="n">
        <v>0.3</v>
      </c>
    </row>
    <row r="2" customFormat="false" ht="15" hidden="false" customHeight="false" outlineLevel="0" collapsed="false">
      <c r="G2" s="102"/>
      <c r="H2" s="103"/>
    </row>
    <row r="3" customFormat="false" ht="15" hidden="false" customHeight="false" outlineLevel="0" collapsed="false">
      <c r="A3" s="104" t="s">
        <v>36</v>
      </c>
      <c r="G3" s="105" t="s">
        <v>101</v>
      </c>
    </row>
    <row r="4" customFormat="false" ht="15" hidden="false" customHeight="false" outlineLevel="0" collapsed="false">
      <c r="A4" s="106" t="s">
        <v>44</v>
      </c>
      <c r="B4" s="107" t="s">
        <v>102</v>
      </c>
      <c r="C4" s="107" t="s">
        <v>103</v>
      </c>
      <c r="D4" s="107" t="s">
        <v>104</v>
      </c>
      <c r="E4" s="107" t="s">
        <v>105</v>
      </c>
      <c r="F4" s="108" t="n">
        <f aca="false">SUM(F5:F19)</f>
        <v>0</v>
      </c>
      <c r="G4" s="109" t="n">
        <f aca="false">SUM(G5:G18)</f>
        <v>0</v>
      </c>
    </row>
    <row r="5" customFormat="false" ht="15" hidden="false" customHeight="false" outlineLevel="0" collapsed="false">
      <c r="A5" s="110" t="s">
        <v>106</v>
      </c>
      <c r="B5" s="110" t="s">
        <v>107</v>
      </c>
      <c r="C5" s="111" t="s">
        <v>108</v>
      </c>
      <c r="D5" s="111" t="n">
        <v>1</v>
      </c>
      <c r="E5" s="112"/>
      <c r="F5" s="113" t="n">
        <f aca="false">E5*D5</f>
        <v>0</v>
      </c>
      <c r="G5" s="113" t="n">
        <f aca="false">E5*$H$1</f>
        <v>0</v>
      </c>
    </row>
    <row r="6" customFormat="false" ht="15" hidden="false" customHeight="false" outlineLevel="0" collapsed="false">
      <c r="A6" s="110" t="s">
        <v>109</v>
      </c>
      <c r="B6" s="110" t="s">
        <v>110</v>
      </c>
      <c r="C6" s="111" t="s">
        <v>108</v>
      </c>
      <c r="D6" s="111" t="n">
        <v>1</v>
      </c>
      <c r="E6" s="112"/>
      <c r="F6" s="113" t="n">
        <f aca="false">E6*D6</f>
        <v>0</v>
      </c>
      <c r="G6" s="113" t="n">
        <f aca="false">E6*$H$1</f>
        <v>0</v>
      </c>
    </row>
    <row r="7" customFormat="false" ht="15" hidden="false" customHeight="false" outlineLevel="0" collapsed="false">
      <c r="A7" s="110" t="s">
        <v>111</v>
      </c>
      <c r="B7" s="110" t="s">
        <v>112</v>
      </c>
      <c r="C7" s="111" t="s">
        <v>108</v>
      </c>
      <c r="D7" s="111" t="n">
        <v>1</v>
      </c>
      <c r="E7" s="112"/>
      <c r="F7" s="113" t="n">
        <f aca="false">E7*D7</f>
        <v>0</v>
      </c>
      <c r="G7" s="113" t="n">
        <f aca="false">E7*$H$1</f>
        <v>0</v>
      </c>
    </row>
    <row r="8" customFormat="false" ht="15" hidden="false" customHeight="false" outlineLevel="0" collapsed="false">
      <c r="A8" s="110" t="s">
        <v>113</v>
      </c>
      <c r="B8" s="110" t="s">
        <v>114</v>
      </c>
      <c r="C8" s="111" t="s">
        <v>108</v>
      </c>
      <c r="D8" s="111" t="n">
        <v>1</v>
      </c>
      <c r="E8" s="112"/>
      <c r="F8" s="113" t="n">
        <f aca="false">E8*D8</f>
        <v>0</v>
      </c>
      <c r="G8" s="113" t="n">
        <f aca="false">E8*$H$1</f>
        <v>0</v>
      </c>
    </row>
    <row r="9" customFormat="false" ht="15" hidden="false" customHeight="false" outlineLevel="0" collapsed="false">
      <c r="A9" s="110" t="s">
        <v>115</v>
      </c>
      <c r="B9" s="110" t="s">
        <v>116</v>
      </c>
      <c r="C9" s="111" t="s">
        <v>108</v>
      </c>
      <c r="D9" s="111" t="n">
        <v>1</v>
      </c>
      <c r="E9" s="112"/>
      <c r="F9" s="113" t="n">
        <f aca="false">E9*D9</f>
        <v>0</v>
      </c>
      <c r="G9" s="113" t="n">
        <f aca="false">E9*$H$1</f>
        <v>0</v>
      </c>
    </row>
    <row r="10" customFormat="false" ht="15" hidden="false" customHeight="false" outlineLevel="0" collapsed="false">
      <c r="A10" s="110" t="s">
        <v>117</v>
      </c>
      <c r="B10" s="110" t="s">
        <v>118</v>
      </c>
      <c r="C10" s="111" t="s">
        <v>108</v>
      </c>
      <c r="D10" s="111" t="n">
        <v>5</v>
      </c>
      <c r="E10" s="112"/>
      <c r="F10" s="113" t="n">
        <f aca="false">E10*D10</f>
        <v>0</v>
      </c>
      <c r="G10" s="113" t="n">
        <f aca="false">E10*$H$1</f>
        <v>0</v>
      </c>
    </row>
    <row r="11" customFormat="false" ht="15" hidden="false" customHeight="false" outlineLevel="0" collapsed="false">
      <c r="A11" s="110" t="s">
        <v>119</v>
      </c>
      <c r="B11" s="110" t="s">
        <v>120</v>
      </c>
      <c r="C11" s="111" t="s">
        <v>108</v>
      </c>
      <c r="D11" s="111" t="n">
        <v>2</v>
      </c>
      <c r="E11" s="112"/>
      <c r="F11" s="113" t="n">
        <f aca="false">E11*D11</f>
        <v>0</v>
      </c>
      <c r="G11" s="113" t="n">
        <f aca="false">E11*$H$1</f>
        <v>0</v>
      </c>
    </row>
    <row r="12" customFormat="false" ht="15" hidden="false" customHeight="false" outlineLevel="0" collapsed="false">
      <c r="A12" s="110" t="s">
        <v>121</v>
      </c>
      <c r="B12" s="110" t="s">
        <v>122</v>
      </c>
      <c r="C12" s="111" t="s">
        <v>108</v>
      </c>
      <c r="D12" s="111" t="n">
        <v>5</v>
      </c>
      <c r="E12" s="112"/>
      <c r="F12" s="113" t="n">
        <f aca="false">E12*D12</f>
        <v>0</v>
      </c>
      <c r="G12" s="113" t="n">
        <f aca="false">E12*$H$1</f>
        <v>0</v>
      </c>
    </row>
    <row r="13" customFormat="false" ht="15" hidden="false" customHeight="false" outlineLevel="0" collapsed="false">
      <c r="A13" s="110" t="s">
        <v>123</v>
      </c>
      <c r="B13" s="110" t="s">
        <v>124</v>
      </c>
      <c r="C13" s="111" t="s">
        <v>108</v>
      </c>
      <c r="D13" s="111" t="n">
        <v>5</v>
      </c>
      <c r="E13" s="112"/>
      <c r="F13" s="113" t="n">
        <f aca="false">E13*D13</f>
        <v>0</v>
      </c>
      <c r="G13" s="113" t="n">
        <f aca="false">E13*$H$1</f>
        <v>0</v>
      </c>
    </row>
    <row r="14" customFormat="false" ht="15" hidden="false" customHeight="false" outlineLevel="0" collapsed="false">
      <c r="A14" s="110" t="s">
        <v>125</v>
      </c>
      <c r="B14" s="110" t="s">
        <v>126</v>
      </c>
      <c r="C14" s="111" t="s">
        <v>108</v>
      </c>
      <c r="D14" s="111" t="n">
        <v>5</v>
      </c>
      <c r="E14" s="112"/>
      <c r="F14" s="113" t="n">
        <f aca="false">E14*D14</f>
        <v>0</v>
      </c>
      <c r="G14" s="113" t="n">
        <f aca="false">E14*$H$1</f>
        <v>0</v>
      </c>
    </row>
    <row r="15" customFormat="false" ht="15" hidden="false" customHeight="false" outlineLevel="0" collapsed="false">
      <c r="A15" s="110" t="s">
        <v>127</v>
      </c>
      <c r="B15" s="110" t="s">
        <v>128</v>
      </c>
      <c r="C15" s="111" t="s">
        <v>108</v>
      </c>
      <c r="D15" s="111" t="n">
        <v>1</v>
      </c>
      <c r="E15" s="112"/>
      <c r="F15" s="113" t="n">
        <f aca="false">E15*D15</f>
        <v>0</v>
      </c>
      <c r="G15" s="113" t="n">
        <f aca="false">E15*$H$1</f>
        <v>0</v>
      </c>
    </row>
    <row r="16" customFormat="false" ht="15" hidden="false" customHeight="false" outlineLevel="0" collapsed="false">
      <c r="A16" s="110" t="s">
        <v>129</v>
      </c>
      <c r="B16" s="110" t="s">
        <v>130</v>
      </c>
      <c r="C16" s="111" t="s">
        <v>108</v>
      </c>
      <c r="D16" s="111" t="n">
        <v>1</v>
      </c>
      <c r="E16" s="112"/>
      <c r="F16" s="113" t="n">
        <f aca="false">E16*D16</f>
        <v>0</v>
      </c>
      <c r="G16" s="113" t="n">
        <f aca="false">E16*$H$1</f>
        <v>0</v>
      </c>
    </row>
    <row r="17" customFormat="false" ht="15" hidden="false" customHeight="false" outlineLevel="0" collapsed="false">
      <c r="A17" s="110" t="s">
        <v>131</v>
      </c>
      <c r="B17" s="110" t="s">
        <v>132</v>
      </c>
      <c r="C17" s="111" t="s">
        <v>108</v>
      </c>
      <c r="D17" s="111" t="n">
        <v>1</v>
      </c>
      <c r="E17" s="112"/>
      <c r="F17" s="113" t="n">
        <f aca="false">E17*D17</f>
        <v>0</v>
      </c>
      <c r="G17" s="113" t="n">
        <f aca="false">E17*$H$1</f>
        <v>0</v>
      </c>
    </row>
    <row r="18" customFormat="false" ht="15" hidden="false" customHeight="false" outlineLevel="0" collapsed="false">
      <c r="A18" s="110" t="s">
        <v>133</v>
      </c>
      <c r="B18" s="110" t="s">
        <v>134</v>
      </c>
      <c r="C18" s="111" t="s">
        <v>108</v>
      </c>
      <c r="D18" s="111" t="n">
        <v>1</v>
      </c>
      <c r="E18" s="112"/>
      <c r="F18" s="113" t="n">
        <f aca="false">E18*D18</f>
        <v>0</v>
      </c>
      <c r="G18" s="113" t="n">
        <f aca="false">E18*$H$1</f>
        <v>0</v>
      </c>
    </row>
    <row r="19" customFormat="false" ht="15" hidden="false" customHeight="false" outlineLevel="0" collapsed="false">
      <c r="A19" s="110" t="s">
        <v>135</v>
      </c>
      <c r="B19" s="110" t="s">
        <v>136</v>
      </c>
      <c r="C19" s="111" t="s">
        <v>108</v>
      </c>
      <c r="D19" s="111" t="n">
        <v>128</v>
      </c>
      <c r="E19" s="112"/>
      <c r="F19" s="113" t="n">
        <f aca="false">E19*D19</f>
        <v>0</v>
      </c>
      <c r="G19" s="113"/>
    </row>
    <row r="21" customFormat="false" ht="15" hidden="false" customHeight="false" outlineLevel="0" collapsed="false">
      <c r="A21" s="14" t="s">
        <v>48</v>
      </c>
      <c r="B21" s="114"/>
      <c r="C21" s="115"/>
      <c r="D21" s="115"/>
      <c r="E21" s="116"/>
      <c r="F21" s="117"/>
      <c r="G21" s="117"/>
      <c r="H21" s="5"/>
    </row>
    <row r="22" customFormat="false" ht="15" hidden="false" customHeight="false" outlineLevel="0" collapsed="false">
      <c r="A22" s="106" t="s">
        <v>61</v>
      </c>
      <c r="B22" s="107" t="s">
        <v>102</v>
      </c>
      <c r="C22" s="107" t="s">
        <v>103</v>
      </c>
      <c r="D22" s="107" t="s">
        <v>104</v>
      </c>
      <c r="E22" s="107" t="s">
        <v>105</v>
      </c>
      <c r="F22" s="108" t="n">
        <f aca="false">SUM(F23:F33)</f>
        <v>0</v>
      </c>
      <c r="G22" s="109" t="n">
        <f aca="false">SUM(G23:G32)</f>
        <v>0</v>
      </c>
    </row>
    <row r="23" customFormat="false" ht="15" hidden="false" customHeight="false" outlineLevel="0" collapsed="false">
      <c r="A23" s="110" t="s">
        <v>137</v>
      </c>
      <c r="B23" s="110" t="s">
        <v>138</v>
      </c>
      <c r="C23" s="111" t="s">
        <v>108</v>
      </c>
      <c r="D23" s="111" t="n">
        <v>1</v>
      </c>
      <c r="E23" s="112"/>
      <c r="F23" s="113" t="n">
        <f aca="false">E23*D23</f>
        <v>0</v>
      </c>
      <c r="G23" s="113" t="n">
        <f aca="false">E23*$H$1</f>
        <v>0</v>
      </c>
    </row>
    <row r="24" customFormat="false" ht="15" hidden="false" customHeight="false" outlineLevel="0" collapsed="false">
      <c r="A24" s="110" t="s">
        <v>139</v>
      </c>
      <c r="B24" s="110" t="s">
        <v>140</v>
      </c>
      <c r="C24" s="111" t="s">
        <v>108</v>
      </c>
      <c r="D24" s="111" t="n">
        <v>1</v>
      </c>
      <c r="E24" s="112"/>
      <c r="F24" s="113" t="n">
        <f aca="false">E24*D24</f>
        <v>0</v>
      </c>
      <c r="G24" s="113" t="n">
        <f aca="false">E24*$H$1</f>
        <v>0</v>
      </c>
    </row>
    <row r="25" customFormat="false" ht="15" hidden="false" customHeight="false" outlineLevel="0" collapsed="false">
      <c r="A25" s="110" t="s">
        <v>141</v>
      </c>
      <c r="B25" s="110" t="s">
        <v>142</v>
      </c>
      <c r="C25" s="111" t="s">
        <v>108</v>
      </c>
      <c r="D25" s="111" t="n">
        <v>1</v>
      </c>
      <c r="E25" s="112"/>
      <c r="F25" s="113" t="n">
        <f aca="false">E25*D25</f>
        <v>0</v>
      </c>
      <c r="G25" s="113" t="n">
        <f aca="false">E25*$H$1</f>
        <v>0</v>
      </c>
    </row>
    <row r="26" customFormat="false" ht="15" hidden="false" customHeight="false" outlineLevel="0" collapsed="false">
      <c r="A26" s="110" t="s">
        <v>143</v>
      </c>
      <c r="B26" s="110" t="s">
        <v>144</v>
      </c>
      <c r="C26" s="111" t="s">
        <v>108</v>
      </c>
      <c r="D26" s="111" t="n">
        <v>1</v>
      </c>
      <c r="E26" s="112"/>
      <c r="F26" s="113" t="n">
        <f aca="false">E26*D26</f>
        <v>0</v>
      </c>
      <c r="G26" s="113" t="n">
        <f aca="false">E26*$H$1</f>
        <v>0</v>
      </c>
    </row>
    <row r="27" customFormat="false" ht="15" hidden="false" customHeight="false" outlineLevel="0" collapsed="false">
      <c r="A27" s="110" t="s">
        <v>145</v>
      </c>
      <c r="B27" s="110" t="s">
        <v>146</v>
      </c>
      <c r="C27" s="111" t="s">
        <v>108</v>
      </c>
      <c r="D27" s="111" t="n">
        <v>1</v>
      </c>
      <c r="E27" s="112"/>
      <c r="F27" s="113" t="n">
        <f aca="false">E27*D27</f>
        <v>0</v>
      </c>
      <c r="G27" s="113" t="n">
        <f aca="false">E27*$H$1</f>
        <v>0</v>
      </c>
    </row>
    <row r="28" customFormat="false" ht="15" hidden="false" customHeight="false" outlineLevel="0" collapsed="false">
      <c r="A28" s="110" t="s">
        <v>147</v>
      </c>
      <c r="B28" s="110" t="s">
        <v>148</v>
      </c>
      <c r="C28" s="111" t="s">
        <v>108</v>
      </c>
      <c r="D28" s="111" t="n">
        <v>1</v>
      </c>
      <c r="E28" s="112"/>
      <c r="F28" s="113" t="n">
        <f aca="false">E28*D28</f>
        <v>0</v>
      </c>
      <c r="G28" s="113" t="n">
        <f aca="false">E28*$H$1</f>
        <v>0</v>
      </c>
    </row>
    <row r="29" customFormat="false" ht="15" hidden="false" customHeight="false" outlineLevel="0" collapsed="false">
      <c r="A29" s="110" t="s">
        <v>149</v>
      </c>
      <c r="B29" s="110" t="s">
        <v>150</v>
      </c>
      <c r="C29" s="111" t="s">
        <v>108</v>
      </c>
      <c r="D29" s="111" t="n">
        <v>1</v>
      </c>
      <c r="E29" s="112"/>
      <c r="F29" s="113" t="n">
        <f aca="false">E29*D29</f>
        <v>0</v>
      </c>
      <c r="G29" s="113" t="n">
        <f aca="false">E29*$H$1</f>
        <v>0</v>
      </c>
    </row>
    <row r="30" customFormat="false" ht="15" hidden="false" customHeight="false" outlineLevel="0" collapsed="false">
      <c r="A30" s="110" t="s">
        <v>151</v>
      </c>
      <c r="B30" s="110" t="s">
        <v>152</v>
      </c>
      <c r="C30" s="111" t="s">
        <v>108</v>
      </c>
      <c r="D30" s="111" t="n">
        <v>4</v>
      </c>
      <c r="E30" s="112"/>
      <c r="F30" s="113" t="n">
        <f aca="false">E30*D30</f>
        <v>0</v>
      </c>
      <c r="G30" s="113" t="n">
        <f aca="false">E30*$H$1</f>
        <v>0</v>
      </c>
    </row>
    <row r="31" customFormat="false" ht="15" hidden="false" customHeight="false" outlineLevel="0" collapsed="false">
      <c r="A31" s="110" t="s">
        <v>153</v>
      </c>
      <c r="B31" s="110" t="s">
        <v>154</v>
      </c>
      <c r="C31" s="111" t="s">
        <v>108</v>
      </c>
      <c r="D31" s="111" t="n">
        <v>1</v>
      </c>
      <c r="E31" s="112"/>
      <c r="F31" s="113" t="n">
        <f aca="false">E31*D31</f>
        <v>0</v>
      </c>
      <c r="G31" s="113" t="n">
        <f aca="false">E31*$H$1</f>
        <v>0</v>
      </c>
    </row>
    <row r="32" customFormat="false" ht="15" hidden="false" customHeight="false" outlineLevel="0" collapsed="false">
      <c r="A32" s="110" t="s">
        <v>155</v>
      </c>
      <c r="B32" s="110" t="s">
        <v>156</v>
      </c>
      <c r="C32" s="111" t="s">
        <v>108</v>
      </c>
      <c r="D32" s="111" t="n">
        <v>1</v>
      </c>
      <c r="E32" s="112"/>
      <c r="F32" s="113" t="n">
        <f aca="false">E32*D32</f>
        <v>0</v>
      </c>
      <c r="G32" s="113" t="n">
        <f aca="false">E32*$H$1</f>
        <v>0</v>
      </c>
    </row>
    <row r="33" customFormat="false" ht="15" hidden="false" customHeight="false" outlineLevel="0" collapsed="false">
      <c r="A33" s="110" t="s">
        <v>157</v>
      </c>
      <c r="B33" s="110" t="s">
        <v>158</v>
      </c>
      <c r="C33" s="111" t="s">
        <v>108</v>
      </c>
      <c r="D33" s="111" t="n">
        <v>48</v>
      </c>
      <c r="E33" s="112"/>
      <c r="F33" s="113" t="n">
        <f aca="false">E33*D33</f>
        <v>0</v>
      </c>
      <c r="G33" s="113"/>
      <c r="I33" s="118" t="n">
        <f aca="false">F33+F33*BDI_MAT</f>
        <v>0</v>
      </c>
    </row>
    <row r="34" customFormat="false" ht="15" hidden="false" customHeight="false" outlineLevel="0" collapsed="false">
      <c r="A34" s="119"/>
      <c r="B34" s="119"/>
      <c r="C34" s="120"/>
      <c r="D34" s="120"/>
      <c r="E34" s="121"/>
      <c r="F34" s="122"/>
      <c r="G34" s="122"/>
      <c r="I34" s="118"/>
    </row>
    <row r="35" customFormat="false" ht="15" hidden="false" customHeight="false" outlineLevel="0" collapsed="false">
      <c r="A35" s="104" t="s">
        <v>159</v>
      </c>
    </row>
    <row r="36" customFormat="false" ht="15" hidden="false" customHeight="false" outlineLevel="0" collapsed="false">
      <c r="A36" s="106" t="s">
        <v>160</v>
      </c>
      <c r="B36" s="107" t="s">
        <v>102</v>
      </c>
      <c r="C36" s="107" t="s">
        <v>103</v>
      </c>
      <c r="D36" s="107" t="s">
        <v>104</v>
      </c>
      <c r="E36" s="107" t="s">
        <v>105</v>
      </c>
      <c r="F36" s="108" t="n">
        <f aca="false">SUM(F37:F53)</f>
        <v>0</v>
      </c>
      <c r="G36" s="108" t="n">
        <f aca="false">SUM(G37:G52)</f>
        <v>0</v>
      </c>
    </row>
    <row r="37" customFormat="false" ht="15" hidden="false" customHeight="false" outlineLevel="0" collapsed="false">
      <c r="A37" s="110" t="s">
        <v>161</v>
      </c>
      <c r="B37" s="110" t="s">
        <v>162</v>
      </c>
      <c r="C37" s="111" t="s">
        <v>108</v>
      </c>
      <c r="D37" s="111" t="n">
        <v>1</v>
      </c>
      <c r="E37" s="112"/>
      <c r="F37" s="113" t="n">
        <f aca="false">E37*D37</f>
        <v>0</v>
      </c>
      <c r="G37" s="113" t="n">
        <f aca="false">E37*$H$1</f>
        <v>0</v>
      </c>
    </row>
    <row r="38" customFormat="false" ht="15" hidden="false" customHeight="false" outlineLevel="0" collapsed="false">
      <c r="A38" s="110" t="s">
        <v>163</v>
      </c>
      <c r="B38" s="110" t="s">
        <v>164</v>
      </c>
      <c r="C38" s="111" t="s">
        <v>108</v>
      </c>
      <c r="D38" s="111" t="n">
        <f aca="false">D37</f>
        <v>1</v>
      </c>
      <c r="E38" s="112"/>
      <c r="F38" s="113" t="n">
        <f aca="false">E38*D38</f>
        <v>0</v>
      </c>
      <c r="G38" s="113" t="n">
        <f aca="false">E38*$H$1</f>
        <v>0</v>
      </c>
    </row>
    <row r="39" customFormat="false" ht="15" hidden="false" customHeight="false" outlineLevel="0" collapsed="false">
      <c r="A39" s="110" t="s">
        <v>165</v>
      </c>
      <c r="B39" s="110" t="s">
        <v>166</v>
      </c>
      <c r="C39" s="111" t="s">
        <v>108</v>
      </c>
      <c r="D39" s="111" t="n">
        <f aca="false">D38</f>
        <v>1</v>
      </c>
      <c r="E39" s="112"/>
      <c r="F39" s="113" t="n">
        <f aca="false">E39*D39</f>
        <v>0</v>
      </c>
      <c r="G39" s="113" t="n">
        <f aca="false">E39*$H$1</f>
        <v>0</v>
      </c>
    </row>
    <row r="40" customFormat="false" ht="15" hidden="false" customHeight="false" outlineLevel="0" collapsed="false">
      <c r="A40" s="110" t="s">
        <v>167</v>
      </c>
      <c r="B40" s="110" t="s">
        <v>168</v>
      </c>
      <c r="C40" s="111" t="s">
        <v>108</v>
      </c>
      <c r="D40" s="111" t="n">
        <f aca="false">D39</f>
        <v>1</v>
      </c>
      <c r="E40" s="112"/>
      <c r="F40" s="113" t="n">
        <f aca="false">E40*D40</f>
        <v>0</v>
      </c>
      <c r="G40" s="113" t="n">
        <f aca="false">E40*$H$1</f>
        <v>0</v>
      </c>
    </row>
    <row r="41" customFormat="false" ht="15" hidden="false" customHeight="false" outlineLevel="0" collapsed="false">
      <c r="A41" s="110" t="s">
        <v>169</v>
      </c>
      <c r="B41" s="110" t="s">
        <v>170</v>
      </c>
      <c r="C41" s="111" t="s">
        <v>108</v>
      </c>
      <c r="D41" s="111" t="n">
        <f aca="false">D40</f>
        <v>1</v>
      </c>
      <c r="E41" s="112"/>
      <c r="F41" s="113" t="n">
        <f aca="false">E41*D41</f>
        <v>0</v>
      </c>
      <c r="G41" s="113" t="n">
        <f aca="false">E41*$H$1</f>
        <v>0</v>
      </c>
    </row>
    <row r="42" customFormat="false" ht="15" hidden="false" customHeight="false" outlineLevel="0" collapsed="false">
      <c r="A42" s="110" t="s">
        <v>171</v>
      </c>
      <c r="B42" s="110" t="s">
        <v>172</v>
      </c>
      <c r="C42" s="111" t="s">
        <v>108</v>
      </c>
      <c r="D42" s="111" t="n">
        <f aca="false">D41</f>
        <v>1</v>
      </c>
      <c r="E42" s="112"/>
      <c r="F42" s="113" t="n">
        <f aca="false">E42*D42</f>
        <v>0</v>
      </c>
      <c r="G42" s="113" t="n">
        <f aca="false">E42*$H$1</f>
        <v>0</v>
      </c>
    </row>
    <row r="43" customFormat="false" ht="15" hidden="false" customHeight="false" outlineLevel="0" collapsed="false">
      <c r="A43" s="110" t="s">
        <v>173</v>
      </c>
      <c r="B43" s="110" t="s">
        <v>174</v>
      </c>
      <c r="C43" s="111" t="s">
        <v>108</v>
      </c>
      <c r="D43" s="111" t="n">
        <v>2</v>
      </c>
      <c r="E43" s="112"/>
      <c r="F43" s="113" t="n">
        <f aca="false">E43*D43</f>
        <v>0</v>
      </c>
      <c r="G43" s="113" t="n">
        <f aca="false">E43*$H$1</f>
        <v>0</v>
      </c>
    </row>
    <row r="44" customFormat="false" ht="15" hidden="false" customHeight="false" outlineLevel="0" collapsed="false">
      <c r="A44" s="110" t="s">
        <v>175</v>
      </c>
      <c r="B44" s="110" t="s">
        <v>176</v>
      </c>
      <c r="C44" s="111" t="s">
        <v>177</v>
      </c>
      <c r="D44" s="111" t="n">
        <f aca="false">D43</f>
        <v>2</v>
      </c>
      <c r="E44" s="112"/>
      <c r="F44" s="113" t="n">
        <f aca="false">E44*D44</f>
        <v>0</v>
      </c>
      <c r="G44" s="113" t="n">
        <f aca="false">E44*$H$1</f>
        <v>0</v>
      </c>
    </row>
    <row r="45" customFormat="false" ht="15" hidden="false" customHeight="false" outlineLevel="0" collapsed="false">
      <c r="A45" s="110" t="s">
        <v>178</v>
      </c>
      <c r="B45" s="110" t="s">
        <v>179</v>
      </c>
      <c r="C45" s="111" t="s">
        <v>108</v>
      </c>
      <c r="D45" s="111" t="n">
        <v>1</v>
      </c>
      <c r="E45" s="112"/>
      <c r="F45" s="113" t="n">
        <f aca="false">E45*D45</f>
        <v>0</v>
      </c>
      <c r="G45" s="113" t="n">
        <f aca="false">E45*$H$1</f>
        <v>0</v>
      </c>
    </row>
    <row r="46" customFormat="false" ht="15" hidden="false" customHeight="false" outlineLevel="0" collapsed="false">
      <c r="A46" s="110" t="s">
        <v>180</v>
      </c>
      <c r="B46" s="110" t="s">
        <v>181</v>
      </c>
      <c r="C46" s="111" t="s">
        <v>108</v>
      </c>
      <c r="D46" s="111" t="n">
        <v>4</v>
      </c>
      <c r="E46" s="112"/>
      <c r="F46" s="113" t="n">
        <f aca="false">E46*D46</f>
        <v>0</v>
      </c>
      <c r="G46" s="113" t="n">
        <f aca="false">E46*$H$1</f>
        <v>0</v>
      </c>
    </row>
    <row r="47" customFormat="false" ht="15" hidden="false" customHeight="false" outlineLevel="0" collapsed="false">
      <c r="A47" s="110" t="s">
        <v>182</v>
      </c>
      <c r="B47" s="110" t="s">
        <v>183</v>
      </c>
      <c r="C47" s="111" t="s">
        <v>108</v>
      </c>
      <c r="D47" s="111" t="n">
        <v>5</v>
      </c>
      <c r="E47" s="112"/>
      <c r="F47" s="113" t="n">
        <f aca="false">E47*D47</f>
        <v>0</v>
      </c>
      <c r="G47" s="113" t="n">
        <f aca="false">E47*$H$1</f>
        <v>0</v>
      </c>
    </row>
    <row r="48" customFormat="false" ht="15" hidden="false" customHeight="false" outlineLevel="0" collapsed="false">
      <c r="A48" s="110" t="s">
        <v>184</v>
      </c>
      <c r="B48" s="110" t="s">
        <v>185</v>
      </c>
      <c r="C48" s="111" t="s">
        <v>108</v>
      </c>
      <c r="D48" s="111" t="n">
        <v>5</v>
      </c>
      <c r="E48" s="112"/>
      <c r="F48" s="113" t="n">
        <f aca="false">E48*D48</f>
        <v>0</v>
      </c>
      <c r="G48" s="113" t="n">
        <f aca="false">E48*$H$1</f>
        <v>0</v>
      </c>
    </row>
    <row r="49" customFormat="false" ht="15" hidden="false" customHeight="false" outlineLevel="0" collapsed="false">
      <c r="A49" s="110" t="s">
        <v>186</v>
      </c>
      <c r="B49" s="110" t="s">
        <v>187</v>
      </c>
      <c r="C49" s="111" t="s">
        <v>108</v>
      </c>
      <c r="D49" s="111" t="n">
        <v>1</v>
      </c>
      <c r="E49" s="112"/>
      <c r="F49" s="113" t="n">
        <f aca="false">E49*D49</f>
        <v>0</v>
      </c>
      <c r="G49" s="113" t="n">
        <f aca="false">E49*$H$1</f>
        <v>0</v>
      </c>
    </row>
    <row r="50" customFormat="false" ht="15" hidden="false" customHeight="false" outlineLevel="0" collapsed="false">
      <c r="A50" s="110" t="s">
        <v>188</v>
      </c>
      <c r="B50" s="110" t="s">
        <v>189</v>
      </c>
      <c r="C50" s="111" t="s">
        <v>108</v>
      </c>
      <c r="D50" s="111" t="n">
        <v>1</v>
      </c>
      <c r="E50" s="112"/>
      <c r="F50" s="113" t="n">
        <f aca="false">E50*D50</f>
        <v>0</v>
      </c>
      <c r="G50" s="113" t="n">
        <f aca="false">E50*$H$1</f>
        <v>0</v>
      </c>
    </row>
    <row r="51" customFormat="false" ht="15" hidden="false" customHeight="false" outlineLevel="0" collapsed="false">
      <c r="A51" s="110" t="s">
        <v>190</v>
      </c>
      <c r="B51" s="110" t="s">
        <v>191</v>
      </c>
      <c r="C51" s="111" t="s">
        <v>108</v>
      </c>
      <c r="D51" s="111" t="n">
        <v>1</v>
      </c>
      <c r="E51" s="112"/>
      <c r="F51" s="113" t="n">
        <f aca="false">E51*D51</f>
        <v>0</v>
      </c>
      <c r="G51" s="113" t="n">
        <f aca="false">E51*$H$1</f>
        <v>0</v>
      </c>
    </row>
    <row r="52" customFormat="false" ht="15" hidden="false" customHeight="false" outlineLevel="0" collapsed="false">
      <c r="A52" s="110" t="s">
        <v>192</v>
      </c>
      <c r="B52" s="110" t="s">
        <v>193</v>
      </c>
      <c r="C52" s="111" t="s">
        <v>108</v>
      </c>
      <c r="D52" s="111" t="n">
        <v>1</v>
      </c>
      <c r="E52" s="112"/>
      <c r="F52" s="113" t="n">
        <f aca="false">E52*D52</f>
        <v>0</v>
      </c>
      <c r="G52" s="113" t="n">
        <f aca="false">E52*$H$1</f>
        <v>0</v>
      </c>
    </row>
    <row r="53" customFormat="false" ht="15" hidden="false" customHeight="false" outlineLevel="0" collapsed="false">
      <c r="A53" s="123" t="s">
        <v>194</v>
      </c>
      <c r="B53" s="123" t="s">
        <v>195</v>
      </c>
      <c r="C53" s="111" t="s">
        <v>108</v>
      </c>
      <c r="D53" s="111" t="n">
        <v>336</v>
      </c>
      <c r="E53" s="112"/>
      <c r="F53" s="113" t="n">
        <f aca="false">E53*D53</f>
        <v>0</v>
      </c>
      <c r="G53" s="113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2020-07-04T12:57:27Z</dcterms:created>
  <dc:creator/>
  <dc:description/>
  <dc:language>pt-BR</dc:language>
  <cp:lastModifiedBy/>
  <dcterms:modified xsi:type="dcterms:W3CDTF">2020-10-21T18:51:48Z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